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ml.chartshapes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ASHBOARD-2024-V-01\DASHBOARD - 2024 - SST\"/>
    </mc:Choice>
  </mc:AlternateContent>
  <bookViews>
    <workbookView xWindow="0" yWindow="0" windowWidth="28800" windowHeight="12330" activeTab="2"/>
  </bookViews>
  <sheets>
    <sheet name="Data" sheetId="1" r:id="rId1"/>
    <sheet name="Tablas " sheetId="3" r:id="rId2"/>
    <sheet name="Dashboard" sheetId="2" r:id="rId3"/>
    <sheet name="Hoja4" sheetId="4" state="veryHidden" r:id="rId4"/>
  </sheets>
  <definedNames>
    <definedName name="SegmentaciónDeDatos_Empresa__sede">#N/A</definedName>
    <definedName name="SegmentaciónDeDatos_Meses">#N/A</definedName>
  </definedNames>
  <calcPr calcId="162913"/>
  <pivotCaches>
    <pivotCache cacheId="51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5" i="3" l="1"/>
  <c r="O25" i="3"/>
  <c r="M25" i="3"/>
  <c r="N25" i="3"/>
  <c r="I25" i="3"/>
  <c r="H25" i="3"/>
  <c r="J25" i="3"/>
  <c r="K25" i="3"/>
  <c r="F25" i="3"/>
  <c r="E25" i="3"/>
  <c r="B10" i="2"/>
  <c r="B25" i="3"/>
  <c r="D10" i="2"/>
  <c r="N7" i="2"/>
  <c r="C25" i="3"/>
  <c r="J7" i="2"/>
  <c r="D25" i="3"/>
  <c r="F9" i="2"/>
  <c r="C3" i="4" l="1"/>
  <c r="C5" i="4" s="1"/>
  <c r="M8" i="2"/>
  <c r="N8" i="2"/>
</calcChain>
</file>

<file path=xl/sharedStrings.xml><?xml version="1.0" encoding="utf-8"?>
<sst xmlns="http://schemas.openxmlformats.org/spreadsheetml/2006/main" count="209" uniqueCount="63">
  <si>
    <t xml:space="preserve">MES </t>
  </si>
  <si>
    <t xml:space="preserve">Empresa/ sede </t>
  </si>
  <si>
    <t xml:space="preserve">Capacitaciones Programadas </t>
  </si>
  <si>
    <t>Capacitaciones Ejecutadas</t>
  </si>
  <si>
    <t xml:space="preserve">Inspecciones Programadas </t>
  </si>
  <si>
    <t>Inspecciones Ejecutadas</t>
  </si>
  <si>
    <t>Indice de severidad</t>
  </si>
  <si>
    <t xml:space="preserve">Indice de Frecuencia </t>
  </si>
  <si>
    <t>Indice de Accidentabilidad</t>
  </si>
  <si>
    <t>Cantidad de trabajadores</t>
  </si>
  <si>
    <t>Cantidad de Accidentes</t>
  </si>
  <si>
    <t>Cantidad de Incidentes</t>
  </si>
  <si>
    <t>Ene</t>
  </si>
  <si>
    <t>Feb</t>
  </si>
  <si>
    <t>Mar</t>
  </si>
  <si>
    <t>Abr</t>
  </si>
  <si>
    <t>May</t>
  </si>
  <si>
    <t>Jun</t>
  </si>
  <si>
    <t>Jul</t>
  </si>
  <si>
    <t>Ago</t>
  </si>
  <si>
    <t>Set</t>
  </si>
  <si>
    <t>Oct</t>
  </si>
  <si>
    <t>Nov</t>
  </si>
  <si>
    <t>Dic</t>
  </si>
  <si>
    <t>Meses</t>
  </si>
  <si>
    <t xml:space="preserve">Capacitaciones Programadas  </t>
  </si>
  <si>
    <t xml:space="preserve"> Capacitaciones Ejecutadas </t>
  </si>
  <si>
    <t>%</t>
  </si>
  <si>
    <t xml:space="preserve"> Inspecciones Programadas  </t>
  </si>
  <si>
    <t xml:space="preserve"> Inspecciones Ejecutadas </t>
  </si>
  <si>
    <t xml:space="preserve">Cantidad de Incidentes </t>
  </si>
  <si>
    <t>Actos inseguros</t>
  </si>
  <si>
    <t>Condiciones Inseguras</t>
  </si>
  <si>
    <t>MES</t>
  </si>
  <si>
    <t xml:space="preserve">Actos inseguros </t>
  </si>
  <si>
    <t xml:space="preserve">Condiciones Inseguras </t>
  </si>
  <si>
    <t xml:space="preserve">  Condiciones Inseguras </t>
  </si>
  <si>
    <t xml:space="preserve">Indice de severidad </t>
  </si>
  <si>
    <t xml:space="preserve">  Indice de Frecuencia  </t>
  </si>
  <si>
    <t xml:space="preserve">  Indice de Accidentabilidad</t>
  </si>
  <si>
    <t xml:space="preserve"> </t>
  </si>
  <si>
    <t xml:space="preserve">Indice de Frecuencia  </t>
  </si>
  <si>
    <t xml:space="preserve"> Indice de Accidentabilidad </t>
  </si>
  <si>
    <t xml:space="preserve"> Cantidad de Accidentes</t>
  </si>
  <si>
    <t xml:space="preserve">Accidentes </t>
  </si>
  <si>
    <t xml:space="preserve"> Incidentes </t>
  </si>
  <si>
    <t xml:space="preserve"> Accidentes </t>
  </si>
  <si>
    <t xml:space="preserve"> Incidentes</t>
  </si>
  <si>
    <t xml:space="preserve"> Actos inseguros</t>
  </si>
  <si>
    <t xml:space="preserve">  Actos inseguros </t>
  </si>
  <si>
    <t xml:space="preserve"> Condiciones Inseguras</t>
  </si>
  <si>
    <t>TOTAL GENERAL ACUMULADO</t>
  </si>
  <si>
    <t>Total General</t>
  </si>
  <si>
    <t xml:space="preserve">Acumulado Por empresa </t>
  </si>
  <si>
    <t>Suma de Cantidad de trabajadores</t>
  </si>
  <si>
    <t xml:space="preserve">ROKA </t>
  </si>
  <si>
    <t>DAGUA</t>
  </si>
  <si>
    <t xml:space="preserve">CEMENTOS DURA </t>
  </si>
  <si>
    <t>TEDAGUA</t>
  </si>
  <si>
    <t>METRO 5</t>
  </si>
  <si>
    <t>METRO 6</t>
  </si>
  <si>
    <t>METRO 7</t>
  </si>
  <si>
    <t>METRO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</si>
</sst>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/>
      <name val="Bahnschrift"/>
      <family val="2"/>
    </font>
    <font>
      <sz val="12"/>
      <color theme="1"/>
      <name val="Bahnschrift"/>
      <family val="2"/>
    </font>
    <font>
      <sz val="10"/>
      <color theme="1"/>
      <name val="Bahnschrift"/>
      <family val="2"/>
    </font>
    <font>
      <sz val="10"/>
      <color theme="0"/>
      <name val="Bahnschrift"/>
      <family val="2"/>
    </font>
    <font>
      <sz val="12"/>
      <color rgb="FF0070C0"/>
      <name val="Bahnschrift"/>
      <family val="2"/>
    </font>
    <font>
      <sz val="12"/>
      <color rgb="FF00B0F0"/>
      <name val="Bahnschrift"/>
      <family val="2"/>
    </font>
    <font>
      <sz val="9"/>
      <color theme="1"/>
      <name val="Calibri"/>
      <family val="2"/>
      <scheme val="minor"/>
    </font>
    <font>
      <sz val="11"/>
      <color theme="0"/>
      <name val="Bahnschrift"/>
      <family val="2"/>
    </font>
    <font>
      <sz val="10"/>
      <color theme="0"/>
      <name val="Bahnschrift"/>
    </font>
    <font>
      <sz val="12"/>
      <color rgb="FF00B0F0"/>
      <name val="Bahnschrift"/>
    </font>
    <font>
      <sz val="12"/>
      <color rgb="FF0070C0"/>
      <name val="Bahnschrift"/>
    </font>
    <font>
      <sz val="12"/>
      <color theme="0"/>
      <name val="Bahnschrift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17" fontId="0" fillId="0" borderId="5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" fontId="0" fillId="0" borderId="6" xfId="0" applyNumberForma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9" fontId="0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/>
    <xf numFmtId="0" fontId="5" fillId="9" borderId="3" xfId="0" applyFont="1" applyFill="1" applyBorder="1" applyAlignment="1">
      <alignment horizontal="center" vertical="center" wrapText="1"/>
    </xf>
    <xf numFmtId="0" fontId="0" fillId="0" borderId="0" xfId="0" pivotButton="1" applyAlignment="1">
      <alignment horizontal="center"/>
    </xf>
    <xf numFmtId="0" fontId="0" fillId="0" borderId="0" xfId="0" pivotButton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pivotButton="1" applyFont="1" applyAlignment="1">
      <alignment horizontal="center" vertical="center" wrapText="1"/>
    </xf>
    <xf numFmtId="9" fontId="0" fillId="0" borderId="0" xfId="0" applyNumberFormat="1"/>
    <xf numFmtId="9" fontId="0" fillId="0" borderId="0" xfId="0" applyNumberFormat="1" applyAlignment="1">
      <alignment horizontal="right"/>
    </xf>
    <xf numFmtId="0" fontId="0" fillId="0" borderId="0" xfId="0" applyBorder="1"/>
    <xf numFmtId="0" fontId="0" fillId="0" borderId="0" xfId="0" applyFill="1" applyBorder="1"/>
    <xf numFmtId="0" fontId="2" fillId="0" borderId="0" xfId="0" applyFont="1" applyBorder="1"/>
    <xf numFmtId="0" fontId="2" fillId="0" borderId="0" xfId="0" applyFont="1" applyFill="1" applyBorder="1"/>
    <xf numFmtId="17" fontId="0" fillId="11" borderId="5" xfId="0" applyNumberForma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2" fontId="0" fillId="11" borderId="1" xfId="0" applyNumberFormat="1" applyFill="1" applyBorder="1" applyAlignment="1">
      <alignment horizontal="center" vertical="center" wrapText="1"/>
    </xf>
    <xf numFmtId="17" fontId="0" fillId="11" borderId="6" xfId="0" applyNumberFormat="1" applyFill="1" applyBorder="1" applyAlignment="1">
      <alignment horizontal="center" vertical="center" wrapText="1"/>
    </xf>
    <xf numFmtId="2" fontId="0" fillId="11" borderId="7" xfId="0" applyNumberFormat="1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0" fillId="11" borderId="0" xfId="0" applyFill="1"/>
    <xf numFmtId="0" fontId="12" fillId="0" borderId="0" xfId="0" applyFon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0" fontId="2" fillId="5" borderId="0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7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9" fontId="2" fillId="0" borderId="0" xfId="0" applyNumberFormat="1" applyFont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9" fontId="11" fillId="0" borderId="0" xfId="1" applyFont="1" applyBorder="1" applyAlignment="1">
      <alignment horizontal="center" vertical="center"/>
    </xf>
    <xf numFmtId="9" fontId="10" fillId="0" borderId="0" xfId="1" applyFont="1" applyBorder="1" applyAlignment="1">
      <alignment horizontal="center" vertical="center"/>
    </xf>
    <xf numFmtId="9" fontId="2" fillId="0" borderId="0" xfId="0" applyNumberFormat="1" applyFont="1" applyBorder="1"/>
    <xf numFmtId="0" fontId="0" fillId="0" borderId="0" xfId="0" applyFont="1" applyBorder="1"/>
    <xf numFmtId="0" fontId="15" fillId="0" borderId="8" xfId="0" applyNumberFormat="1" applyFont="1" applyBorder="1" applyAlignment="1">
      <alignment horizontal="center" vertical="center"/>
    </xf>
    <xf numFmtId="0" fontId="15" fillId="0" borderId="9" xfId="0" applyNumberFormat="1" applyFont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6" borderId="0" xfId="0" applyFont="1" applyFill="1" applyBorder="1" applyAlignment="1">
      <alignment horizontal="center" vertical="center" wrapText="1"/>
    </xf>
    <xf numFmtId="0" fontId="16" fillId="0" borderId="0" xfId="0" applyNumberFormat="1" applyFont="1" applyBorder="1" applyAlignment="1">
      <alignment horizontal="center" vertical="center"/>
    </xf>
    <xf numFmtId="0" fontId="14" fillId="8" borderId="0" xfId="0" applyFont="1" applyFill="1" applyBorder="1" applyAlignment="1">
      <alignment horizontal="center" vertical="center" wrapText="1"/>
    </xf>
    <xf numFmtId="0" fontId="17" fillId="0" borderId="0" xfId="0" applyNumberFormat="1" applyFont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3" fillId="7" borderId="0" xfId="0" applyFont="1" applyFill="1" applyBorder="1" applyAlignment="1">
      <alignment horizontal="center"/>
    </xf>
  </cellXfs>
  <cellStyles count="2">
    <cellStyle name="Normal" xfId="0" builtinId="0"/>
    <cellStyle name="Porcentaje" xfId="1" builtinId="5"/>
  </cellStyles>
  <dxfs count="1359">
    <dxf>
      <alignment wrapText="1"/>
    </dxf>
    <dxf>
      <font>
        <sz val="9"/>
      </font>
    </dxf>
    <dxf>
      <alignment horizontal="center"/>
    </dxf>
    <dxf>
      <alignment vertical="center"/>
    </dxf>
    <dxf>
      <alignment horizontal="center"/>
    </dxf>
    <dxf>
      <alignment vertical="center"/>
    </dxf>
    <dxf>
      <font>
        <sz val="10"/>
      </font>
    </dxf>
    <dxf>
      <alignment vertical="center"/>
    </dxf>
    <dxf>
      <alignment wrapText="1"/>
    </dxf>
    <dxf>
      <alignment horizontal="center"/>
    </dxf>
    <dxf>
      <alignment horizont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ill>
        <patternFill patternType="solid">
          <bgColor rgb="FFFFC000"/>
        </patternFill>
      </fill>
    </dxf>
    <dxf>
      <font>
        <color theme="0"/>
      </font>
    </dxf>
    <dxf>
      <font>
        <name val="Bahnschrift"/>
        <scheme val="none"/>
      </font>
    </dxf>
    <dxf>
      <font>
        <color rgb="FFFFC000"/>
      </font>
    </dxf>
    <dxf>
      <fill>
        <patternFill>
          <bgColor rgb="FF00B0F0"/>
        </patternFill>
      </fill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color rgb="FF00B0F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fill>
        <patternFill patternType="solid">
          <bgColor rgb="FFFF0000"/>
        </patternFill>
      </fill>
    </dxf>
    <dxf>
      <font>
        <color theme="0"/>
      </font>
    </dxf>
    <dxf>
      <font>
        <color theme="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font>
        <sz val="10"/>
      </font>
    </dxf>
    <dxf>
      <font>
        <sz val="10"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font>
        <sz val="10"/>
      </font>
    </dxf>
    <dxf>
      <font>
        <sz val="10"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alignment vertical="center"/>
    </dxf>
    <dxf>
      <alignment horizontal="center"/>
    </dxf>
    <dxf>
      <alignment wrapText="1"/>
    </dxf>
    <dxf>
      <font>
        <sz val="1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font>
        <sz val="10"/>
      </font>
    </dxf>
    <dxf>
      <alignment wrapText="1"/>
    </dxf>
    <dxf>
      <fill>
        <patternFill patternType="solid">
          <bgColor rgb="FFFF0000"/>
        </patternFill>
      </fill>
    </dxf>
    <dxf>
      <font>
        <color theme="0"/>
      </font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ont>
        <color rgb="FFFF0000"/>
      </font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0"/>
      </font>
    </dxf>
    <dxf>
      <fill>
        <patternFill>
          <bgColor auto="1"/>
        </patternFill>
      </fill>
    </dxf>
    <dxf>
      <fill>
        <patternFill>
          <bgColor theme="8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wrapText="1"/>
    </dxf>
    <dxf>
      <alignment horizontal="center"/>
    </dxf>
    <dxf>
      <alignment vertic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ill>
        <patternFill patternType="solid">
          <bgColor theme="0" tint="-0.249977111117893"/>
        </patternFill>
      </fill>
    </dxf>
    <dxf>
      <font>
        <color theme="0"/>
      </font>
    </dxf>
    <dxf>
      <fill>
        <patternFill>
          <bgColor rgb="FF7030A0"/>
        </patternFill>
      </fill>
    </dxf>
    <dxf>
      <font>
        <color rgb="FF7030A0"/>
      </font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color theme="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wrapText="1"/>
    </dxf>
    <dxf>
      <alignment horizontal="center"/>
    </dxf>
    <dxf>
      <alignment vertical="center"/>
    </dxf>
    <dxf>
      <font>
        <sz val="10"/>
      </font>
    </dxf>
    <dxf>
      <alignment horizontal="center"/>
    </dxf>
    <dxf>
      <alignment horizont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ill>
        <patternFill patternType="solid">
          <bgColor rgb="FF0070C0"/>
        </patternFill>
      </fill>
    </dxf>
    <dxf>
      <font>
        <color theme="0"/>
      </font>
    </dxf>
    <dxf>
      <font>
        <color rgb="FF0070C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fill>
        <patternFill patternType="solid">
          <bgColor rgb="FFFF0000"/>
        </patternFill>
      </fill>
    </dxf>
    <dxf>
      <font>
        <color theme="0"/>
      </font>
    </dxf>
    <dxf>
      <font>
        <color theme="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sz val="10"/>
      </font>
    </dxf>
    <dxf>
      <alignment vertical="center"/>
    </dxf>
    <dxf>
      <alignment horizontal="center"/>
    </dxf>
    <dxf>
      <alignment wrapText="1"/>
    </dxf>
    <dxf>
      <font>
        <sz val="1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font>
        <sz val="10"/>
      </font>
    </dxf>
    <dxf>
      <alignment wrapText="1"/>
    </dxf>
    <dxf>
      <fill>
        <patternFill patternType="solid">
          <bgColor rgb="FFFF0000"/>
        </patternFill>
      </fill>
    </dxf>
    <dxf>
      <font>
        <color theme="0"/>
      </font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ont>
        <color rgb="FFFF0000"/>
      </font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0"/>
      </font>
    </dxf>
    <dxf>
      <fill>
        <patternFill>
          <bgColor auto="1"/>
        </patternFill>
      </fill>
    </dxf>
    <dxf>
      <fill>
        <patternFill>
          <bgColor theme="8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wrapText="1"/>
    </dxf>
    <dxf>
      <alignment horizontal="center"/>
    </dxf>
    <dxf>
      <alignment vertic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ill>
        <patternFill patternType="solid">
          <bgColor theme="0" tint="-0.249977111117893"/>
        </patternFill>
      </fill>
    </dxf>
    <dxf>
      <font>
        <color theme="0"/>
      </font>
    </dxf>
    <dxf>
      <fill>
        <patternFill>
          <bgColor rgb="FF7030A0"/>
        </patternFill>
      </fill>
    </dxf>
    <dxf>
      <font>
        <color rgb="FF7030A0"/>
      </font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color theme="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wrapText="1"/>
    </dxf>
    <dxf>
      <alignment horizontal="center"/>
    </dxf>
    <dxf>
      <alignment vertical="center"/>
    </dxf>
    <dxf>
      <font>
        <sz val="10"/>
      </font>
    </dxf>
    <dxf>
      <alignment horizontal="center"/>
    </dxf>
    <dxf>
      <alignment horizont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ill>
        <patternFill patternType="solid">
          <bgColor rgb="FF0070C0"/>
        </patternFill>
      </fill>
    </dxf>
    <dxf>
      <font>
        <color theme="0"/>
      </font>
    </dxf>
    <dxf>
      <font>
        <color rgb="FF0070C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sz val="10"/>
      </font>
    </dxf>
    <dxf>
      <alignment vertical="center"/>
    </dxf>
    <dxf>
      <alignment wrapText="1"/>
    </dxf>
    <dxf>
      <alignment horizontal="center"/>
    </dxf>
    <dxf>
      <alignment horizont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ill>
        <patternFill patternType="solid">
          <bgColor rgb="FFFFC000"/>
        </patternFill>
      </fill>
    </dxf>
    <dxf>
      <font>
        <color theme="0"/>
      </font>
    </dxf>
    <dxf>
      <font>
        <name val="Bahnschrift"/>
        <scheme val="none"/>
      </font>
    </dxf>
    <dxf>
      <font>
        <color rgb="FFFFC000"/>
      </font>
    </dxf>
    <dxf>
      <fill>
        <patternFill>
          <bgColor rgb="FF00B0F0"/>
        </patternFill>
      </fill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color rgb="FF00B0F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wrapText="1"/>
    </dxf>
    <dxf>
      <alignment horizontal="center"/>
    </dxf>
    <dxf>
      <alignment vertical="center"/>
    </dxf>
    <dxf>
      <font>
        <sz val="10"/>
      </font>
    </dxf>
    <dxf>
      <alignment horizontal="center"/>
    </dxf>
    <dxf>
      <alignment horizont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ill>
        <patternFill patternType="solid">
          <bgColor rgb="FF0070C0"/>
        </patternFill>
      </fill>
    </dxf>
    <dxf>
      <font>
        <color theme="0"/>
      </font>
    </dxf>
    <dxf>
      <font>
        <color rgb="FF0070C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vertical="center"/>
    </dxf>
    <dxf>
      <font>
        <sz val="10"/>
      </font>
    </dxf>
    <dxf>
      <alignment wrapText="1"/>
    </dxf>
    <dxf>
      <fill>
        <patternFill patternType="solid">
          <bgColor rgb="FFFF0000"/>
        </patternFill>
      </fill>
    </dxf>
    <dxf>
      <font>
        <color theme="0"/>
      </font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ont>
        <color rgb="FFFF0000"/>
      </font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0"/>
      </font>
    </dxf>
    <dxf>
      <fill>
        <patternFill>
          <bgColor auto="1"/>
        </patternFill>
      </fill>
    </dxf>
    <dxf>
      <fill>
        <patternFill>
          <bgColor theme="8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fill>
        <patternFill patternType="solid">
          <bgColor rgb="FFFF0000"/>
        </patternFill>
      </fill>
    </dxf>
    <dxf>
      <font>
        <color theme="0"/>
      </font>
    </dxf>
    <dxf>
      <font>
        <color theme="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sz val="10"/>
      </font>
    </dxf>
    <dxf>
      <alignment vertical="center"/>
    </dxf>
    <dxf>
      <alignment wrapText="1"/>
    </dxf>
    <dxf>
      <alignment horizontal="center"/>
    </dxf>
    <dxf>
      <alignment horizont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ill>
        <patternFill patternType="solid">
          <bgColor rgb="FFFFC000"/>
        </patternFill>
      </fill>
    </dxf>
    <dxf>
      <font>
        <color theme="0"/>
      </font>
    </dxf>
    <dxf>
      <font>
        <name val="Bahnschrift"/>
        <scheme val="none"/>
      </font>
    </dxf>
    <dxf>
      <font>
        <color rgb="FFFFC000"/>
      </font>
    </dxf>
    <dxf>
      <fill>
        <patternFill>
          <bgColor rgb="FF00B0F0"/>
        </patternFill>
      </fill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color rgb="FF00B0F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wrapText="1"/>
    </dxf>
    <dxf>
      <alignment horizontal="center"/>
    </dxf>
    <dxf>
      <alignment vertic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ill>
        <patternFill patternType="solid">
          <bgColor theme="0" tint="-0.249977111117893"/>
        </patternFill>
      </fill>
    </dxf>
    <dxf>
      <font>
        <color theme="0"/>
      </font>
    </dxf>
    <dxf>
      <fill>
        <patternFill>
          <bgColor rgb="FF7030A0"/>
        </patternFill>
      </fill>
    </dxf>
    <dxf>
      <font>
        <color rgb="FF7030A0"/>
      </font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color theme="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wrapText="1"/>
    </dxf>
    <dxf>
      <font>
        <sz val="9"/>
      </font>
    </dxf>
    <dxf>
      <alignment horizontal="center"/>
    </dxf>
    <dxf>
      <alignment vertical="center"/>
    </dxf>
    <dxf>
      <alignment horizontal="center"/>
    </dxf>
    <dxf>
      <alignment vertical="center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font>
        <sz val="9"/>
      </font>
    </dxf>
    <dxf>
      <font>
        <sz val="9"/>
      </font>
    </dxf>
    <dxf>
      <font>
        <sz val="9"/>
      </font>
    </dxf>
    <dxf>
      <alignment horizontal="center"/>
    </dxf>
    <dxf>
      <font>
        <sz val="11"/>
      </font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alignment vertical="center"/>
    </dxf>
    <dxf>
      <alignment horizontal="center"/>
    </dxf>
    <dxf>
      <alignment wrapText="1"/>
    </dxf>
    <dxf>
      <font>
        <sz val="10"/>
      </font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font>
        <sz val="10"/>
      </font>
    </dxf>
    <dxf>
      <font>
        <sz val="10"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font>
        <sz val="10"/>
      </font>
    </dxf>
    <dxf>
      <font>
        <sz val="10"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horizontal="center"/>
    </dxf>
    <dxf>
      <alignment vertical="center"/>
    </dxf>
    <dxf>
      <font>
        <sz val="10"/>
      </font>
    </dxf>
    <dxf>
      <alignment horizontal="center"/>
    </dxf>
    <dxf>
      <alignment horizont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ill>
        <patternFill patternType="solid">
          <bgColor rgb="FF0070C0"/>
        </patternFill>
      </fill>
    </dxf>
    <dxf>
      <font>
        <color theme="0"/>
      </font>
    </dxf>
    <dxf>
      <font>
        <color rgb="FF0070C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vertical="center"/>
    </dxf>
    <dxf>
      <font>
        <sz val="10"/>
      </font>
    </dxf>
    <dxf>
      <alignment wrapText="1"/>
    </dxf>
    <dxf>
      <fill>
        <patternFill patternType="solid">
          <bgColor rgb="FFFF0000"/>
        </patternFill>
      </fill>
    </dxf>
    <dxf>
      <font>
        <color theme="0"/>
      </font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ont>
        <color rgb="FFFF0000"/>
      </font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0"/>
      </font>
    </dxf>
    <dxf>
      <fill>
        <patternFill>
          <bgColor auto="1"/>
        </patternFill>
      </fill>
    </dxf>
    <dxf>
      <fill>
        <patternFill>
          <bgColor theme="8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fill>
        <patternFill patternType="solid">
          <bgColor rgb="FFFF0000"/>
        </patternFill>
      </fill>
    </dxf>
    <dxf>
      <font>
        <color theme="0"/>
      </font>
    </dxf>
    <dxf>
      <font>
        <color theme="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sz val="10"/>
      </font>
    </dxf>
    <dxf>
      <alignment vertical="center"/>
    </dxf>
    <dxf>
      <alignment wrapText="1"/>
    </dxf>
    <dxf>
      <alignment horizontal="center"/>
    </dxf>
    <dxf>
      <alignment horizont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ill>
        <patternFill patternType="solid">
          <bgColor rgb="FFFFC000"/>
        </patternFill>
      </fill>
    </dxf>
    <dxf>
      <font>
        <color theme="0"/>
      </font>
    </dxf>
    <dxf>
      <font>
        <name val="Bahnschrift"/>
        <scheme val="none"/>
      </font>
    </dxf>
    <dxf>
      <font>
        <color rgb="FFFFC000"/>
      </font>
    </dxf>
    <dxf>
      <fill>
        <patternFill>
          <bgColor rgb="FF00B0F0"/>
        </patternFill>
      </fill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color rgb="FF00B0F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wrapText="1"/>
    </dxf>
    <dxf>
      <alignment horizontal="center"/>
    </dxf>
    <dxf>
      <alignment vertic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ill>
        <patternFill patternType="solid">
          <bgColor theme="0" tint="-0.249977111117893"/>
        </patternFill>
      </fill>
    </dxf>
    <dxf>
      <font>
        <color theme="0"/>
      </font>
    </dxf>
    <dxf>
      <fill>
        <patternFill>
          <bgColor rgb="FF7030A0"/>
        </patternFill>
      </fill>
    </dxf>
    <dxf>
      <font>
        <color rgb="FF7030A0"/>
      </font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color theme="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wrapText="1"/>
    </dxf>
    <dxf>
      <font>
        <sz val="9"/>
      </font>
    </dxf>
    <dxf>
      <alignment horizontal="center"/>
    </dxf>
    <dxf>
      <alignment vertical="center"/>
    </dxf>
    <dxf>
      <alignment horizontal="center"/>
    </dxf>
    <dxf>
      <alignment vertical="center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font>
        <sz val="9"/>
      </font>
    </dxf>
    <dxf>
      <font>
        <sz val="9"/>
      </font>
    </dxf>
    <dxf>
      <font>
        <sz val="9"/>
      </font>
    </dxf>
    <dxf>
      <alignment horizontal="center"/>
    </dxf>
    <dxf>
      <font>
        <sz val="11"/>
      </font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alignment vertical="center"/>
    </dxf>
    <dxf>
      <alignment horizontal="center"/>
    </dxf>
    <dxf>
      <alignment wrapText="1"/>
    </dxf>
    <dxf>
      <font>
        <sz val="10"/>
      </font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font>
        <sz val="10"/>
      </font>
    </dxf>
    <dxf>
      <font>
        <sz val="10"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font>
        <sz val="10"/>
      </font>
    </dxf>
    <dxf>
      <font>
        <sz val="10"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horizontal="center"/>
    </dxf>
    <dxf>
      <alignment vertical="center"/>
    </dxf>
    <dxf>
      <font>
        <sz val="10"/>
      </font>
    </dxf>
    <dxf>
      <alignment horizontal="center"/>
    </dxf>
    <dxf>
      <alignment horizont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ill>
        <patternFill patternType="solid">
          <bgColor rgb="FF0070C0"/>
        </patternFill>
      </fill>
    </dxf>
    <dxf>
      <font>
        <color theme="0"/>
      </font>
    </dxf>
    <dxf>
      <font>
        <color rgb="FF0070C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vertical="center"/>
    </dxf>
    <dxf>
      <font>
        <sz val="10"/>
      </font>
    </dxf>
    <dxf>
      <alignment wrapText="1"/>
    </dxf>
    <dxf>
      <fill>
        <patternFill patternType="solid">
          <bgColor rgb="FFFF0000"/>
        </patternFill>
      </fill>
    </dxf>
    <dxf>
      <font>
        <color theme="0"/>
      </font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ont>
        <color rgb="FFFF0000"/>
      </font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0"/>
      </font>
    </dxf>
    <dxf>
      <fill>
        <patternFill>
          <bgColor auto="1"/>
        </patternFill>
      </fill>
    </dxf>
    <dxf>
      <fill>
        <patternFill>
          <bgColor theme="8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fill>
        <patternFill patternType="solid">
          <bgColor rgb="FFFF0000"/>
        </patternFill>
      </fill>
    </dxf>
    <dxf>
      <font>
        <color theme="0"/>
      </font>
    </dxf>
    <dxf>
      <font>
        <color theme="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sz val="10"/>
      </font>
    </dxf>
    <dxf>
      <alignment vertical="center"/>
    </dxf>
    <dxf>
      <alignment wrapText="1"/>
    </dxf>
    <dxf>
      <alignment horizontal="center"/>
    </dxf>
    <dxf>
      <alignment horizont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ill>
        <patternFill patternType="solid">
          <bgColor rgb="FFFFC000"/>
        </patternFill>
      </fill>
    </dxf>
    <dxf>
      <font>
        <color theme="0"/>
      </font>
    </dxf>
    <dxf>
      <font>
        <name val="Bahnschrift"/>
        <scheme val="none"/>
      </font>
    </dxf>
    <dxf>
      <font>
        <color rgb="FFFFC000"/>
      </font>
    </dxf>
    <dxf>
      <fill>
        <patternFill>
          <bgColor rgb="FF00B0F0"/>
        </patternFill>
      </fill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color rgb="FF00B0F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wrapText="1"/>
    </dxf>
    <dxf>
      <alignment horizontal="center"/>
    </dxf>
    <dxf>
      <alignment vertic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ill>
        <patternFill patternType="solid">
          <bgColor theme="0" tint="-0.249977111117893"/>
        </patternFill>
      </fill>
    </dxf>
    <dxf>
      <font>
        <color theme="0"/>
      </font>
    </dxf>
    <dxf>
      <fill>
        <patternFill>
          <bgColor rgb="FF7030A0"/>
        </patternFill>
      </fill>
    </dxf>
    <dxf>
      <font>
        <color rgb="FF7030A0"/>
      </font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color theme="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wrapText="1"/>
    </dxf>
    <dxf>
      <font>
        <sz val="9"/>
      </font>
    </dxf>
    <dxf>
      <alignment horizontal="center"/>
    </dxf>
    <dxf>
      <alignment vertical="center"/>
    </dxf>
    <dxf>
      <alignment horizontal="center"/>
    </dxf>
    <dxf>
      <alignment vertical="center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font>
        <sz val="9"/>
      </font>
    </dxf>
    <dxf>
      <font>
        <sz val="9"/>
      </font>
    </dxf>
    <dxf>
      <font>
        <sz val="9"/>
      </font>
    </dxf>
    <dxf>
      <alignment horizontal="center"/>
    </dxf>
    <dxf>
      <font>
        <sz val="11"/>
      </font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alignment vertical="center"/>
    </dxf>
    <dxf>
      <alignment horizontal="center"/>
    </dxf>
    <dxf>
      <alignment wrapText="1"/>
    </dxf>
    <dxf>
      <font>
        <sz val="10"/>
      </font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font>
        <sz val="10"/>
      </font>
    </dxf>
    <dxf>
      <font>
        <sz val="10"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font>
        <sz val="10"/>
      </font>
    </dxf>
    <dxf>
      <font>
        <sz val="10"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fill>
        <patternFill patternType="solid">
          <bgColor rgb="FFFF0000"/>
        </patternFill>
      </fill>
    </dxf>
    <dxf>
      <font>
        <color theme="0"/>
      </font>
    </dxf>
    <dxf>
      <font>
        <color theme="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sz val="10"/>
      </font>
    </dxf>
    <dxf>
      <alignment vertical="center"/>
    </dxf>
    <dxf>
      <alignment horizontal="center"/>
    </dxf>
    <dxf>
      <alignment wrapText="1"/>
    </dxf>
    <dxf>
      <font>
        <sz val="1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font>
        <sz val="10"/>
      </font>
    </dxf>
    <dxf>
      <alignment wrapText="1"/>
    </dxf>
    <dxf>
      <fill>
        <patternFill patternType="solid">
          <bgColor rgb="FFFF0000"/>
        </patternFill>
      </fill>
    </dxf>
    <dxf>
      <font>
        <color theme="0"/>
      </font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ont>
        <color rgb="FFFF0000"/>
      </font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0"/>
      </font>
    </dxf>
    <dxf>
      <fill>
        <patternFill>
          <bgColor auto="1"/>
        </patternFill>
      </fill>
    </dxf>
    <dxf>
      <fill>
        <patternFill>
          <bgColor theme="8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wrapText="1"/>
    </dxf>
    <dxf>
      <alignment horizontal="center"/>
    </dxf>
    <dxf>
      <alignment vertic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ill>
        <patternFill patternType="solid">
          <bgColor theme="0" tint="-0.249977111117893"/>
        </patternFill>
      </fill>
    </dxf>
    <dxf>
      <font>
        <color theme="0"/>
      </font>
    </dxf>
    <dxf>
      <fill>
        <patternFill>
          <bgColor rgb="FF7030A0"/>
        </patternFill>
      </fill>
    </dxf>
    <dxf>
      <font>
        <color rgb="FF7030A0"/>
      </font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color theme="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wrapText="1"/>
    </dxf>
    <dxf>
      <alignment horizontal="center"/>
    </dxf>
    <dxf>
      <alignment vertical="center"/>
    </dxf>
    <dxf>
      <font>
        <sz val="10"/>
      </font>
    </dxf>
    <dxf>
      <alignment horizontal="center"/>
    </dxf>
    <dxf>
      <alignment horizont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ill>
        <patternFill patternType="solid">
          <bgColor rgb="FF0070C0"/>
        </patternFill>
      </fill>
    </dxf>
    <dxf>
      <font>
        <color theme="0"/>
      </font>
    </dxf>
    <dxf>
      <font>
        <color rgb="FF0070C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sz val="10"/>
      </font>
    </dxf>
    <dxf>
      <alignment vertical="center"/>
    </dxf>
    <dxf>
      <alignment wrapText="1"/>
    </dxf>
    <dxf>
      <alignment horizontal="center"/>
    </dxf>
    <dxf>
      <alignment horizont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ill>
        <patternFill patternType="solid">
          <bgColor rgb="FFFFC000"/>
        </patternFill>
      </fill>
    </dxf>
    <dxf>
      <font>
        <color theme="0"/>
      </font>
    </dxf>
    <dxf>
      <font>
        <name val="Bahnschrift"/>
        <scheme val="none"/>
      </font>
    </dxf>
    <dxf>
      <font>
        <color rgb="FFFFC000"/>
      </font>
    </dxf>
    <dxf>
      <fill>
        <patternFill>
          <bgColor rgb="FF00B0F0"/>
        </patternFill>
      </fill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color rgb="FF00B0F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wrapText="1"/>
    </dxf>
    <dxf>
      <alignment horizontal="center"/>
    </dxf>
    <dxf>
      <alignment vertical="center"/>
    </dxf>
    <dxf>
      <font>
        <sz val="10"/>
      </font>
    </dxf>
    <dxf>
      <alignment horizontal="center"/>
    </dxf>
    <dxf>
      <alignment horizont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ill>
        <patternFill patternType="solid">
          <bgColor rgb="FF0070C0"/>
        </patternFill>
      </fill>
    </dxf>
    <dxf>
      <font>
        <color theme="0"/>
      </font>
    </dxf>
    <dxf>
      <font>
        <color rgb="FF0070C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vertical="center"/>
    </dxf>
    <dxf>
      <font>
        <sz val="10"/>
      </font>
    </dxf>
    <dxf>
      <alignment wrapText="1"/>
    </dxf>
    <dxf>
      <fill>
        <patternFill patternType="solid">
          <bgColor rgb="FFFF0000"/>
        </patternFill>
      </fill>
    </dxf>
    <dxf>
      <font>
        <color theme="0"/>
      </font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ont>
        <color rgb="FFFF0000"/>
      </font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0"/>
      </font>
    </dxf>
    <dxf>
      <fill>
        <patternFill>
          <bgColor auto="1"/>
        </patternFill>
      </fill>
    </dxf>
    <dxf>
      <fill>
        <patternFill>
          <bgColor theme="8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fill>
        <patternFill patternType="solid">
          <bgColor rgb="FFFF0000"/>
        </patternFill>
      </fill>
    </dxf>
    <dxf>
      <font>
        <color theme="0"/>
      </font>
    </dxf>
    <dxf>
      <font>
        <color theme="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sz val="10"/>
      </font>
    </dxf>
    <dxf>
      <alignment vertical="center"/>
    </dxf>
    <dxf>
      <alignment wrapText="1"/>
    </dxf>
    <dxf>
      <alignment horizontal="center"/>
    </dxf>
    <dxf>
      <alignment horizont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ill>
        <patternFill patternType="solid">
          <bgColor rgb="FFFFC000"/>
        </patternFill>
      </fill>
    </dxf>
    <dxf>
      <font>
        <color theme="0"/>
      </font>
    </dxf>
    <dxf>
      <font>
        <name val="Bahnschrift"/>
        <scheme val="none"/>
      </font>
    </dxf>
    <dxf>
      <font>
        <color rgb="FFFFC000"/>
      </font>
    </dxf>
    <dxf>
      <fill>
        <patternFill>
          <bgColor rgb="FF00B0F0"/>
        </patternFill>
      </fill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color rgb="FF00B0F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wrapText="1"/>
    </dxf>
    <dxf>
      <alignment horizontal="center"/>
    </dxf>
    <dxf>
      <alignment vertical="center"/>
    </dxf>
    <dxf>
      <font>
        <sz val="10"/>
      </font>
    </dxf>
    <dxf>
      <alignment wrapText="1"/>
    </dxf>
    <dxf>
      <alignment vertical="center"/>
    </dxf>
    <dxf>
      <alignment horizontal="center"/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fill>
        <patternFill patternType="solid">
          <bgColor theme="0" tint="-0.249977111117893"/>
        </patternFill>
      </fill>
    </dxf>
    <dxf>
      <font>
        <color theme="0"/>
      </font>
    </dxf>
    <dxf>
      <fill>
        <patternFill>
          <bgColor rgb="FF7030A0"/>
        </patternFill>
      </fill>
    </dxf>
    <dxf>
      <font>
        <color rgb="FF7030A0"/>
      </font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color theme="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wrapText="1"/>
    </dxf>
    <dxf>
      <font>
        <sz val="9"/>
      </font>
    </dxf>
    <dxf>
      <alignment horizontal="center"/>
    </dxf>
    <dxf>
      <alignment vertical="center"/>
    </dxf>
    <dxf>
      <alignment horizontal="center"/>
    </dxf>
    <dxf>
      <alignment vertical="center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font>
        <sz val="9"/>
      </font>
    </dxf>
    <dxf>
      <font>
        <sz val="9"/>
      </font>
    </dxf>
    <dxf>
      <font>
        <sz val="9"/>
      </font>
    </dxf>
    <dxf>
      <alignment horizontal="center"/>
    </dxf>
    <dxf>
      <font>
        <sz val="11"/>
      </font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alignment vertical="center"/>
    </dxf>
    <dxf>
      <alignment horizontal="center"/>
    </dxf>
    <dxf>
      <alignment wrapText="1"/>
    </dxf>
    <dxf>
      <font>
        <sz val="10"/>
      </font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font>
        <sz val="10"/>
      </font>
    </dxf>
    <dxf>
      <font>
        <sz val="10"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font>
        <sz val="10"/>
      </font>
    </dxf>
    <dxf>
      <font>
        <sz val="10"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color rgb="FF7030A0"/>
      </font>
    </dxf>
    <dxf>
      <fill>
        <patternFill>
          <bgColor rgb="FF7030A0"/>
        </patternFill>
      </fill>
    </dxf>
    <dxf>
      <font>
        <color theme="0"/>
      </font>
    </dxf>
    <dxf>
      <fill>
        <patternFill patternType="solid">
          <bgColor theme="0" tint="-0.249977111117893"/>
        </patternFill>
      </fill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alignment horizontal="center"/>
    </dxf>
    <dxf>
      <alignment vertical="center"/>
    </dxf>
    <dxf>
      <alignment wrapText="1"/>
    </dxf>
    <dxf>
      <font>
        <sz val="10"/>
      </font>
    </dxf>
    <dxf>
      <alignment vertical="center"/>
    </dxf>
    <dxf>
      <alignment horizontal="center"/>
    </dxf>
    <dxf>
      <alignment wrapText="1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rgb="FF00B0F0"/>
      </font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ill>
        <patternFill>
          <bgColor rgb="FF00B0F0"/>
        </patternFill>
      </fill>
    </dxf>
    <dxf>
      <font>
        <color rgb="FFFFC000"/>
      </font>
    </dxf>
    <dxf>
      <font>
        <name val="Bahnschrift"/>
        <scheme val="none"/>
      </font>
    </dxf>
    <dxf>
      <font>
        <color theme="0"/>
      </font>
    </dxf>
    <dxf>
      <fill>
        <patternFill patternType="solid">
          <bgColor rgb="FFFFC000"/>
        </patternFill>
      </fill>
    </dxf>
    <dxf>
      <font>
        <sz val="12"/>
      </font>
    </dxf>
    <dxf>
      <font>
        <name val="Bahnschrift"/>
        <scheme val="none"/>
      </font>
    </dxf>
    <dxf>
      <alignment horizontal="center"/>
    </dxf>
    <dxf>
      <alignment vertical="center"/>
    </dxf>
    <dxf>
      <alignment wrapText="1"/>
    </dxf>
    <dxf>
      <font>
        <sz val="10"/>
      </font>
    </dxf>
    <dxf>
      <alignment horizontal="center"/>
    </dxf>
    <dxf>
      <alignment horizontal="center"/>
    </dxf>
    <dxf>
      <alignment wrapText="1"/>
    </dxf>
    <dxf>
      <alignment vertical="center"/>
    </dxf>
    <dxf>
      <font>
        <sz val="1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</dxf>
    <dxf>
      <font>
        <color theme="0"/>
      </font>
    </dxf>
    <dxf>
      <fill>
        <patternFill patternType="solid">
          <bgColor rgb="FFFF0000"/>
        </patternFill>
      </fill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ill>
        <patternFill>
          <bgColor theme="8"/>
        </patternFill>
      </fill>
    </dxf>
    <dxf>
      <fill>
        <patternFill>
          <bgColor auto="1"/>
        </patternFill>
      </fill>
    </dxf>
    <dxf>
      <font>
        <color theme="0"/>
      </font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FF0000"/>
      </font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alignment horizontal="center"/>
    </dxf>
    <dxf>
      <alignment vertical="center"/>
    </dxf>
    <dxf>
      <font>
        <color theme="0"/>
      </font>
    </dxf>
    <dxf>
      <fill>
        <patternFill patternType="solid">
          <bgColor rgb="FFFF0000"/>
        </patternFill>
      </fill>
    </dxf>
    <dxf>
      <alignment wrapText="1"/>
    </dxf>
    <dxf>
      <font>
        <sz val="10"/>
      </font>
    </dxf>
    <dxf>
      <alignment vertical="center"/>
    </dxf>
    <dxf>
      <alignment horizontal="center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rgb="FF0070C0"/>
      </font>
    </dxf>
    <dxf>
      <font>
        <color theme="0"/>
      </font>
    </dxf>
    <dxf>
      <fill>
        <patternFill patternType="solid">
          <bgColor rgb="FF0070C0"/>
        </patternFill>
      </fill>
    </dxf>
    <dxf>
      <font>
        <name val="Bahnschrift"/>
        <scheme val="none"/>
      </font>
    </dxf>
    <dxf>
      <font>
        <sz val="12"/>
      </font>
    </dxf>
    <dxf>
      <font>
        <name val="Bahnschrift"/>
        <scheme val="none"/>
      </font>
    </dxf>
    <dxf>
      <alignment horizontal="center"/>
    </dxf>
    <dxf>
      <alignment vertical="center"/>
    </dxf>
    <dxf>
      <alignment wrapText="1"/>
    </dxf>
    <dxf>
      <font>
        <sz val="10"/>
      </font>
    </dxf>
    <dxf>
      <alignment horizontal="center"/>
    </dxf>
    <dxf>
      <alignment horizontal="center"/>
    </dxf>
    <dxf>
      <font>
        <sz val="10"/>
      </font>
    </dxf>
    <dxf>
      <alignment vertical="center"/>
    </dxf>
    <dxf>
      <alignment horizontal="center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font>
        <sz val="10"/>
      </font>
    </dxf>
    <dxf>
      <font>
        <sz val="10"/>
      </font>
    </dxf>
    <dxf>
      <alignment vertical="center"/>
    </dxf>
    <dxf>
      <alignment vertic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font>
        <sz val="10"/>
      </font>
    </dxf>
    <dxf>
      <font>
        <sz val="10"/>
      </font>
    </dxf>
    <dxf>
      <alignment vertical="center"/>
    </dxf>
    <dxf>
      <alignment vertic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alignment wrapText="1"/>
    </dxf>
    <dxf>
      <alignment horizontal="center"/>
    </dxf>
    <dxf>
      <alignment vertical="center"/>
    </dxf>
    <dxf>
      <font>
        <sz val="10"/>
      </font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font>
        <sz val="10"/>
      </font>
    </dxf>
    <dxf>
      <font>
        <sz val="10"/>
      </font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font>
        <sz val="10"/>
      </font>
    </dxf>
    <dxf>
      <font>
        <sz val="10"/>
      </font>
    </dxf>
    <dxf>
      <font>
        <sz val="11"/>
      </font>
    </dxf>
    <dxf>
      <alignment horizontal="center"/>
    </dxf>
    <dxf>
      <font>
        <sz val="9"/>
      </font>
    </dxf>
    <dxf>
      <font>
        <sz val="9"/>
      </font>
    </dxf>
    <dxf>
      <font>
        <sz val="9"/>
      </font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9"/>
      </font>
    </dxf>
    <dxf>
      <alignment wrapText="1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/>
        <top style="thin">
          <color theme="0" tint="-0.34998626667073579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/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/>
      </border>
    </dxf>
    <dxf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numFmt numFmtId="22" formatCode="mmm\-yy"/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 tint="-0.34998626667073579"/>
        </right>
        <top style="thin">
          <color theme="0" tint="-0.34998626667073579"/>
        </top>
        <bottom/>
      </border>
    </dxf>
    <dxf>
      <numFmt numFmtId="22" formatCode="mmm\-yy"/>
      <alignment horizontal="center" vertical="center" textRotation="0" wrapText="1" indent="0" justifyLastLine="0" shrinkToFit="0" readingOrder="0"/>
      <border diagonalUp="0" diagonalDown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top style="thin">
          <color theme="0" tint="-0.34998626667073579"/>
        </top>
      </border>
    </dxf>
    <dxf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wrapText="1" indent="0" justifyLastLine="0" shrinkToFit="0" readingOrder="0"/>
    </dxf>
    <dxf>
      <border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font>
        <b/>
        <color theme="1"/>
      </font>
      <border>
        <bottom style="thin">
          <color theme="7"/>
        </bottom>
        <vertical/>
        <horizontal/>
      </border>
    </dxf>
    <dxf>
      <font>
        <color theme="1"/>
      </font>
      <fill>
        <patternFill>
          <bgColor rgb="FF00B050"/>
        </patternFill>
      </fill>
      <border diagonalUp="0" diagonalDown="0">
        <left/>
        <right/>
        <top/>
        <bottom/>
        <vertical/>
        <horizontal/>
      </border>
    </dxf>
  </dxfs>
  <tableStyles count="2" defaultTableStyle="TableStyleMedium2" defaultPivotStyle="PivotStyleLight16">
    <tableStyle name="Invisible" pivot="0" table="0" count="0"/>
    <tableStyle name="SlicerStyleDark4 2" pivot="0" table="0" count="10">
      <tableStyleElement type="wholeTable" dxfId="1358"/>
      <tableStyleElement type="headerRow" dxfId="1357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7" tint="-0.249977111117893"/>
          </font>
          <fill>
            <patternFill patternType="solid">
              <fgColor theme="7" tint="0.59999389629810485"/>
              <bgColor theme="7" tint="0.59999389629810485"/>
            </patternFill>
          </fill>
          <border>
            <left style="thin">
              <color theme="7" tint="0.59999389629810485"/>
            </left>
            <right style="thin">
              <color theme="7" tint="0.59999389629810485"/>
            </right>
            <top style="thin">
              <color theme="7" tint="0.59999389629810485"/>
            </top>
            <bottom style="thin">
              <color theme="7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7"/>
              <bgColor theme="7"/>
            </patternFill>
          </fill>
          <border>
            <left style="thin">
              <color theme="7"/>
            </left>
            <right style="thin">
              <color theme="7"/>
            </right>
            <top style="thin">
              <color theme="7"/>
            </top>
            <bottom style="thin">
              <color theme="7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4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[DASHBOARD - VARIAS EMPRESAS - SST.xlsm]Tablas !TablaDinámica10</c:name>
    <c:fmtId val="5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bg1">
                <a:lumMod val="65000"/>
              </a:schemeClr>
            </a:solidFill>
            <a:round/>
          </a:ln>
          <a:effectLst/>
        </c:spPr>
        <c:marker>
          <c:symbol val="none"/>
        </c:marker>
      </c:pivotFmt>
      <c:pivotFmt>
        <c:idx val="5"/>
        <c:spPr>
          <a:ln w="28575" cap="rnd">
            <a:solidFill>
              <a:srgbClr val="FFC000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'Tablas '!$C$5</c:f>
              <c:strCache>
                <c:ptCount val="1"/>
                <c:pt idx="0">
                  <c:v>Actos inseguros </c:v>
                </c:pt>
              </c:strCache>
            </c:strRef>
          </c:tx>
          <c:spPr>
            <a:ln w="28575" cap="rnd">
              <a:solidFill>
                <a:schemeClr val="bg1">
                  <a:lumMod val="6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'Tablas '!$B$6:$B$17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'Tablas '!$C$6:$C$17</c:f>
              <c:numCache>
                <c:formatCode>General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AB-4DFC-97FF-09D7A28905D6}"/>
            </c:ext>
          </c:extLst>
        </c:ser>
        <c:ser>
          <c:idx val="1"/>
          <c:order val="1"/>
          <c:tx>
            <c:strRef>
              <c:f>'Tablas '!$D$5</c:f>
              <c:strCache>
                <c:ptCount val="1"/>
                <c:pt idx="0">
                  <c:v>Condiciones Inseguras 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cat>
            <c:strRef>
              <c:f>'Tablas '!$B$6:$B$17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'Tablas '!$D$6:$D$17</c:f>
              <c:numCache>
                <c:formatCode>General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BAB-4DFC-97FF-09D7A28905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1291872"/>
        <c:axId val="541296032"/>
      </c:lineChart>
      <c:catAx>
        <c:axId val="541291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541296032"/>
        <c:crosses val="autoZero"/>
        <c:auto val="1"/>
        <c:lblAlgn val="ctr"/>
        <c:lblOffset val="100"/>
        <c:noMultiLvlLbl val="0"/>
      </c:catAx>
      <c:valAx>
        <c:axId val="54129603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41291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[DASHBOARD - VARIAS EMPRESAS - SST.xlsm]Tablas !TablaDinámica12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9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900" b="1"/>
              <a:t>Indice</a:t>
            </a:r>
            <a:r>
              <a:rPr lang="en-US" sz="900" b="1" baseline="0"/>
              <a:t> de severidad</a:t>
            </a:r>
            <a:endParaRPr lang="en-US" sz="900" b="1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rgbClr val="FFC000"/>
            </a:solidFill>
            <a:round/>
          </a:ln>
          <a:effectLst/>
        </c:spPr>
        <c:marker>
          <c:symbol val="circle"/>
          <c:size val="5"/>
          <c:spPr>
            <a:solidFill>
              <a:srgbClr val="FFC000"/>
            </a:solidFill>
            <a:ln w="9525">
              <a:solidFill>
                <a:srgbClr val="FFC000"/>
              </a:solidFill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7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'Tablas '!$G$5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'Tablas '!$F$6:$F$17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'Tablas '!$G$6:$G$17</c:f>
              <c:numCache>
                <c:formatCode>General</c:formatCode>
                <c:ptCount val="12"/>
                <c:pt idx="0">
                  <c:v>1</c:v>
                </c:pt>
                <c:pt idx="1">
                  <c:v>14</c:v>
                </c:pt>
                <c:pt idx="2">
                  <c:v>15</c:v>
                </c:pt>
                <c:pt idx="3">
                  <c:v>15</c:v>
                </c:pt>
                <c:pt idx="4">
                  <c:v>9</c:v>
                </c:pt>
                <c:pt idx="5">
                  <c:v>19</c:v>
                </c:pt>
                <c:pt idx="6">
                  <c:v>17</c:v>
                </c:pt>
                <c:pt idx="7">
                  <c:v>0</c:v>
                </c:pt>
                <c:pt idx="8">
                  <c:v>18</c:v>
                </c:pt>
                <c:pt idx="9">
                  <c:v>17</c:v>
                </c:pt>
                <c:pt idx="10">
                  <c:v>18</c:v>
                </c:pt>
                <c:pt idx="11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BA-4682-A75C-B6DFB45FD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0869616"/>
        <c:axId val="490867536"/>
      </c:lineChart>
      <c:catAx>
        <c:axId val="490869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3"/>
            </a:solidFill>
            <a:prstDash val="solid"/>
            <a:round/>
            <a:headEnd type="arrow" w="med" len="med"/>
            <a:tailEnd type="arrow" w="med" len="med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490867536"/>
        <c:crosses val="autoZero"/>
        <c:auto val="1"/>
        <c:lblAlgn val="ctr"/>
        <c:lblOffset val="100"/>
        <c:noMultiLvlLbl val="0"/>
      </c:catAx>
      <c:valAx>
        <c:axId val="49086753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90869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[DASHBOARD - VARIAS EMPRESAS - SST.xlsm]Tablas !TablaDinámica13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9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900" b="1"/>
              <a:t>Indice de Frecuencia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5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/>
            </a:solidFill>
            <a:ln w="9525">
              <a:solidFill>
                <a:schemeClr val="accent5"/>
              </a:solidFill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7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'Tablas '!$J$5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'Tablas '!$I$6:$I$17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'Tablas '!$J$6:$J$17</c:f>
              <c:numCache>
                <c:formatCode>General</c:formatCode>
                <c:ptCount val="12"/>
                <c:pt idx="0">
                  <c:v>17</c:v>
                </c:pt>
                <c:pt idx="1">
                  <c:v>1</c:v>
                </c:pt>
                <c:pt idx="2">
                  <c:v>14</c:v>
                </c:pt>
                <c:pt idx="3">
                  <c:v>17</c:v>
                </c:pt>
                <c:pt idx="4">
                  <c:v>1</c:v>
                </c:pt>
                <c:pt idx="5">
                  <c:v>13</c:v>
                </c:pt>
                <c:pt idx="6">
                  <c:v>11</c:v>
                </c:pt>
                <c:pt idx="7">
                  <c:v>18</c:v>
                </c:pt>
                <c:pt idx="8">
                  <c:v>20</c:v>
                </c:pt>
                <c:pt idx="9">
                  <c:v>11</c:v>
                </c:pt>
                <c:pt idx="10">
                  <c:v>16</c:v>
                </c:pt>
                <c:pt idx="11">
                  <c:v>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46-40C2-B7FE-5E7888ACB8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0847984"/>
        <c:axId val="490848400"/>
      </c:lineChart>
      <c:catAx>
        <c:axId val="490847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3"/>
            </a:solidFill>
            <a:prstDash val="solid"/>
            <a:round/>
            <a:headEnd type="arrow" w="med" len="med"/>
            <a:tailEnd type="arrow" w="med" len="med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490848400"/>
        <c:crosses val="autoZero"/>
        <c:auto val="1"/>
        <c:lblAlgn val="ctr"/>
        <c:lblOffset val="100"/>
        <c:noMultiLvlLbl val="0"/>
      </c:catAx>
      <c:valAx>
        <c:axId val="49084840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908479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[DASHBOARD - VARIAS EMPRESAS - SST.xlsm]Tablas !TablaDinámica14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9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900" b="1"/>
              <a:t>Indice de Accidentabilidad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rgbClr val="FF0000"/>
            </a:solidFill>
            <a:round/>
          </a:ln>
          <a:effectLst/>
        </c:spPr>
        <c:marker>
          <c:symbol val="circle"/>
          <c:size val="5"/>
          <c:spPr>
            <a:solidFill>
              <a:srgbClr val="FF0000"/>
            </a:solidFill>
            <a:ln w="9525">
              <a:solidFill>
                <a:srgbClr val="FF0000"/>
              </a:solidFill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7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'Tablas '!$M$5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'Tablas '!$L$6:$L$17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'Tablas '!$M$6:$M$17</c:f>
              <c:numCache>
                <c:formatCode>General</c:formatCode>
                <c:ptCount val="12"/>
                <c:pt idx="0">
                  <c:v>1</c:v>
                </c:pt>
                <c:pt idx="1">
                  <c:v>10</c:v>
                </c:pt>
                <c:pt idx="2">
                  <c:v>10</c:v>
                </c:pt>
                <c:pt idx="3">
                  <c:v>5</c:v>
                </c:pt>
                <c:pt idx="4">
                  <c:v>10</c:v>
                </c:pt>
                <c:pt idx="5">
                  <c:v>19</c:v>
                </c:pt>
                <c:pt idx="6">
                  <c:v>5</c:v>
                </c:pt>
                <c:pt idx="7">
                  <c:v>3</c:v>
                </c:pt>
                <c:pt idx="8">
                  <c:v>20</c:v>
                </c:pt>
                <c:pt idx="9">
                  <c:v>12</c:v>
                </c:pt>
                <c:pt idx="10">
                  <c:v>10</c:v>
                </c:pt>
                <c:pt idx="11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F9-4AC7-A119-D835B8D2D13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90911632"/>
        <c:axId val="490861296"/>
      </c:lineChart>
      <c:catAx>
        <c:axId val="490911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3"/>
            </a:solidFill>
            <a:prstDash val="solid"/>
            <a:round/>
            <a:headEnd type="arrow" w="med" len="med"/>
            <a:tailEnd type="arrow" w="med" len="med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490861296"/>
        <c:crosses val="autoZero"/>
        <c:auto val="1"/>
        <c:lblAlgn val="ctr"/>
        <c:lblOffset val="100"/>
        <c:noMultiLvlLbl val="0"/>
      </c:catAx>
      <c:valAx>
        <c:axId val="49086129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90911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541633382783674"/>
          <c:y val="6.2499771767590036E-2"/>
          <c:w val="0.73560804899387566"/>
          <c:h val="0.88272992741600731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14A-4F9A-9BE4-C9BE5F4D7655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14A-4F9A-9BE4-C9BE5F4D7655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A14A-4F9A-9BE4-C9BE5F4D7655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A14A-4F9A-9BE4-C9BE5F4D7655}"/>
              </c:ext>
            </c:extLst>
          </c:dPt>
          <c:val>
            <c:numRef>
              <c:f>Hoja4!$B$3:$B$6</c:f>
              <c:numCache>
                <c:formatCode>0%</c:formatCode>
                <c:ptCount val="4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14A-4F9A-9BE4-C9BE5F4D76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51"/>
        <c:holeSize val="75"/>
      </c:doughnutChart>
      <c:pieChart>
        <c:varyColors val="1"/>
        <c:ser>
          <c:idx val="1"/>
          <c:order val="1"/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A14A-4F9A-9BE4-C9BE5F4D7655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A14A-4F9A-9BE4-C9BE5F4D7655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A14A-4F9A-9BE4-C9BE5F4D7655}"/>
              </c:ext>
            </c:extLst>
          </c:dPt>
          <c:val>
            <c:numRef>
              <c:f>Hoja4!$C$3:$C$5</c:f>
              <c:numCache>
                <c:formatCode>0%</c:formatCode>
                <c:ptCount val="3"/>
                <c:pt idx="0">
                  <c:v>1</c:v>
                </c:pt>
                <c:pt idx="1">
                  <c:v>0.05</c:v>
                </c:pt>
                <c:pt idx="2">
                  <c:v>0.7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A14A-4F9A-9BE4-C9BE5F4D76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52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800325907128905"/>
          <c:y val="9.2019748403112889E-2"/>
          <c:w val="0.56190767623241411"/>
          <c:h val="0.8750011622176973"/>
        </c:manualLayout>
      </c:layout>
      <c:doughnutChart>
        <c:varyColors val="1"/>
        <c:ser>
          <c:idx val="0"/>
          <c:order val="0"/>
          <c:spPr>
            <a:solidFill>
              <a:srgbClr val="00B050"/>
            </a:solidFill>
          </c:spPr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EA-4470-90BD-AEA53E89D1B6}"/>
              </c:ext>
            </c:extLst>
          </c:dPt>
          <c:dPt>
            <c:idx val="1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EA-4470-90BD-AEA53E89D1B6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EA-4470-90BD-AEA53E89D1B6}"/>
              </c:ext>
            </c:extLst>
          </c:dPt>
          <c:dPt>
            <c:idx val="3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EA-4470-90BD-AEA53E89D1B6}"/>
              </c:ext>
            </c:extLst>
          </c:dPt>
          <c:dPt>
            <c:idx val="4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DEA-4470-90BD-AEA53E89D1B6}"/>
              </c:ext>
            </c:extLst>
          </c:dPt>
          <c:dPt>
            <c:idx val="5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DEA-4470-90BD-AEA53E89D1B6}"/>
              </c:ext>
            </c:extLst>
          </c:dPt>
          <c:dPt>
            <c:idx val="6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ADEA-4470-90BD-AEA53E89D1B6}"/>
              </c:ext>
            </c:extLst>
          </c:dPt>
          <c:dPt>
            <c:idx val="7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DEA-4470-90BD-AEA53E89D1B6}"/>
              </c:ext>
            </c:extLst>
          </c:dPt>
          <c:dPt>
            <c:idx val="8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DEA-4470-90BD-AEA53E89D1B6}"/>
              </c:ext>
            </c:extLst>
          </c:dPt>
          <c:dPt>
            <c:idx val="9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DEA-4470-90BD-AEA53E89D1B6}"/>
              </c:ext>
            </c:extLst>
          </c:dPt>
          <c:val>
            <c:numLit>
              <c:formatCode>General</c:formatCode>
              <c:ptCount val="10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  <c:pt idx="7">
                <c:v>1</c:v>
              </c:pt>
              <c:pt idx="8">
                <c:v>1</c:v>
              </c:pt>
              <c:pt idx="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0-F46D-4FDA-9AC2-DEA404963C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doughnut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46D-4FDA-9AC2-DEA404963CAD}"/>
              </c:ext>
            </c:extLst>
          </c:dPt>
          <c:dPt>
            <c:idx val="1"/>
            <c:bubble3D val="0"/>
            <c:spPr>
              <a:solidFill>
                <a:schemeClr val="bg1">
                  <a:alpha val="8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F46D-4FDA-9AC2-DEA404963CAD}"/>
              </c:ext>
            </c:extLst>
          </c:dPt>
          <c:val>
            <c:numRef>
              <c:f>Dashboard!$N$7:$N$8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46D-4FDA-9AC2-DEA404963C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2.svg"/><Relationship Id="rId12" Type="http://schemas.openxmlformats.org/officeDocument/2006/relationships/chart" Target="../charts/chart6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1.png"/><Relationship Id="rId11" Type="http://schemas.openxmlformats.org/officeDocument/2006/relationships/image" Target="../media/image6.svg"/><Relationship Id="rId5" Type="http://schemas.openxmlformats.org/officeDocument/2006/relationships/chart" Target="../charts/chart5.xml"/><Relationship Id="rId10" Type="http://schemas.openxmlformats.org/officeDocument/2006/relationships/image" Target="../media/image3.png"/><Relationship Id="rId4" Type="http://schemas.openxmlformats.org/officeDocument/2006/relationships/chart" Target="../charts/chart4.xml"/><Relationship Id="rId9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</xdr:row>
      <xdr:rowOff>47625</xdr:rowOff>
    </xdr:from>
    <xdr:to>
      <xdr:col>5</xdr:col>
      <xdr:colOff>900000</xdr:colOff>
      <xdr:row>11</xdr:row>
      <xdr:rowOff>175125</xdr:rowOff>
    </xdr:to>
    <xdr:sp macro="" textlink="$F$9">
      <xdr:nvSpPr>
        <xdr:cNvPr id="24" name="Rectángulo: esquinas redondeadas 23">
          <a:extLst>
            <a:ext uri="{FF2B5EF4-FFF2-40B4-BE49-F238E27FC236}">
              <a16:creationId xmlns:a16="http://schemas.microsoft.com/office/drawing/2014/main" id="{7579F25B-8A60-4B0B-86EE-933DA81CCF86}"/>
            </a:ext>
          </a:extLst>
        </xdr:cNvPr>
        <xdr:cNvSpPr/>
      </xdr:nvSpPr>
      <xdr:spPr>
        <a:xfrm>
          <a:off x="3914775" y="1381125"/>
          <a:ext cx="900000" cy="1080000"/>
        </a:xfrm>
        <a:prstGeom prst="roundRect">
          <a:avLst>
            <a:gd name="adj" fmla="val 5144"/>
          </a:avLst>
        </a:prstGeom>
        <a:solidFill>
          <a:schemeClr val="bg1"/>
        </a:solidFill>
        <a:ln>
          <a:noFill/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8B9605F7-5BA9-48F8-9F8D-87B7A633C4E1}" type="TxLink">
            <a:rPr lang="en-US" sz="4000" b="0" i="0" u="none" strike="noStrike">
              <a:solidFill>
                <a:srgbClr val="000000"/>
              </a:solidFill>
              <a:latin typeface="Bahnschrift" panose="020B0502040204020203" pitchFamily="34" charset="0"/>
              <a:ea typeface="+mn-ea"/>
              <a:cs typeface="Calibri"/>
            </a:rPr>
            <a:pPr marL="0" indent="0" algn="ctr"/>
            <a:t>1</a:t>
          </a:fld>
          <a:endParaRPr lang="es-PE" sz="4000" b="0" i="0" u="none" strike="noStrike">
            <a:solidFill>
              <a:srgbClr val="000000"/>
            </a:solidFill>
            <a:latin typeface="Bahnschrift" panose="020B0502040204020203" pitchFamily="34" charset="0"/>
            <a:ea typeface="+mn-ea"/>
            <a:cs typeface="Calibri"/>
          </a:endParaRPr>
        </a:p>
      </xdr:txBody>
    </xdr:sp>
    <xdr:clientData/>
  </xdr:twoCellAnchor>
  <xdr:twoCellAnchor>
    <xdr:from>
      <xdr:col>3</xdr:col>
      <xdr:colOff>9523</xdr:colOff>
      <xdr:row>6</xdr:row>
      <xdr:rowOff>47625</xdr:rowOff>
    </xdr:from>
    <xdr:to>
      <xdr:col>3</xdr:col>
      <xdr:colOff>909523</xdr:colOff>
      <xdr:row>11</xdr:row>
      <xdr:rowOff>175125</xdr:rowOff>
    </xdr:to>
    <xdr:sp macro="" textlink="$D$10">
      <xdr:nvSpPr>
        <xdr:cNvPr id="23" name="Rectángulo: esquinas redondeadas 22">
          <a:extLst>
            <a:ext uri="{FF2B5EF4-FFF2-40B4-BE49-F238E27FC236}">
              <a16:creationId xmlns:a16="http://schemas.microsoft.com/office/drawing/2014/main" id="{7E8650B3-F61E-4A6A-9237-4EE00CDB5A59}"/>
            </a:ext>
          </a:extLst>
        </xdr:cNvPr>
        <xdr:cNvSpPr/>
      </xdr:nvSpPr>
      <xdr:spPr>
        <a:xfrm>
          <a:off x="2095498" y="1381125"/>
          <a:ext cx="900000" cy="1080000"/>
        </a:xfrm>
        <a:prstGeom prst="roundRect">
          <a:avLst>
            <a:gd name="adj" fmla="val 5144"/>
          </a:avLst>
        </a:prstGeom>
        <a:solidFill>
          <a:schemeClr val="bg1"/>
        </a:solidFill>
        <a:ln>
          <a:noFill/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B741EC44-7057-427F-B939-50C6204A4660}" type="TxLink">
            <a:rPr lang="en-US" sz="4000" b="0" i="0" u="none" strike="noStrike">
              <a:solidFill>
                <a:srgbClr val="000000"/>
              </a:solidFill>
              <a:latin typeface="Bahnschrift" panose="020B0502040204020203" pitchFamily="34" charset="0"/>
              <a:ea typeface="+mn-ea"/>
              <a:cs typeface="Calibri"/>
            </a:rPr>
            <a:pPr marL="0" indent="0" algn="ctr"/>
            <a:t>1</a:t>
          </a:fld>
          <a:endParaRPr lang="es-PE" sz="4000" b="0" i="0" u="none" strike="noStrike">
            <a:solidFill>
              <a:srgbClr val="000000"/>
            </a:solidFill>
            <a:latin typeface="Bahnschrift" panose="020B0502040204020203" pitchFamily="34" charset="0"/>
            <a:ea typeface="+mn-ea"/>
            <a:cs typeface="Calibri"/>
          </a:endParaRPr>
        </a:p>
      </xdr:txBody>
    </xdr:sp>
    <xdr:clientData/>
  </xdr:twoCellAnchor>
  <xdr:twoCellAnchor>
    <xdr:from>
      <xdr:col>1</xdr:col>
      <xdr:colOff>9525</xdr:colOff>
      <xdr:row>6</xdr:row>
      <xdr:rowOff>57150</xdr:rowOff>
    </xdr:from>
    <xdr:to>
      <xdr:col>1</xdr:col>
      <xdr:colOff>909525</xdr:colOff>
      <xdr:row>11</xdr:row>
      <xdr:rowOff>184650</xdr:rowOff>
    </xdr:to>
    <xdr:sp macro="" textlink="$B$10">
      <xdr:nvSpPr>
        <xdr:cNvPr id="22" name="Rectángulo: esquinas redondeadas 21">
          <a:extLst>
            <a:ext uri="{FF2B5EF4-FFF2-40B4-BE49-F238E27FC236}">
              <a16:creationId xmlns:a16="http://schemas.microsoft.com/office/drawing/2014/main" id="{F05C3B1B-DB29-4BAF-8F40-54EEAB4707B2}"/>
            </a:ext>
          </a:extLst>
        </xdr:cNvPr>
        <xdr:cNvSpPr/>
      </xdr:nvSpPr>
      <xdr:spPr>
        <a:xfrm>
          <a:off x="266700" y="1390650"/>
          <a:ext cx="900000" cy="1080000"/>
        </a:xfrm>
        <a:prstGeom prst="roundRect">
          <a:avLst>
            <a:gd name="adj" fmla="val 5144"/>
          </a:avLst>
        </a:prstGeom>
        <a:solidFill>
          <a:schemeClr val="bg1"/>
        </a:solidFill>
        <a:ln>
          <a:noFill/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6ADDE050-C7A3-46CF-A703-BAD9563C813A}" type="TxLink">
            <a:rPr lang="en-US" sz="4000" b="0" i="0" u="none" strike="noStrike">
              <a:solidFill>
                <a:srgbClr val="000000"/>
              </a:solidFill>
              <a:latin typeface="Bahnschrift" panose="020B0502040204020203" pitchFamily="34" charset="0"/>
              <a:cs typeface="Calibri"/>
            </a:rPr>
            <a:pPr algn="ctr"/>
            <a:t>1</a:t>
          </a:fld>
          <a:endParaRPr lang="es-PE" sz="4000">
            <a:latin typeface="Bahnschrift" panose="020B0502040204020203" pitchFamily="34" charset="0"/>
          </a:endParaRPr>
        </a:p>
      </xdr:txBody>
    </xdr:sp>
    <xdr:clientData/>
  </xdr:twoCellAnchor>
  <xdr:twoCellAnchor>
    <xdr:from>
      <xdr:col>10</xdr:col>
      <xdr:colOff>771525</xdr:colOff>
      <xdr:row>13</xdr:row>
      <xdr:rowOff>1</xdr:rowOff>
    </xdr:from>
    <xdr:to>
      <xdr:col>13</xdr:col>
      <xdr:colOff>908325</xdr:colOff>
      <xdr:row>21</xdr:row>
      <xdr:rowOff>19051</xdr:rowOff>
    </xdr:to>
    <xdr:sp macro="" textlink="">
      <xdr:nvSpPr>
        <xdr:cNvPr id="15" name="Rectángulo: esquinas redondeadas 14">
          <a:extLst>
            <a:ext uri="{FF2B5EF4-FFF2-40B4-BE49-F238E27FC236}">
              <a16:creationId xmlns:a16="http://schemas.microsoft.com/office/drawing/2014/main" id="{F1C0C692-3145-4150-AC52-EC8589231914}"/>
            </a:ext>
          </a:extLst>
        </xdr:cNvPr>
        <xdr:cNvSpPr/>
      </xdr:nvSpPr>
      <xdr:spPr>
        <a:xfrm>
          <a:off x="9258300" y="2552701"/>
          <a:ext cx="2689500" cy="1543050"/>
        </a:xfrm>
        <a:prstGeom prst="roundRect">
          <a:avLst>
            <a:gd name="adj" fmla="val 10623"/>
          </a:avLst>
        </a:prstGeom>
        <a:solidFill>
          <a:schemeClr val="bg1"/>
        </a:solidFill>
        <a:ln>
          <a:noFill/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7</xdr:col>
      <xdr:colOff>517525</xdr:colOff>
      <xdr:row>13</xdr:row>
      <xdr:rowOff>0</xdr:rowOff>
    </xdr:from>
    <xdr:to>
      <xdr:col>10</xdr:col>
      <xdr:colOff>654325</xdr:colOff>
      <xdr:row>21</xdr:row>
      <xdr:rowOff>28575</xdr:rowOff>
    </xdr:to>
    <xdr:sp macro="" textlink="">
      <xdr:nvSpPr>
        <xdr:cNvPr id="14" name="Rectángulo: esquinas redondeadas 13">
          <a:extLst>
            <a:ext uri="{FF2B5EF4-FFF2-40B4-BE49-F238E27FC236}">
              <a16:creationId xmlns:a16="http://schemas.microsoft.com/office/drawing/2014/main" id="{2BB91F86-E209-47AA-860F-6D9628AA10B7}"/>
            </a:ext>
          </a:extLst>
        </xdr:cNvPr>
        <xdr:cNvSpPr/>
      </xdr:nvSpPr>
      <xdr:spPr>
        <a:xfrm>
          <a:off x="6261100" y="2552700"/>
          <a:ext cx="2880000" cy="1552575"/>
        </a:xfrm>
        <a:prstGeom prst="roundRect">
          <a:avLst>
            <a:gd name="adj" fmla="val 10623"/>
          </a:avLst>
        </a:prstGeom>
        <a:solidFill>
          <a:schemeClr val="bg1"/>
        </a:solidFill>
        <a:ln>
          <a:noFill/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4</xdr:col>
      <xdr:colOff>263525</xdr:colOff>
      <xdr:row>13</xdr:row>
      <xdr:rowOff>0</xdr:rowOff>
    </xdr:from>
    <xdr:to>
      <xdr:col>7</xdr:col>
      <xdr:colOff>400325</xdr:colOff>
      <xdr:row>21</xdr:row>
      <xdr:rowOff>9525</xdr:rowOff>
    </xdr:to>
    <xdr:sp macro="" textlink="">
      <xdr:nvSpPr>
        <xdr:cNvPr id="13" name="Rectángulo: esquinas redondeadas 12">
          <a:extLst>
            <a:ext uri="{FF2B5EF4-FFF2-40B4-BE49-F238E27FC236}">
              <a16:creationId xmlns:a16="http://schemas.microsoft.com/office/drawing/2014/main" id="{08E7F0D1-860A-4DFE-ADBF-8AD5BCD71F3B}"/>
            </a:ext>
          </a:extLst>
        </xdr:cNvPr>
        <xdr:cNvSpPr/>
      </xdr:nvSpPr>
      <xdr:spPr>
        <a:xfrm>
          <a:off x="3263900" y="2552700"/>
          <a:ext cx="2880000" cy="1533525"/>
        </a:xfrm>
        <a:prstGeom prst="roundRect">
          <a:avLst>
            <a:gd name="adj" fmla="val 10623"/>
          </a:avLst>
        </a:prstGeom>
        <a:solidFill>
          <a:schemeClr val="bg1"/>
        </a:solidFill>
        <a:ln>
          <a:noFill/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</xdr:col>
      <xdr:colOff>9525</xdr:colOff>
      <xdr:row>13</xdr:row>
      <xdr:rowOff>0</xdr:rowOff>
    </xdr:from>
    <xdr:to>
      <xdr:col>4</xdr:col>
      <xdr:colOff>146325</xdr:colOff>
      <xdr:row>20</xdr:row>
      <xdr:rowOff>180975</xdr:rowOff>
    </xdr:to>
    <xdr:sp macro="" textlink="">
      <xdr:nvSpPr>
        <xdr:cNvPr id="12" name="Rectángulo: esquinas redondeadas 11">
          <a:extLst>
            <a:ext uri="{FF2B5EF4-FFF2-40B4-BE49-F238E27FC236}">
              <a16:creationId xmlns:a16="http://schemas.microsoft.com/office/drawing/2014/main" id="{AE2F752C-8C0A-4D04-9FD6-57BA37F57348}"/>
            </a:ext>
          </a:extLst>
        </xdr:cNvPr>
        <xdr:cNvSpPr/>
      </xdr:nvSpPr>
      <xdr:spPr>
        <a:xfrm>
          <a:off x="266700" y="2552700"/>
          <a:ext cx="2880000" cy="1514475"/>
        </a:xfrm>
        <a:prstGeom prst="roundRect">
          <a:avLst>
            <a:gd name="adj" fmla="val 10623"/>
          </a:avLst>
        </a:prstGeom>
        <a:solidFill>
          <a:schemeClr val="bg1"/>
        </a:solidFill>
        <a:ln>
          <a:noFill/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 editAs="oneCell">
    <xdr:from>
      <xdr:col>1</xdr:col>
      <xdr:colOff>9525</xdr:colOff>
      <xdr:row>1</xdr:row>
      <xdr:rowOff>14288</xdr:rowOff>
    </xdr:from>
    <xdr:to>
      <xdr:col>6</xdr:col>
      <xdr:colOff>590550</xdr:colOff>
      <xdr:row>4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eses">
              <a:extLst>
                <a:ext uri="{FF2B5EF4-FFF2-40B4-BE49-F238E27FC236}">
                  <a16:creationId xmlns:a16="http://schemas.microsoft.com/office/drawing/2014/main" id="{A58375D6-0D7C-43A1-B228-2CEF4A985E1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es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700" y="52388"/>
              <a:ext cx="5153025" cy="56673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PE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695326</xdr:colOff>
      <xdr:row>1</xdr:row>
      <xdr:rowOff>14289</xdr:rowOff>
    </xdr:from>
    <xdr:to>
      <xdr:col>14</xdr:col>
      <xdr:colOff>9525</xdr:colOff>
      <xdr:row>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Empresa/ sede ">
              <a:extLst>
                <a:ext uri="{FF2B5EF4-FFF2-40B4-BE49-F238E27FC236}">
                  <a16:creationId xmlns:a16="http://schemas.microsoft.com/office/drawing/2014/main" id="{40067317-34A7-4C5D-B92C-7E41D45F846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mpresa/ sede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24501" y="52389"/>
              <a:ext cx="6438899" cy="55721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PE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>
    <xdr:from>
      <xdr:col>1</xdr:col>
      <xdr:colOff>9524</xdr:colOff>
      <xdr:row>13</xdr:row>
      <xdr:rowOff>1</xdr:rowOff>
    </xdr:from>
    <xdr:to>
      <xdr:col>4</xdr:col>
      <xdr:colOff>152400</xdr:colOff>
      <xdr:row>21</xdr:row>
      <xdr:rowOff>19051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8F1C0C38-1664-4DBE-BBBC-B96DC49F9D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285751</xdr:colOff>
      <xdr:row>13</xdr:row>
      <xdr:rowOff>0</xdr:rowOff>
    </xdr:from>
    <xdr:to>
      <xdr:col>7</xdr:col>
      <xdr:colOff>333375</xdr:colOff>
      <xdr:row>21</xdr:row>
      <xdr:rowOff>28575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5D08B9E-E7FB-490F-B78F-26DE9A2EC4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466724</xdr:colOff>
      <xdr:row>13</xdr:row>
      <xdr:rowOff>1</xdr:rowOff>
    </xdr:from>
    <xdr:to>
      <xdr:col>10</xdr:col>
      <xdr:colOff>622574</xdr:colOff>
      <xdr:row>21</xdr:row>
      <xdr:rowOff>76201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7819A707-2312-4CE3-AD03-36EFA65F9D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762000</xdr:colOff>
      <xdr:row>13</xdr:row>
      <xdr:rowOff>0</xdr:rowOff>
    </xdr:from>
    <xdr:to>
      <xdr:col>14</xdr:col>
      <xdr:colOff>41550</xdr:colOff>
      <xdr:row>21</xdr:row>
      <xdr:rowOff>76200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545662D0-E6FB-471D-B158-6CB396CF01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581025</xdr:colOff>
      <xdr:row>6</xdr:row>
      <xdr:rowOff>152400</xdr:rowOff>
    </xdr:from>
    <xdr:to>
      <xdr:col>9</xdr:col>
      <xdr:colOff>495300</xdr:colOff>
      <xdr:row>14</xdr:row>
      <xdr:rowOff>142875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F82DAD7B-B60A-4794-B50B-269FAFF831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5</xdr:col>
      <xdr:colOff>352426</xdr:colOff>
      <xdr:row>6</xdr:row>
      <xdr:rowOff>114299</xdr:rowOff>
    </xdr:from>
    <xdr:to>
      <xdr:col>5</xdr:col>
      <xdr:colOff>561976</xdr:colOff>
      <xdr:row>7</xdr:row>
      <xdr:rowOff>133349</xdr:rowOff>
    </xdr:to>
    <xdr:pic>
      <xdr:nvPicPr>
        <xdr:cNvPr id="17" name="Gráfico 16" descr="Cabestrillo con relleno sólido">
          <a:extLst>
            <a:ext uri="{FF2B5EF4-FFF2-40B4-BE49-F238E27FC236}">
              <a16:creationId xmlns:a16="http://schemas.microsoft.com/office/drawing/2014/main" id="{05DBF64E-A8A2-4DBD-8770-607536CC6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7"/>
            </a:ext>
          </a:extLst>
        </a:blip>
        <a:stretch>
          <a:fillRect/>
        </a:stretch>
      </xdr:blipFill>
      <xdr:spPr>
        <a:xfrm>
          <a:off x="4267201" y="1466849"/>
          <a:ext cx="209550" cy="2095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6</xdr:row>
      <xdr:rowOff>95249</xdr:rowOff>
    </xdr:from>
    <xdr:to>
      <xdr:col>1</xdr:col>
      <xdr:colOff>638175</xdr:colOff>
      <xdr:row>7</xdr:row>
      <xdr:rowOff>161924</xdr:rowOff>
    </xdr:to>
    <xdr:pic>
      <xdr:nvPicPr>
        <xdr:cNvPr id="19" name="Gráfico 18" descr="Usuarios con relleno sólido">
          <a:extLst>
            <a:ext uri="{FF2B5EF4-FFF2-40B4-BE49-F238E27FC236}">
              <a16:creationId xmlns:a16="http://schemas.microsoft.com/office/drawing/2014/main" id="{2A719151-C699-4991-8A81-1DAE6C1715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9"/>
            </a:ext>
          </a:extLst>
        </a:blip>
        <a:stretch>
          <a:fillRect/>
        </a:stretch>
      </xdr:blipFill>
      <xdr:spPr>
        <a:xfrm>
          <a:off x="523875" y="1371599"/>
          <a:ext cx="257175" cy="257175"/>
        </a:xfrm>
        <a:prstGeom prst="rect">
          <a:avLst/>
        </a:prstGeom>
      </xdr:spPr>
    </xdr:pic>
    <xdr:clientData/>
  </xdr:twoCellAnchor>
  <xdr:twoCellAnchor editAs="oneCell">
    <xdr:from>
      <xdr:col>3</xdr:col>
      <xdr:colOff>323850</xdr:colOff>
      <xdr:row>6</xdr:row>
      <xdr:rowOff>76200</xdr:rowOff>
    </xdr:from>
    <xdr:to>
      <xdr:col>3</xdr:col>
      <xdr:colOff>581025</xdr:colOff>
      <xdr:row>7</xdr:row>
      <xdr:rowOff>142875</xdr:rowOff>
    </xdr:to>
    <xdr:pic>
      <xdr:nvPicPr>
        <xdr:cNvPr id="28" name="Gráfico 27" descr="Resbaladizo con relleno sólido">
          <a:extLst>
            <a:ext uri="{FF2B5EF4-FFF2-40B4-BE49-F238E27FC236}">
              <a16:creationId xmlns:a16="http://schemas.microsoft.com/office/drawing/2014/main" id="{D1504A50-FAC1-481A-8A5F-7734E0D9C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11"/>
            </a:ext>
          </a:extLst>
        </a:blip>
        <a:stretch>
          <a:fillRect/>
        </a:stretch>
      </xdr:blipFill>
      <xdr:spPr>
        <a:xfrm>
          <a:off x="2409825" y="1428750"/>
          <a:ext cx="257175" cy="257175"/>
        </a:xfrm>
        <a:prstGeom prst="rect">
          <a:avLst/>
        </a:prstGeom>
      </xdr:spPr>
    </xdr:pic>
    <xdr:clientData/>
  </xdr:twoCellAnchor>
  <xdr:twoCellAnchor>
    <xdr:from>
      <xdr:col>6</xdr:col>
      <xdr:colOff>781050</xdr:colOff>
      <xdr:row>12</xdr:row>
      <xdr:rowOff>76199</xdr:rowOff>
    </xdr:from>
    <xdr:to>
      <xdr:col>7</xdr:col>
      <xdr:colOff>226650</xdr:colOff>
      <xdr:row>14</xdr:row>
      <xdr:rowOff>169499</xdr:rowOff>
    </xdr:to>
    <xdr:sp macro="" textlink="">
      <xdr:nvSpPr>
        <xdr:cNvPr id="29" name="Elipse 28">
          <a:extLst>
            <a:ext uri="{FF2B5EF4-FFF2-40B4-BE49-F238E27FC236}">
              <a16:creationId xmlns:a16="http://schemas.microsoft.com/office/drawing/2014/main" id="{75504CF6-6401-4AC8-BD3E-FDE836EA5170}"/>
            </a:ext>
          </a:extLst>
        </xdr:cNvPr>
        <xdr:cNvSpPr/>
      </xdr:nvSpPr>
      <xdr:spPr>
        <a:xfrm>
          <a:off x="5610225" y="2552699"/>
          <a:ext cx="360000" cy="360000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10</xdr:col>
      <xdr:colOff>171450</xdr:colOff>
      <xdr:row>12</xdr:row>
      <xdr:rowOff>76199</xdr:rowOff>
    </xdr:from>
    <xdr:to>
      <xdr:col>10</xdr:col>
      <xdr:colOff>531450</xdr:colOff>
      <xdr:row>14</xdr:row>
      <xdr:rowOff>169499</xdr:rowOff>
    </xdr:to>
    <xdr:sp macro="" textlink="">
      <xdr:nvSpPr>
        <xdr:cNvPr id="30" name="Elipse 29">
          <a:extLst>
            <a:ext uri="{FF2B5EF4-FFF2-40B4-BE49-F238E27FC236}">
              <a16:creationId xmlns:a16="http://schemas.microsoft.com/office/drawing/2014/main" id="{AB344012-F3B9-47FD-BBE0-B90C93726BBD}"/>
            </a:ext>
          </a:extLst>
        </xdr:cNvPr>
        <xdr:cNvSpPr/>
      </xdr:nvSpPr>
      <xdr:spPr>
        <a:xfrm>
          <a:off x="8658225" y="2552699"/>
          <a:ext cx="360000" cy="360000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13</xdr:col>
      <xdr:colOff>466725</xdr:colOff>
      <xdr:row>12</xdr:row>
      <xdr:rowOff>76199</xdr:rowOff>
    </xdr:from>
    <xdr:to>
      <xdr:col>13</xdr:col>
      <xdr:colOff>826725</xdr:colOff>
      <xdr:row>14</xdr:row>
      <xdr:rowOff>169499</xdr:rowOff>
    </xdr:to>
    <xdr:sp macro="" textlink="">
      <xdr:nvSpPr>
        <xdr:cNvPr id="31" name="Elipse 30">
          <a:extLst>
            <a:ext uri="{FF2B5EF4-FFF2-40B4-BE49-F238E27FC236}">
              <a16:creationId xmlns:a16="http://schemas.microsoft.com/office/drawing/2014/main" id="{C164F788-80A8-4C0A-8258-04CE9B4F04AF}"/>
            </a:ext>
          </a:extLst>
        </xdr:cNvPr>
        <xdr:cNvSpPr/>
      </xdr:nvSpPr>
      <xdr:spPr>
        <a:xfrm>
          <a:off x="11506200" y="2552699"/>
          <a:ext cx="360000" cy="360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6</xdr:col>
      <xdr:colOff>685800</xdr:colOff>
      <xdr:row>13</xdr:row>
      <xdr:rowOff>38100</xdr:rowOff>
    </xdr:from>
    <xdr:to>
      <xdr:col>7</xdr:col>
      <xdr:colOff>323850</xdr:colOff>
      <xdr:row>14</xdr:row>
      <xdr:rowOff>142875</xdr:rowOff>
    </xdr:to>
    <xdr:sp macro="" textlink="'Tablas '!D25">
      <xdr:nvSpPr>
        <xdr:cNvPr id="32" name="CuadroTexto 31">
          <a:extLst>
            <a:ext uri="{FF2B5EF4-FFF2-40B4-BE49-F238E27FC236}">
              <a16:creationId xmlns:a16="http://schemas.microsoft.com/office/drawing/2014/main" id="{580565A4-B93C-4266-97A7-63CC8FB1EA1B}"/>
            </a:ext>
          </a:extLst>
        </xdr:cNvPr>
        <xdr:cNvSpPr txBox="1"/>
      </xdr:nvSpPr>
      <xdr:spPr>
        <a:xfrm>
          <a:off x="5514975" y="2590800"/>
          <a:ext cx="5524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4A2D51BB-DA80-40C2-AFCD-DBFBFF666B09}" type="TxLink">
            <a:rPr lang="en-US" sz="1200" b="0" i="0" u="none" strike="noStrike">
              <a:solidFill>
                <a:schemeClr val="bg1"/>
              </a:solidFill>
              <a:latin typeface="Bahnschrift" panose="020B0502040204020203" pitchFamily="34" charset="0"/>
              <a:cs typeface="Calibri"/>
            </a:rPr>
            <a:pPr algn="ctr"/>
            <a:t>1</a:t>
          </a:fld>
          <a:endParaRPr lang="es-PE" sz="12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10</xdr:col>
      <xdr:colOff>57150</xdr:colOff>
      <xdr:row>13</xdr:row>
      <xdr:rowOff>9525</xdr:rowOff>
    </xdr:from>
    <xdr:to>
      <xdr:col>10</xdr:col>
      <xdr:colOff>609600</xdr:colOff>
      <xdr:row>14</xdr:row>
      <xdr:rowOff>104775</xdr:rowOff>
    </xdr:to>
    <xdr:sp macro="" textlink="'Tablas '!E25">
      <xdr:nvSpPr>
        <xdr:cNvPr id="33" name="CuadroTexto 32">
          <a:extLst>
            <a:ext uri="{FF2B5EF4-FFF2-40B4-BE49-F238E27FC236}">
              <a16:creationId xmlns:a16="http://schemas.microsoft.com/office/drawing/2014/main" id="{AF73CD4A-1083-402D-A75E-EEF8FBDBCF2A}"/>
            </a:ext>
          </a:extLst>
        </xdr:cNvPr>
        <xdr:cNvSpPr txBox="1"/>
      </xdr:nvSpPr>
      <xdr:spPr>
        <a:xfrm>
          <a:off x="8543925" y="2562225"/>
          <a:ext cx="55245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7391BC2A-C168-40D7-A39B-2A1979462797}" type="TxLink">
            <a:rPr lang="en-US" sz="1200" b="0" i="0" u="none" strike="noStrike">
              <a:solidFill>
                <a:schemeClr val="bg1"/>
              </a:solidFill>
              <a:latin typeface="Bahnschrift" panose="020B0502040204020203" pitchFamily="34" charset="0"/>
              <a:ea typeface="+mn-ea"/>
              <a:cs typeface="Calibri"/>
            </a:rPr>
            <a:pPr marL="0" indent="0" algn="ctr"/>
            <a:t>17</a:t>
          </a:fld>
          <a:endParaRPr lang="es-PE" sz="1200" b="0" i="0" u="none" strike="noStrike">
            <a:solidFill>
              <a:schemeClr val="bg1"/>
            </a:solidFill>
            <a:latin typeface="Bahnschrift" panose="020B0502040204020203" pitchFamily="34" charset="0"/>
            <a:ea typeface="+mn-ea"/>
            <a:cs typeface="Calibri"/>
          </a:endParaRPr>
        </a:p>
      </xdr:txBody>
    </xdr:sp>
    <xdr:clientData/>
  </xdr:twoCellAnchor>
  <xdr:twoCellAnchor>
    <xdr:from>
      <xdr:col>13</xdr:col>
      <xdr:colOff>352425</xdr:colOff>
      <xdr:row>13</xdr:row>
      <xdr:rowOff>38100</xdr:rowOff>
    </xdr:from>
    <xdr:to>
      <xdr:col>13</xdr:col>
      <xdr:colOff>904875</xdr:colOff>
      <xdr:row>14</xdr:row>
      <xdr:rowOff>142875</xdr:rowOff>
    </xdr:to>
    <xdr:sp macro="" textlink="'Tablas '!F25">
      <xdr:nvSpPr>
        <xdr:cNvPr id="34" name="CuadroTexto 33">
          <a:extLst>
            <a:ext uri="{FF2B5EF4-FFF2-40B4-BE49-F238E27FC236}">
              <a16:creationId xmlns:a16="http://schemas.microsoft.com/office/drawing/2014/main" id="{52A3784A-6DDB-4AF0-AA83-6433D9D4F08F}"/>
            </a:ext>
          </a:extLst>
        </xdr:cNvPr>
        <xdr:cNvSpPr txBox="1"/>
      </xdr:nvSpPr>
      <xdr:spPr>
        <a:xfrm>
          <a:off x="11391900" y="2590800"/>
          <a:ext cx="5524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C4138572-8FD5-42DE-9954-F05903C82F44}" type="TxLink">
            <a:rPr lang="en-US" sz="1200" b="0" i="0" u="none" strike="noStrike">
              <a:solidFill>
                <a:schemeClr val="bg1"/>
              </a:solidFill>
              <a:latin typeface="Bahnschrift" panose="020B0502040204020203" pitchFamily="34" charset="0"/>
              <a:ea typeface="+mn-ea"/>
              <a:cs typeface="Calibri"/>
            </a:rPr>
            <a:pPr marL="0" indent="0" algn="ctr"/>
            <a:t>1</a:t>
          </a:fld>
          <a:endParaRPr lang="es-PE" sz="1200" b="0" i="0" u="none" strike="noStrike">
            <a:solidFill>
              <a:schemeClr val="bg1"/>
            </a:solidFill>
            <a:latin typeface="Bahnschrift" panose="020B0502040204020203" pitchFamily="34" charset="0"/>
            <a:ea typeface="+mn-ea"/>
            <a:cs typeface="Calibri"/>
          </a:endParaRPr>
        </a:p>
      </xdr:txBody>
    </xdr:sp>
    <xdr:clientData/>
  </xdr:twoCellAnchor>
  <xdr:twoCellAnchor>
    <xdr:from>
      <xdr:col>1</xdr:col>
      <xdr:colOff>47625</xdr:colOff>
      <xdr:row>24</xdr:row>
      <xdr:rowOff>123825</xdr:rowOff>
    </xdr:from>
    <xdr:to>
      <xdr:col>2</xdr:col>
      <xdr:colOff>590550</xdr:colOff>
      <xdr:row>27</xdr:row>
      <xdr:rowOff>228600</xdr:rowOff>
    </xdr:to>
    <xdr:sp macro="" textlink="">
      <xdr:nvSpPr>
        <xdr:cNvPr id="10" name="Rectángulo: esquinas diagonales redondeadas 9">
          <a:extLst>
            <a:ext uri="{FF2B5EF4-FFF2-40B4-BE49-F238E27FC236}">
              <a16:creationId xmlns:a16="http://schemas.microsoft.com/office/drawing/2014/main" id="{FFD62966-A77A-4086-984A-68C971958375}"/>
            </a:ext>
          </a:extLst>
        </xdr:cNvPr>
        <xdr:cNvSpPr/>
      </xdr:nvSpPr>
      <xdr:spPr>
        <a:xfrm>
          <a:off x="304800" y="5410200"/>
          <a:ext cx="1457325" cy="676275"/>
        </a:xfrm>
        <a:prstGeom prst="round2DiagRect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lin ang="2700000" scaled="1"/>
          <a:tileRect/>
        </a:gradFill>
        <a:ln>
          <a:noFill/>
        </a:ln>
        <a:effectLst>
          <a:outerShdw blurRad="10795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2</xdr:col>
      <xdr:colOff>774700</xdr:colOff>
      <xdr:row>24</xdr:row>
      <xdr:rowOff>95250</xdr:rowOff>
    </xdr:from>
    <xdr:to>
      <xdr:col>4</xdr:col>
      <xdr:colOff>403225</xdr:colOff>
      <xdr:row>27</xdr:row>
      <xdr:rowOff>200025</xdr:rowOff>
    </xdr:to>
    <xdr:sp macro="" textlink="">
      <xdr:nvSpPr>
        <xdr:cNvPr id="35" name="Rectángulo: esquinas diagonales redondeadas 34">
          <a:extLst>
            <a:ext uri="{FF2B5EF4-FFF2-40B4-BE49-F238E27FC236}">
              <a16:creationId xmlns:a16="http://schemas.microsoft.com/office/drawing/2014/main" id="{FB594A69-0799-44FB-A0BB-A737124AE58B}"/>
            </a:ext>
          </a:extLst>
        </xdr:cNvPr>
        <xdr:cNvSpPr/>
      </xdr:nvSpPr>
      <xdr:spPr>
        <a:xfrm>
          <a:off x="1946275" y="5381625"/>
          <a:ext cx="1457325" cy="676275"/>
        </a:xfrm>
        <a:prstGeom prst="round2DiagRect">
          <a:avLst/>
        </a:prstGeom>
        <a:gradFill flip="none" rotWithShape="1">
          <a:gsLst>
            <a:gs pos="0">
              <a:srgbClr val="00B050">
                <a:shade val="30000"/>
                <a:satMod val="115000"/>
              </a:srgbClr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4</xdr:col>
      <xdr:colOff>558800</xdr:colOff>
      <xdr:row>24</xdr:row>
      <xdr:rowOff>95250</xdr:rowOff>
    </xdr:from>
    <xdr:to>
      <xdr:col>6</xdr:col>
      <xdr:colOff>187325</xdr:colOff>
      <xdr:row>27</xdr:row>
      <xdr:rowOff>200025</xdr:rowOff>
    </xdr:to>
    <xdr:sp macro="" textlink="">
      <xdr:nvSpPr>
        <xdr:cNvPr id="36" name="Rectángulo: esquinas diagonales redondeadas 35">
          <a:extLst>
            <a:ext uri="{FF2B5EF4-FFF2-40B4-BE49-F238E27FC236}">
              <a16:creationId xmlns:a16="http://schemas.microsoft.com/office/drawing/2014/main" id="{B53C5B63-278B-4584-8285-E2B8ACC08186}"/>
            </a:ext>
          </a:extLst>
        </xdr:cNvPr>
        <xdr:cNvSpPr/>
      </xdr:nvSpPr>
      <xdr:spPr>
        <a:xfrm>
          <a:off x="3559175" y="5381625"/>
          <a:ext cx="1457325" cy="676275"/>
        </a:xfrm>
        <a:prstGeom prst="round2DiagRect">
          <a:avLst/>
        </a:prstGeom>
        <a:gradFill flip="none" rotWithShape="1">
          <a:gsLst>
            <a:gs pos="0">
              <a:srgbClr val="7030A0">
                <a:shade val="30000"/>
                <a:satMod val="115000"/>
              </a:srgbClr>
            </a:gs>
            <a:gs pos="50000">
              <a:srgbClr val="7030A0">
                <a:shade val="67500"/>
                <a:satMod val="115000"/>
              </a:srgbClr>
            </a:gs>
            <a:gs pos="100000">
              <a:srgbClr val="7030A0">
                <a:shade val="100000"/>
                <a:satMod val="115000"/>
              </a:srgbClr>
            </a:gs>
          </a:gsLst>
          <a:lin ang="27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6</xdr:col>
      <xdr:colOff>342900</xdr:colOff>
      <xdr:row>24</xdr:row>
      <xdr:rowOff>95250</xdr:rowOff>
    </xdr:from>
    <xdr:to>
      <xdr:col>7</xdr:col>
      <xdr:colOff>885825</xdr:colOff>
      <xdr:row>27</xdr:row>
      <xdr:rowOff>200025</xdr:rowOff>
    </xdr:to>
    <xdr:sp macro="" textlink="">
      <xdr:nvSpPr>
        <xdr:cNvPr id="37" name="Rectángulo: esquinas diagonales redondeadas 36">
          <a:extLst>
            <a:ext uri="{FF2B5EF4-FFF2-40B4-BE49-F238E27FC236}">
              <a16:creationId xmlns:a16="http://schemas.microsoft.com/office/drawing/2014/main" id="{E44B4C5E-08A6-4862-ADCB-608D025DF9D7}"/>
            </a:ext>
          </a:extLst>
        </xdr:cNvPr>
        <xdr:cNvSpPr/>
      </xdr:nvSpPr>
      <xdr:spPr>
        <a:xfrm>
          <a:off x="5172075" y="5381625"/>
          <a:ext cx="1457325" cy="676275"/>
        </a:xfrm>
        <a:prstGeom prst="round2DiagRect">
          <a:avLst/>
        </a:prstGeom>
        <a:gradFill flip="none" rotWithShape="1">
          <a:gsLst>
            <a:gs pos="0">
              <a:srgbClr val="0070C0">
                <a:shade val="30000"/>
                <a:satMod val="115000"/>
              </a:srgbClr>
            </a:gs>
            <a:gs pos="50000">
              <a:srgbClr val="0070C0">
                <a:shade val="67500"/>
                <a:satMod val="115000"/>
              </a:srgbClr>
            </a:gs>
            <a:gs pos="100000">
              <a:srgbClr val="0070C0">
                <a:shade val="100000"/>
                <a:satMod val="115000"/>
              </a:srgbClr>
            </a:gs>
          </a:gsLst>
          <a:lin ang="27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8</xdr:col>
      <xdr:colOff>142875</xdr:colOff>
      <xdr:row>23</xdr:row>
      <xdr:rowOff>100012</xdr:rowOff>
    </xdr:from>
    <xdr:to>
      <xdr:col>9</xdr:col>
      <xdr:colOff>200025</xdr:colOff>
      <xdr:row>28</xdr:row>
      <xdr:rowOff>23812</xdr:rowOff>
    </xdr:to>
    <xdr:sp macro="" textlink="">
      <xdr:nvSpPr>
        <xdr:cNvPr id="11" name="Elipse 10">
          <a:extLst>
            <a:ext uri="{FF2B5EF4-FFF2-40B4-BE49-F238E27FC236}">
              <a16:creationId xmlns:a16="http://schemas.microsoft.com/office/drawing/2014/main" id="{B596E4BC-0706-45F7-A122-1D8E66D5849A}"/>
            </a:ext>
          </a:extLst>
        </xdr:cNvPr>
        <xdr:cNvSpPr/>
      </xdr:nvSpPr>
      <xdr:spPr>
        <a:xfrm>
          <a:off x="6800850" y="5195887"/>
          <a:ext cx="971550" cy="971550"/>
        </a:xfrm>
        <a:prstGeom prst="ellipse">
          <a:avLst/>
        </a:prstGeom>
        <a:gradFill flip="none" rotWithShape="1">
          <a:gsLst>
            <a:gs pos="0">
              <a:schemeClr val="bg1">
                <a:lumMod val="65000"/>
                <a:shade val="30000"/>
                <a:satMod val="115000"/>
              </a:schemeClr>
            </a:gs>
            <a:gs pos="50000">
              <a:schemeClr val="bg1">
                <a:lumMod val="65000"/>
                <a:shade val="67500"/>
                <a:satMod val="115000"/>
              </a:schemeClr>
            </a:gs>
            <a:gs pos="100000">
              <a:schemeClr val="bg1">
                <a:lumMod val="65000"/>
                <a:shade val="100000"/>
                <a:satMod val="115000"/>
              </a:schemeClr>
            </a:gs>
          </a:gsLst>
          <a:lin ang="27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9</xdr:col>
      <xdr:colOff>606425</xdr:colOff>
      <xdr:row>23</xdr:row>
      <xdr:rowOff>100012</xdr:rowOff>
    </xdr:from>
    <xdr:to>
      <xdr:col>10</xdr:col>
      <xdr:colOff>663575</xdr:colOff>
      <xdr:row>28</xdr:row>
      <xdr:rowOff>23812</xdr:rowOff>
    </xdr:to>
    <xdr:sp macro="" textlink="">
      <xdr:nvSpPr>
        <xdr:cNvPr id="38" name="Elipse 37">
          <a:extLst>
            <a:ext uri="{FF2B5EF4-FFF2-40B4-BE49-F238E27FC236}">
              <a16:creationId xmlns:a16="http://schemas.microsoft.com/office/drawing/2014/main" id="{9DBDA7CD-F698-4806-B8C3-97765AB42811}"/>
            </a:ext>
          </a:extLst>
        </xdr:cNvPr>
        <xdr:cNvSpPr/>
      </xdr:nvSpPr>
      <xdr:spPr>
        <a:xfrm>
          <a:off x="8178800" y="5195887"/>
          <a:ext cx="971550" cy="971550"/>
        </a:xfrm>
        <a:prstGeom prst="ellipse">
          <a:avLst/>
        </a:prstGeom>
        <a:gradFill flip="none" rotWithShape="1">
          <a:gsLst>
            <a:gs pos="0">
              <a:schemeClr val="bg1">
                <a:lumMod val="65000"/>
                <a:shade val="30000"/>
                <a:satMod val="115000"/>
              </a:schemeClr>
            </a:gs>
            <a:gs pos="50000">
              <a:schemeClr val="bg1">
                <a:lumMod val="65000"/>
                <a:shade val="67500"/>
                <a:satMod val="115000"/>
              </a:schemeClr>
            </a:gs>
            <a:gs pos="100000">
              <a:schemeClr val="bg1">
                <a:lumMod val="65000"/>
                <a:shade val="100000"/>
                <a:satMod val="115000"/>
              </a:schemeClr>
            </a:gs>
          </a:gsLst>
          <a:lin ang="27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11</xdr:col>
      <xdr:colOff>155575</xdr:colOff>
      <xdr:row>23</xdr:row>
      <xdr:rowOff>100012</xdr:rowOff>
    </xdr:from>
    <xdr:to>
      <xdr:col>12</xdr:col>
      <xdr:colOff>298450</xdr:colOff>
      <xdr:row>28</xdr:row>
      <xdr:rowOff>23812</xdr:rowOff>
    </xdr:to>
    <xdr:sp macro="" textlink="">
      <xdr:nvSpPr>
        <xdr:cNvPr id="39" name="Elipse 38">
          <a:extLst>
            <a:ext uri="{FF2B5EF4-FFF2-40B4-BE49-F238E27FC236}">
              <a16:creationId xmlns:a16="http://schemas.microsoft.com/office/drawing/2014/main" id="{51C1DA89-A2F2-4B95-AA6C-553E63EEF8BC}"/>
            </a:ext>
          </a:extLst>
        </xdr:cNvPr>
        <xdr:cNvSpPr/>
      </xdr:nvSpPr>
      <xdr:spPr>
        <a:xfrm>
          <a:off x="9556750" y="5195887"/>
          <a:ext cx="971550" cy="971550"/>
        </a:xfrm>
        <a:prstGeom prst="ellipse">
          <a:avLst/>
        </a:prstGeom>
        <a:gradFill flip="none" rotWithShape="1">
          <a:gsLst>
            <a:gs pos="0">
              <a:schemeClr val="bg1">
                <a:lumMod val="65000"/>
                <a:shade val="30000"/>
                <a:satMod val="115000"/>
              </a:schemeClr>
            </a:gs>
            <a:gs pos="50000">
              <a:schemeClr val="bg1">
                <a:lumMod val="65000"/>
                <a:shade val="67500"/>
                <a:satMod val="115000"/>
              </a:schemeClr>
            </a:gs>
            <a:gs pos="100000">
              <a:schemeClr val="bg1">
                <a:lumMod val="65000"/>
                <a:shade val="100000"/>
                <a:satMod val="115000"/>
              </a:schemeClr>
            </a:gs>
          </a:gsLst>
          <a:lin ang="27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12</xdr:col>
      <xdr:colOff>704850</xdr:colOff>
      <xdr:row>23</xdr:row>
      <xdr:rowOff>71437</xdr:rowOff>
    </xdr:from>
    <xdr:to>
      <xdr:col>13</xdr:col>
      <xdr:colOff>866775</xdr:colOff>
      <xdr:row>27</xdr:row>
      <xdr:rowOff>280987</xdr:rowOff>
    </xdr:to>
    <xdr:sp macro="" textlink="">
      <xdr:nvSpPr>
        <xdr:cNvPr id="40" name="Elipse 39">
          <a:extLst>
            <a:ext uri="{FF2B5EF4-FFF2-40B4-BE49-F238E27FC236}">
              <a16:creationId xmlns:a16="http://schemas.microsoft.com/office/drawing/2014/main" id="{0F3F8958-64A6-43D9-869A-F1D119CECC60}"/>
            </a:ext>
          </a:extLst>
        </xdr:cNvPr>
        <xdr:cNvSpPr/>
      </xdr:nvSpPr>
      <xdr:spPr>
        <a:xfrm>
          <a:off x="10934700" y="5167312"/>
          <a:ext cx="971550" cy="971550"/>
        </a:xfrm>
        <a:prstGeom prst="ellipse">
          <a:avLst/>
        </a:prstGeom>
        <a:gradFill flip="none" rotWithShape="1">
          <a:gsLst>
            <a:gs pos="0">
              <a:schemeClr val="bg1">
                <a:lumMod val="65000"/>
                <a:shade val="30000"/>
                <a:satMod val="115000"/>
              </a:schemeClr>
            </a:gs>
            <a:gs pos="50000">
              <a:schemeClr val="bg1">
                <a:lumMod val="65000"/>
                <a:shade val="67500"/>
                <a:satMod val="115000"/>
              </a:schemeClr>
            </a:gs>
            <a:gs pos="100000">
              <a:schemeClr val="bg1">
                <a:lumMod val="65000"/>
                <a:shade val="100000"/>
                <a:satMod val="115000"/>
              </a:schemeClr>
            </a:gs>
          </a:gsLst>
          <a:lin ang="27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</xdr:col>
      <xdr:colOff>133350</xdr:colOff>
      <xdr:row>26</xdr:row>
      <xdr:rowOff>104775</xdr:rowOff>
    </xdr:from>
    <xdr:to>
      <xdr:col>2</xdr:col>
      <xdr:colOff>409575</xdr:colOff>
      <xdr:row>27</xdr:row>
      <xdr:rowOff>133350</xdr:rowOff>
    </xdr:to>
    <xdr:sp macro="" textlink="'Tablas '!H25">
      <xdr:nvSpPr>
        <xdr:cNvPr id="16" name="CuadroTexto 15">
          <a:extLst>
            <a:ext uri="{FF2B5EF4-FFF2-40B4-BE49-F238E27FC236}">
              <a16:creationId xmlns:a16="http://schemas.microsoft.com/office/drawing/2014/main" id="{2002D6F2-013C-4BE8-B8F2-D88F9348ADAA}"/>
            </a:ext>
          </a:extLst>
        </xdr:cNvPr>
        <xdr:cNvSpPr txBox="1"/>
      </xdr:nvSpPr>
      <xdr:spPr>
        <a:xfrm>
          <a:off x="390525" y="5772150"/>
          <a:ext cx="1190625" cy="219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98BE4524-62FC-400B-9F1E-E19DCC387791}" type="TxLink">
            <a:rPr lang="en-US" sz="2000" b="0" i="0" u="none" strike="noStrike">
              <a:solidFill>
                <a:schemeClr val="bg1"/>
              </a:solidFill>
              <a:latin typeface="Bahnschrift" panose="020B0502040204020203" pitchFamily="34" charset="0"/>
              <a:cs typeface="Calibri"/>
            </a:rPr>
            <a:pPr algn="ctr"/>
            <a:t>12</a:t>
          </a:fld>
          <a:endParaRPr lang="es-PE" sz="20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2</xdr:col>
      <xdr:colOff>879475</xdr:colOff>
      <xdr:row>26</xdr:row>
      <xdr:rowOff>95250</xdr:rowOff>
    </xdr:from>
    <xdr:to>
      <xdr:col>4</xdr:col>
      <xdr:colOff>241300</xdr:colOff>
      <xdr:row>27</xdr:row>
      <xdr:rowOff>123825</xdr:rowOff>
    </xdr:to>
    <xdr:sp macro="" textlink="'Tablas '!I25">
      <xdr:nvSpPr>
        <xdr:cNvPr id="41" name="CuadroTexto 40">
          <a:extLst>
            <a:ext uri="{FF2B5EF4-FFF2-40B4-BE49-F238E27FC236}">
              <a16:creationId xmlns:a16="http://schemas.microsoft.com/office/drawing/2014/main" id="{A456697E-F3F0-46B1-BDFA-C66F7BDDC312}"/>
            </a:ext>
          </a:extLst>
        </xdr:cNvPr>
        <xdr:cNvSpPr txBox="1"/>
      </xdr:nvSpPr>
      <xdr:spPr>
        <a:xfrm>
          <a:off x="2051050" y="5762625"/>
          <a:ext cx="1190625" cy="219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346E0426-9939-4CE8-BAA6-396ED6BC11C2}" type="TxLink">
            <a:rPr lang="en-US" sz="2000" b="0" i="0" u="none" strike="noStrike">
              <a:solidFill>
                <a:schemeClr val="bg1"/>
              </a:solidFill>
              <a:latin typeface="Bahnschrift" panose="020B0502040204020203" pitchFamily="34" charset="0"/>
              <a:cs typeface="Calibri"/>
            </a:rPr>
            <a:pPr algn="ctr"/>
            <a:t>12</a:t>
          </a:fld>
          <a:endParaRPr lang="es-PE" sz="20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4</xdr:col>
      <xdr:colOff>682625</xdr:colOff>
      <xdr:row>26</xdr:row>
      <xdr:rowOff>104775</xdr:rowOff>
    </xdr:from>
    <xdr:to>
      <xdr:col>6</xdr:col>
      <xdr:colOff>44450</xdr:colOff>
      <xdr:row>27</xdr:row>
      <xdr:rowOff>133350</xdr:rowOff>
    </xdr:to>
    <xdr:sp macro="" textlink="'Tablas '!J25">
      <xdr:nvSpPr>
        <xdr:cNvPr id="42" name="CuadroTexto 41">
          <a:extLst>
            <a:ext uri="{FF2B5EF4-FFF2-40B4-BE49-F238E27FC236}">
              <a16:creationId xmlns:a16="http://schemas.microsoft.com/office/drawing/2014/main" id="{820E162D-A7C3-47EF-929B-C90BDCC332BA}"/>
            </a:ext>
          </a:extLst>
        </xdr:cNvPr>
        <xdr:cNvSpPr txBox="1"/>
      </xdr:nvSpPr>
      <xdr:spPr>
        <a:xfrm>
          <a:off x="3683000" y="5772150"/>
          <a:ext cx="1190625" cy="219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3C411DE2-2C91-4F9D-936F-046B3A91C11A}" type="TxLink">
            <a:rPr lang="en-US" sz="2000" b="0" i="0" u="none" strike="noStrike">
              <a:solidFill>
                <a:schemeClr val="bg1"/>
              </a:solidFill>
              <a:latin typeface="Bahnschrift" panose="020B0502040204020203" pitchFamily="34" charset="0"/>
              <a:cs typeface="Calibri"/>
            </a:rPr>
            <a:pPr algn="ctr"/>
            <a:t>12</a:t>
          </a:fld>
          <a:endParaRPr lang="es-PE" sz="20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6</xdr:col>
      <xdr:colOff>476250</xdr:colOff>
      <xdr:row>26</xdr:row>
      <xdr:rowOff>95250</xdr:rowOff>
    </xdr:from>
    <xdr:to>
      <xdr:col>7</xdr:col>
      <xdr:colOff>752475</xdr:colOff>
      <xdr:row>27</xdr:row>
      <xdr:rowOff>123825</xdr:rowOff>
    </xdr:to>
    <xdr:sp macro="" textlink="'Tablas '!K25">
      <xdr:nvSpPr>
        <xdr:cNvPr id="43" name="CuadroTexto 42">
          <a:extLst>
            <a:ext uri="{FF2B5EF4-FFF2-40B4-BE49-F238E27FC236}">
              <a16:creationId xmlns:a16="http://schemas.microsoft.com/office/drawing/2014/main" id="{12947F72-4603-4F9C-ABF0-30E1513F33AA}"/>
            </a:ext>
          </a:extLst>
        </xdr:cNvPr>
        <xdr:cNvSpPr txBox="1"/>
      </xdr:nvSpPr>
      <xdr:spPr>
        <a:xfrm>
          <a:off x="5305425" y="5762625"/>
          <a:ext cx="1190625" cy="219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93A32850-8DA4-414C-9E6F-9A578AD9D5F9}" type="TxLink">
            <a:rPr lang="en-US" sz="2000" b="0" i="0" u="none" strike="noStrike">
              <a:solidFill>
                <a:schemeClr val="bg1"/>
              </a:solidFill>
              <a:latin typeface="Bahnschrift" panose="020B0502040204020203" pitchFamily="34" charset="0"/>
              <a:cs typeface="Calibri"/>
            </a:rPr>
            <a:pPr algn="ctr"/>
            <a:t>12</a:t>
          </a:fld>
          <a:endParaRPr lang="es-PE" sz="20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1</xdr:col>
      <xdr:colOff>47625</xdr:colOff>
      <xdr:row>24</xdr:row>
      <xdr:rowOff>133350</xdr:rowOff>
    </xdr:from>
    <xdr:to>
      <xdr:col>2</xdr:col>
      <xdr:colOff>542925</xdr:colOff>
      <xdr:row>25</xdr:row>
      <xdr:rowOff>152400</xdr:rowOff>
    </xdr:to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50F9E291-C32D-41FA-8CF4-6176BBC6C23D}"/>
            </a:ext>
          </a:extLst>
        </xdr:cNvPr>
        <xdr:cNvSpPr txBox="1"/>
      </xdr:nvSpPr>
      <xdr:spPr>
        <a:xfrm>
          <a:off x="304800" y="4419600"/>
          <a:ext cx="1409700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200">
              <a:solidFill>
                <a:schemeClr val="bg1"/>
              </a:solidFill>
              <a:latin typeface="Bahnschrift" panose="020B0502040204020203" pitchFamily="34" charset="0"/>
            </a:rPr>
            <a:t>Accidentes</a:t>
          </a:r>
          <a:r>
            <a:rPr lang="es-PE" sz="1200" baseline="0">
              <a:solidFill>
                <a:schemeClr val="bg1"/>
              </a:solidFill>
              <a:latin typeface="Bahnschrift" panose="020B0502040204020203" pitchFamily="34" charset="0"/>
            </a:rPr>
            <a:t> </a:t>
          </a:r>
          <a:endParaRPr lang="es-PE" sz="12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2</xdr:col>
      <xdr:colOff>774700</xdr:colOff>
      <xdr:row>24</xdr:row>
      <xdr:rowOff>104775</xdr:rowOff>
    </xdr:from>
    <xdr:to>
      <xdr:col>4</xdr:col>
      <xdr:colOff>355600</xdr:colOff>
      <xdr:row>25</xdr:row>
      <xdr:rowOff>123825</xdr:rowOff>
    </xdr:to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D40DBCCB-3A69-4F24-AC9E-A220328EBB3F}"/>
            </a:ext>
          </a:extLst>
        </xdr:cNvPr>
        <xdr:cNvSpPr txBox="1"/>
      </xdr:nvSpPr>
      <xdr:spPr>
        <a:xfrm>
          <a:off x="1946275" y="4391025"/>
          <a:ext cx="1409700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200">
              <a:solidFill>
                <a:schemeClr val="bg1"/>
              </a:solidFill>
              <a:latin typeface="Bahnschrift" panose="020B0502040204020203" pitchFamily="34" charset="0"/>
            </a:rPr>
            <a:t>Incidentes </a:t>
          </a:r>
          <a:r>
            <a:rPr lang="es-PE" sz="1200" baseline="0">
              <a:solidFill>
                <a:schemeClr val="bg1"/>
              </a:solidFill>
              <a:latin typeface="Bahnschrift" panose="020B0502040204020203" pitchFamily="34" charset="0"/>
            </a:rPr>
            <a:t> </a:t>
          </a:r>
          <a:endParaRPr lang="es-PE" sz="12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4</xdr:col>
      <xdr:colOff>549275</xdr:colOff>
      <xdr:row>24</xdr:row>
      <xdr:rowOff>133350</xdr:rowOff>
    </xdr:from>
    <xdr:to>
      <xdr:col>6</xdr:col>
      <xdr:colOff>130175</xdr:colOff>
      <xdr:row>25</xdr:row>
      <xdr:rowOff>152400</xdr:rowOff>
    </xdr:to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68127FFB-9BF4-44D2-B3CD-283DBEA012F5}"/>
            </a:ext>
          </a:extLst>
        </xdr:cNvPr>
        <xdr:cNvSpPr txBox="1"/>
      </xdr:nvSpPr>
      <xdr:spPr>
        <a:xfrm>
          <a:off x="3549650" y="4419600"/>
          <a:ext cx="1409700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200" baseline="0">
              <a:solidFill>
                <a:schemeClr val="bg1"/>
              </a:solidFill>
              <a:latin typeface="Bahnschrift" panose="020B0502040204020203" pitchFamily="34" charset="0"/>
            </a:rPr>
            <a:t>Actos Inseguros </a:t>
          </a:r>
          <a:endParaRPr lang="es-PE" sz="12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6</xdr:col>
      <xdr:colOff>266700</xdr:colOff>
      <xdr:row>23</xdr:row>
      <xdr:rowOff>161925</xdr:rowOff>
    </xdr:from>
    <xdr:to>
      <xdr:col>8</xdr:col>
      <xdr:colOff>9525</xdr:colOff>
      <xdr:row>26</xdr:row>
      <xdr:rowOff>85724</xdr:rowOff>
    </xdr:to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208B8FF7-C628-414A-A797-53323D64916F}"/>
            </a:ext>
          </a:extLst>
        </xdr:cNvPr>
        <xdr:cNvSpPr txBox="1"/>
      </xdr:nvSpPr>
      <xdr:spPr>
        <a:xfrm>
          <a:off x="5095875" y="4257675"/>
          <a:ext cx="1571625" cy="4952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50">
              <a:solidFill>
                <a:schemeClr val="bg1"/>
              </a:solidFill>
              <a:latin typeface="Bahnschrift" panose="020B0502040204020203" pitchFamily="34" charset="0"/>
            </a:rPr>
            <a:t>Condiciones inseguras</a:t>
          </a:r>
        </a:p>
      </xdr:txBody>
    </xdr:sp>
    <xdr:clientData/>
  </xdr:twoCellAnchor>
  <xdr:twoCellAnchor>
    <xdr:from>
      <xdr:col>8</xdr:col>
      <xdr:colOff>38100</xdr:colOff>
      <xdr:row>26</xdr:row>
      <xdr:rowOff>80962</xdr:rowOff>
    </xdr:from>
    <xdr:to>
      <xdr:col>9</xdr:col>
      <xdr:colOff>314325</xdr:colOff>
      <xdr:row>27</xdr:row>
      <xdr:rowOff>109537</xdr:rowOff>
    </xdr:to>
    <xdr:sp macro="" textlink="'Tablas '!M25">
      <xdr:nvSpPr>
        <xdr:cNvPr id="47" name="CuadroTexto 46">
          <a:extLst>
            <a:ext uri="{FF2B5EF4-FFF2-40B4-BE49-F238E27FC236}">
              <a16:creationId xmlns:a16="http://schemas.microsoft.com/office/drawing/2014/main" id="{194AFC91-C08F-4E60-B6DF-520C2985BEEC}"/>
            </a:ext>
          </a:extLst>
        </xdr:cNvPr>
        <xdr:cNvSpPr txBox="1"/>
      </xdr:nvSpPr>
      <xdr:spPr>
        <a:xfrm>
          <a:off x="6696075" y="5748337"/>
          <a:ext cx="1190625" cy="219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72BBFAB5-6A55-4815-889F-7AC2E5BC8B58}" type="TxLink">
            <a:rPr lang="en-US" sz="2000" b="0" i="0" u="none" strike="noStrike">
              <a:solidFill>
                <a:schemeClr val="bg1"/>
              </a:solidFill>
              <a:latin typeface="Bahnschrift" panose="020B0502040204020203" pitchFamily="34" charset="0"/>
              <a:ea typeface="+mn-ea"/>
              <a:cs typeface="Calibri"/>
            </a:rPr>
            <a:pPr marL="0" indent="0" algn="ctr"/>
            <a:t>96</a:t>
          </a:fld>
          <a:endParaRPr lang="es-PE" sz="2000" b="0" i="0" u="none" strike="noStrike">
            <a:solidFill>
              <a:schemeClr val="bg1"/>
            </a:solidFill>
            <a:latin typeface="Bahnschrift" panose="020B0502040204020203" pitchFamily="34" charset="0"/>
            <a:ea typeface="+mn-ea"/>
            <a:cs typeface="Calibri"/>
          </a:endParaRPr>
        </a:p>
      </xdr:txBody>
    </xdr:sp>
    <xdr:clientData/>
  </xdr:twoCellAnchor>
  <xdr:twoCellAnchor>
    <xdr:from>
      <xdr:col>9</xdr:col>
      <xdr:colOff>511175</xdr:colOff>
      <xdr:row>26</xdr:row>
      <xdr:rowOff>80962</xdr:rowOff>
    </xdr:from>
    <xdr:to>
      <xdr:col>10</xdr:col>
      <xdr:colOff>787400</xdr:colOff>
      <xdr:row>27</xdr:row>
      <xdr:rowOff>109537</xdr:rowOff>
    </xdr:to>
    <xdr:sp macro="" textlink="'Tablas '!N25">
      <xdr:nvSpPr>
        <xdr:cNvPr id="48" name="CuadroTexto 47">
          <a:extLst>
            <a:ext uri="{FF2B5EF4-FFF2-40B4-BE49-F238E27FC236}">
              <a16:creationId xmlns:a16="http://schemas.microsoft.com/office/drawing/2014/main" id="{1C0A63C7-F777-43CF-A063-6956E92BA891}"/>
            </a:ext>
          </a:extLst>
        </xdr:cNvPr>
        <xdr:cNvSpPr txBox="1"/>
      </xdr:nvSpPr>
      <xdr:spPr>
        <a:xfrm>
          <a:off x="8083550" y="5748337"/>
          <a:ext cx="1190625" cy="219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5BCF1BA2-E9DC-47D5-A7D0-F0778480C769}" type="TxLink">
            <a:rPr lang="en-US" sz="2000" b="0" i="0" u="none" strike="noStrike">
              <a:solidFill>
                <a:schemeClr val="bg1"/>
              </a:solidFill>
              <a:latin typeface="Bahnschrift" panose="020B0502040204020203" pitchFamily="34" charset="0"/>
              <a:ea typeface="+mn-ea"/>
              <a:cs typeface="Calibri"/>
            </a:rPr>
            <a:pPr marL="0" indent="0" algn="ctr"/>
            <a:t>96</a:t>
          </a:fld>
          <a:endParaRPr lang="es-PE" sz="2000" b="0" i="0" u="none" strike="noStrike">
            <a:solidFill>
              <a:schemeClr val="bg1"/>
            </a:solidFill>
            <a:latin typeface="Bahnschrift" panose="020B0502040204020203" pitchFamily="34" charset="0"/>
            <a:ea typeface="+mn-ea"/>
            <a:cs typeface="Calibri"/>
          </a:endParaRPr>
        </a:p>
      </xdr:txBody>
    </xdr:sp>
    <xdr:clientData/>
  </xdr:twoCellAnchor>
  <xdr:twoCellAnchor>
    <xdr:from>
      <xdr:col>11</xdr:col>
      <xdr:colOff>60325</xdr:colOff>
      <xdr:row>26</xdr:row>
      <xdr:rowOff>61912</xdr:rowOff>
    </xdr:from>
    <xdr:to>
      <xdr:col>12</xdr:col>
      <xdr:colOff>422275</xdr:colOff>
      <xdr:row>27</xdr:row>
      <xdr:rowOff>90487</xdr:rowOff>
    </xdr:to>
    <xdr:sp macro="" textlink="'Tablas '!O25">
      <xdr:nvSpPr>
        <xdr:cNvPr id="49" name="CuadroTexto 48">
          <a:extLst>
            <a:ext uri="{FF2B5EF4-FFF2-40B4-BE49-F238E27FC236}">
              <a16:creationId xmlns:a16="http://schemas.microsoft.com/office/drawing/2014/main" id="{028524C6-6FA8-477E-A8E9-7E83DE804324}"/>
            </a:ext>
          </a:extLst>
        </xdr:cNvPr>
        <xdr:cNvSpPr txBox="1"/>
      </xdr:nvSpPr>
      <xdr:spPr>
        <a:xfrm>
          <a:off x="9461500" y="5729287"/>
          <a:ext cx="1190625" cy="219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FC7189C5-9DCE-4E58-A93F-DE750EE50B01}" type="TxLink">
            <a:rPr lang="en-US" sz="2000" b="0" i="0" u="none" strike="noStrike">
              <a:solidFill>
                <a:schemeClr val="bg1"/>
              </a:solidFill>
              <a:latin typeface="Bahnschrift" panose="020B0502040204020203" pitchFamily="34" charset="0"/>
              <a:ea typeface="+mn-ea"/>
              <a:cs typeface="Calibri"/>
            </a:rPr>
            <a:pPr marL="0" indent="0" algn="ctr"/>
            <a:t>96</a:t>
          </a:fld>
          <a:endParaRPr lang="es-PE" sz="2000" b="0" i="0" u="none" strike="noStrike">
            <a:solidFill>
              <a:schemeClr val="bg1"/>
            </a:solidFill>
            <a:latin typeface="Bahnschrift" panose="020B0502040204020203" pitchFamily="34" charset="0"/>
            <a:ea typeface="+mn-ea"/>
            <a:cs typeface="Calibri"/>
          </a:endParaRPr>
        </a:p>
      </xdr:txBody>
    </xdr:sp>
    <xdr:clientData/>
  </xdr:twoCellAnchor>
  <xdr:twoCellAnchor>
    <xdr:from>
      <xdr:col>12</xdr:col>
      <xdr:colOff>600075</xdr:colOff>
      <xdr:row>26</xdr:row>
      <xdr:rowOff>52387</xdr:rowOff>
    </xdr:from>
    <xdr:to>
      <xdr:col>14</xdr:col>
      <xdr:colOff>66675</xdr:colOff>
      <xdr:row>27</xdr:row>
      <xdr:rowOff>80962</xdr:rowOff>
    </xdr:to>
    <xdr:sp macro="" textlink="'Tablas '!P25">
      <xdr:nvSpPr>
        <xdr:cNvPr id="50" name="CuadroTexto 49">
          <a:extLst>
            <a:ext uri="{FF2B5EF4-FFF2-40B4-BE49-F238E27FC236}">
              <a16:creationId xmlns:a16="http://schemas.microsoft.com/office/drawing/2014/main" id="{A4A202A7-DA4F-429B-884F-42BAC2DE9FA4}"/>
            </a:ext>
          </a:extLst>
        </xdr:cNvPr>
        <xdr:cNvSpPr txBox="1"/>
      </xdr:nvSpPr>
      <xdr:spPr>
        <a:xfrm>
          <a:off x="10829925" y="5719762"/>
          <a:ext cx="1190625" cy="219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C310CF68-D5F9-4A06-88D2-DD8AEF367724}" type="TxLink">
            <a:rPr lang="en-US" sz="2000" b="0" i="0" u="none" strike="noStrike">
              <a:solidFill>
                <a:schemeClr val="bg1"/>
              </a:solidFill>
              <a:latin typeface="Bahnschrift" panose="020B0502040204020203" pitchFamily="34" charset="0"/>
              <a:ea typeface="+mn-ea"/>
              <a:cs typeface="Calibri"/>
            </a:rPr>
            <a:pPr marL="0" indent="0" algn="ctr"/>
            <a:t>96</a:t>
          </a:fld>
          <a:endParaRPr lang="es-PE" sz="2000" b="0" i="0" u="none" strike="noStrike">
            <a:solidFill>
              <a:schemeClr val="bg1"/>
            </a:solidFill>
            <a:latin typeface="Bahnschrift" panose="020B0502040204020203" pitchFamily="34" charset="0"/>
            <a:ea typeface="+mn-ea"/>
            <a:cs typeface="Calibri"/>
          </a:endParaRPr>
        </a:p>
      </xdr:txBody>
    </xdr:sp>
    <xdr:clientData/>
  </xdr:twoCellAnchor>
  <xdr:twoCellAnchor>
    <xdr:from>
      <xdr:col>7</xdr:col>
      <xdr:colOff>828675</xdr:colOff>
      <xdr:row>24</xdr:row>
      <xdr:rowOff>109537</xdr:rowOff>
    </xdr:from>
    <xdr:to>
      <xdr:col>9</xdr:col>
      <xdr:colOff>409575</xdr:colOff>
      <xdr:row>25</xdr:row>
      <xdr:rowOff>128587</xdr:rowOff>
    </xdr:to>
    <xdr:sp macro="" textlink="">
      <xdr:nvSpPr>
        <xdr:cNvPr id="51" name="CuadroTexto 50">
          <a:extLst>
            <a:ext uri="{FF2B5EF4-FFF2-40B4-BE49-F238E27FC236}">
              <a16:creationId xmlns:a16="http://schemas.microsoft.com/office/drawing/2014/main" id="{24472576-3E5A-4CB8-81EB-F2932E2033F6}"/>
            </a:ext>
          </a:extLst>
        </xdr:cNvPr>
        <xdr:cNvSpPr txBox="1"/>
      </xdr:nvSpPr>
      <xdr:spPr>
        <a:xfrm>
          <a:off x="6572250" y="5395912"/>
          <a:ext cx="1409700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200">
              <a:solidFill>
                <a:schemeClr val="bg1"/>
              </a:solidFill>
              <a:latin typeface="Bahnschrift" panose="020B0502040204020203" pitchFamily="34" charset="0"/>
            </a:rPr>
            <a:t>Accidentes</a:t>
          </a:r>
          <a:r>
            <a:rPr lang="es-PE" sz="1200" baseline="0">
              <a:solidFill>
                <a:schemeClr val="bg1"/>
              </a:solidFill>
              <a:latin typeface="Bahnschrift" panose="020B0502040204020203" pitchFamily="34" charset="0"/>
            </a:rPr>
            <a:t> </a:t>
          </a:r>
          <a:endParaRPr lang="es-PE" sz="12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9</xdr:col>
      <xdr:colOff>387350</xdr:colOff>
      <xdr:row>24</xdr:row>
      <xdr:rowOff>90487</xdr:rowOff>
    </xdr:from>
    <xdr:to>
      <xdr:col>10</xdr:col>
      <xdr:colOff>882650</xdr:colOff>
      <xdr:row>25</xdr:row>
      <xdr:rowOff>109537</xdr:rowOff>
    </xdr:to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EBE4BFCF-D05B-4D68-947E-ACB570F68A7E}"/>
            </a:ext>
          </a:extLst>
        </xdr:cNvPr>
        <xdr:cNvSpPr txBox="1"/>
      </xdr:nvSpPr>
      <xdr:spPr>
        <a:xfrm>
          <a:off x="7959725" y="5376862"/>
          <a:ext cx="1409700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200">
              <a:solidFill>
                <a:schemeClr val="bg1"/>
              </a:solidFill>
              <a:latin typeface="Bahnschrift" panose="020B0502040204020203" pitchFamily="34" charset="0"/>
            </a:rPr>
            <a:t>Incidentes </a:t>
          </a:r>
          <a:r>
            <a:rPr lang="es-PE" sz="1200" baseline="0">
              <a:solidFill>
                <a:schemeClr val="bg1"/>
              </a:solidFill>
              <a:latin typeface="Bahnschrift" panose="020B0502040204020203" pitchFamily="34" charset="0"/>
            </a:rPr>
            <a:t> </a:t>
          </a:r>
          <a:endParaRPr lang="es-PE" sz="12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10</xdr:col>
      <xdr:colOff>850900</xdr:colOff>
      <xdr:row>23</xdr:row>
      <xdr:rowOff>71436</xdr:rowOff>
    </xdr:from>
    <xdr:to>
      <xdr:col>12</xdr:col>
      <xdr:colOff>517525</xdr:colOff>
      <xdr:row>26</xdr:row>
      <xdr:rowOff>57150</xdr:rowOff>
    </xdr:to>
    <xdr:sp macro="" textlink="">
      <xdr:nvSpPr>
        <xdr:cNvPr id="53" name="CuadroTexto 52">
          <a:extLst>
            <a:ext uri="{FF2B5EF4-FFF2-40B4-BE49-F238E27FC236}">
              <a16:creationId xmlns:a16="http://schemas.microsoft.com/office/drawing/2014/main" id="{4E8CD470-D93A-4037-B0E4-65CB8F669B62}"/>
            </a:ext>
          </a:extLst>
        </xdr:cNvPr>
        <xdr:cNvSpPr txBox="1"/>
      </xdr:nvSpPr>
      <xdr:spPr>
        <a:xfrm>
          <a:off x="9337675" y="5167311"/>
          <a:ext cx="1409700" cy="5572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baseline="0">
              <a:solidFill>
                <a:schemeClr val="bg1"/>
              </a:solidFill>
              <a:latin typeface="Bahnschrift" panose="020B0502040204020203" pitchFamily="34" charset="0"/>
            </a:rPr>
            <a:t>Actos </a:t>
          </a:r>
        </a:p>
        <a:p>
          <a:pPr algn="ctr"/>
          <a:r>
            <a:rPr lang="es-PE" sz="1100" baseline="0">
              <a:solidFill>
                <a:schemeClr val="bg1"/>
              </a:solidFill>
              <a:latin typeface="Bahnschrift" panose="020B0502040204020203" pitchFamily="34" charset="0"/>
            </a:rPr>
            <a:t>Inseguros </a:t>
          </a:r>
          <a:endParaRPr lang="es-PE" sz="1100">
            <a:solidFill>
              <a:schemeClr val="bg1"/>
            </a:solidFill>
            <a:latin typeface="Bahnschrift" panose="020B0502040204020203" pitchFamily="34" charset="0"/>
          </a:endParaRPr>
        </a:p>
      </xdr:txBody>
    </xdr:sp>
    <xdr:clientData/>
  </xdr:twoCellAnchor>
  <xdr:twoCellAnchor>
    <xdr:from>
      <xdr:col>12</xdr:col>
      <xdr:colOff>514350</xdr:colOff>
      <xdr:row>23</xdr:row>
      <xdr:rowOff>109537</xdr:rowOff>
    </xdr:from>
    <xdr:to>
      <xdr:col>14</xdr:col>
      <xdr:colOff>200025</xdr:colOff>
      <xdr:row>26</xdr:row>
      <xdr:rowOff>33336</xdr:rowOff>
    </xdr:to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415938C8-128E-4453-BE4F-E5FF1B692A09}"/>
            </a:ext>
          </a:extLst>
        </xdr:cNvPr>
        <xdr:cNvSpPr txBox="1"/>
      </xdr:nvSpPr>
      <xdr:spPr>
        <a:xfrm>
          <a:off x="10744200" y="5205412"/>
          <a:ext cx="1409700" cy="4952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50">
              <a:solidFill>
                <a:schemeClr val="bg1"/>
              </a:solidFill>
              <a:latin typeface="Bahnschrift" panose="020B0502040204020203" pitchFamily="34" charset="0"/>
            </a:rPr>
            <a:t>Condiciones inseguras</a:t>
          </a:r>
        </a:p>
      </xdr:txBody>
    </xdr:sp>
    <xdr:clientData/>
  </xdr:twoCellAnchor>
  <xdr:twoCellAnchor>
    <xdr:from>
      <xdr:col>8</xdr:col>
      <xdr:colOff>142875</xdr:colOff>
      <xdr:row>26</xdr:row>
      <xdr:rowOff>14287</xdr:rowOff>
    </xdr:from>
    <xdr:to>
      <xdr:col>9</xdr:col>
      <xdr:colOff>200025</xdr:colOff>
      <xdr:row>26</xdr:row>
      <xdr:rowOff>14287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77460E07-6AE7-4918-8E91-FC35D441A8AB}"/>
            </a:ext>
          </a:extLst>
        </xdr:cNvPr>
        <xdr:cNvCxnSpPr>
          <a:stCxn id="11" idx="2"/>
          <a:endCxn id="11" idx="6"/>
        </xdr:cNvCxnSpPr>
      </xdr:nvCxnSpPr>
      <xdr:spPr>
        <a:xfrm>
          <a:off x="6800850" y="5681662"/>
          <a:ext cx="97155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606425</xdr:colOff>
      <xdr:row>26</xdr:row>
      <xdr:rowOff>14287</xdr:rowOff>
    </xdr:from>
    <xdr:to>
      <xdr:col>10</xdr:col>
      <xdr:colOff>663575</xdr:colOff>
      <xdr:row>26</xdr:row>
      <xdr:rowOff>14287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9F6766B0-9F42-4C77-95D0-4D0CDEF3A82B}"/>
            </a:ext>
          </a:extLst>
        </xdr:cNvPr>
        <xdr:cNvCxnSpPr>
          <a:stCxn id="38" idx="2"/>
          <a:endCxn id="38" idx="6"/>
        </xdr:cNvCxnSpPr>
      </xdr:nvCxnSpPr>
      <xdr:spPr>
        <a:xfrm>
          <a:off x="8178800" y="5681662"/>
          <a:ext cx="97155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155575</xdr:colOff>
      <xdr:row>26</xdr:row>
      <xdr:rowOff>14287</xdr:rowOff>
    </xdr:from>
    <xdr:to>
      <xdr:col>12</xdr:col>
      <xdr:colOff>298450</xdr:colOff>
      <xdr:row>26</xdr:row>
      <xdr:rowOff>14287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CADE4055-FA09-4E7D-ACFF-FFA908BA2234}"/>
            </a:ext>
          </a:extLst>
        </xdr:cNvPr>
        <xdr:cNvCxnSpPr>
          <a:stCxn id="39" idx="6"/>
          <a:endCxn id="39" idx="2"/>
        </xdr:cNvCxnSpPr>
      </xdr:nvCxnSpPr>
      <xdr:spPr>
        <a:xfrm flipH="1">
          <a:off x="9556750" y="5681662"/>
          <a:ext cx="97155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676275</xdr:colOff>
      <xdr:row>26</xdr:row>
      <xdr:rowOff>9525</xdr:rowOff>
    </xdr:from>
    <xdr:to>
      <xdr:col>13</xdr:col>
      <xdr:colOff>876300</xdr:colOff>
      <xdr:row>26</xdr:row>
      <xdr:rowOff>9525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A90E7DB2-0DC2-4695-BD40-031F19CEE620}"/>
            </a:ext>
          </a:extLst>
        </xdr:cNvPr>
        <xdr:cNvCxnSpPr/>
      </xdr:nvCxnSpPr>
      <xdr:spPr>
        <a:xfrm>
          <a:off x="10906125" y="5676900"/>
          <a:ext cx="100965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304801</xdr:colOff>
      <xdr:row>6</xdr:row>
      <xdr:rowOff>114300</xdr:rowOff>
    </xdr:from>
    <xdr:to>
      <xdr:col>13</xdr:col>
      <xdr:colOff>590550</xdr:colOff>
      <xdr:row>13</xdr:row>
      <xdr:rowOff>14286</xdr:rowOff>
    </xdr:to>
    <xdr:graphicFrame macro="">
      <xdr:nvGraphicFramePr>
        <xdr:cNvPr id="72" name="Gráfico 71">
          <a:extLst>
            <a:ext uri="{FF2B5EF4-FFF2-40B4-BE49-F238E27FC236}">
              <a16:creationId xmlns:a16="http://schemas.microsoft.com/office/drawing/2014/main" id="{BF6E0D4A-6295-4AF9-8747-B5D1C3A77D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12</xdr:col>
      <xdr:colOff>133350</xdr:colOff>
      <xdr:row>9</xdr:row>
      <xdr:rowOff>0</xdr:rowOff>
    </xdr:from>
    <xdr:to>
      <xdr:col>13</xdr:col>
      <xdr:colOff>85725</xdr:colOff>
      <xdr:row>10</xdr:row>
      <xdr:rowOff>152400</xdr:rowOff>
    </xdr:to>
    <xdr:sp macro="" textlink="$N$7">
      <xdr:nvSpPr>
        <xdr:cNvPr id="73" name="CuadroTexto 72">
          <a:extLst>
            <a:ext uri="{FF2B5EF4-FFF2-40B4-BE49-F238E27FC236}">
              <a16:creationId xmlns:a16="http://schemas.microsoft.com/office/drawing/2014/main" id="{141B998C-738F-4367-BB06-15651AA81285}"/>
            </a:ext>
          </a:extLst>
        </xdr:cNvPr>
        <xdr:cNvSpPr txBox="1"/>
      </xdr:nvSpPr>
      <xdr:spPr>
        <a:xfrm>
          <a:off x="10363200" y="1666875"/>
          <a:ext cx="76200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87F5FCDD-E4B4-460E-9A19-FD5E5F1A0151}" type="TxLink">
            <a:rPr lang="en-US" sz="1800" b="0" i="0" u="none" strike="noStrike">
              <a:solidFill>
                <a:schemeClr val="bg1">
                  <a:lumMod val="65000"/>
                </a:schemeClr>
              </a:solidFill>
              <a:latin typeface="Bahnschrift"/>
            </a:rPr>
            <a:pPr algn="ctr"/>
            <a:t>100%</a:t>
          </a:fld>
          <a:endParaRPr lang="es-PE" sz="16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0.44444</cdr:x>
      <cdr:y>0.43478</cdr:y>
    </cdr:from>
    <cdr:to>
      <cdr:x>0.54771</cdr:x>
      <cdr:y>0.55553</cdr:y>
    </cdr:to>
    <cdr:sp macro="" textlink="">
      <cdr:nvSpPr>
        <cdr:cNvPr id="2" name="Elipse 1">
          <a:extLst xmlns:a="http://schemas.openxmlformats.org/drawingml/2006/main">
            <a:ext uri="{FF2B5EF4-FFF2-40B4-BE49-F238E27FC236}">
              <a16:creationId xmlns:a16="http://schemas.microsoft.com/office/drawing/2014/main" id="{EF46E3E0-DD23-4F82-BF55-26BDFE89EDF9}"/>
            </a:ext>
          </a:extLst>
        </cdr:cNvPr>
        <cdr:cNvSpPr/>
      </cdr:nvSpPr>
      <cdr:spPr>
        <a:xfrm xmlns:a="http://schemas.openxmlformats.org/drawingml/2006/main">
          <a:off x="774700" y="648114"/>
          <a:ext cx="180000" cy="180000"/>
        </a:xfrm>
        <a:prstGeom xmlns:a="http://schemas.openxmlformats.org/drawingml/2006/main" prst="ellipse">
          <a:avLst/>
        </a:prstGeom>
        <a:ln xmlns:a="http://schemas.openxmlformats.org/drawingml/2006/main">
          <a:noFill/>
        </a:ln>
        <a:effectLst xmlns:a="http://schemas.openxmlformats.org/drawingml/2006/main">
          <a:outerShdw blurRad="107950" dist="12700" dir="5400000" algn="ctr">
            <a:srgbClr val="000000"/>
          </a:outerShdw>
        </a:effectLst>
        <a:scene3d xmlns:a="http://schemas.openxmlformats.org/drawingml/2006/main">
          <a:camera prst="orthographicFront">
            <a:rot lat="0" lon="0" rev="0"/>
          </a:camera>
          <a:lightRig rig="soft" dir="t">
            <a:rot lat="0" lon="0" rev="0"/>
          </a:lightRig>
        </a:scene3d>
        <a:sp3d xmlns:a="http://schemas.openxmlformats.org/drawingml/2006/main" contourW="44450" prstMaterial="matte">
          <a:bevelT w="63500" h="63500" prst="artDeco"/>
          <a:contourClr>
            <a:srgbClr val="FFFFFF"/>
          </a:contourClr>
        </a:sp3d>
      </cdr:spPr>
      <cdr:style>
        <a:lnRef xmlns:a="http://schemas.openxmlformats.org/drawingml/2006/main" idx="2">
          <a:schemeClr val="dk1">
            <a:shade val="50000"/>
          </a:schemeClr>
        </a:lnRef>
        <a:fillRef xmlns:a="http://schemas.openxmlformats.org/drawingml/2006/main" idx="1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s-PE"/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5365.963480208331" createdVersion="7" refreshedVersion="6" minRefreshableVersion="3" recordCount="96">
  <cacheSource type="worksheet">
    <worksheetSource name="Tabla1"/>
  </cacheSource>
  <cacheFields count="15">
    <cacheField name="MES " numFmtId="17">
      <sharedItems containsSemiMixedTypes="0" containsNonDate="0" containsDate="1" containsString="0" minDate="2022-01-01T00:00:00" maxDate="2022-12-02T00:00:00" count="12">
        <d v="2022-01-01T00:00:00"/>
        <d v="2022-02-01T00:00:00"/>
        <d v="2022-03-01T00:00:00"/>
        <d v="2022-04-01T00:00:00"/>
        <d v="2022-05-01T00:00:00"/>
        <d v="2022-06-01T00:00:00"/>
        <d v="2022-07-01T00:00:00"/>
        <d v="2022-08-01T00:00:00"/>
        <d v="2022-09-01T00:00:00"/>
        <d v="2022-10-01T00:00:00"/>
        <d v="2022-11-01T00:00:00"/>
        <d v="2022-12-01T00:00:00"/>
      </sharedItems>
      <fieldGroup par="14" base="0">
        <rangePr groupBy="days" startDate="2022-01-01T00:00:00" endDate="2022-12-02T00:00:00"/>
        <groupItems count="368">
          <s v="&lt;1/01/2022"/>
          <s v="1-Ene"/>
          <s v="2-Ene"/>
          <s v="3-Ene"/>
          <s v="4-Ene"/>
          <s v="5-Ene"/>
          <s v="6-Ene"/>
          <s v="7-Ene"/>
          <s v="8-Ene"/>
          <s v="9-Ene"/>
          <s v="10-Ene"/>
          <s v="11-Ene"/>
          <s v="12-Ene"/>
          <s v="13-Ene"/>
          <s v="14-Ene"/>
          <s v="15-Ene"/>
          <s v="16-Ene"/>
          <s v="17-Ene"/>
          <s v="18-Ene"/>
          <s v="19-Ene"/>
          <s v="20-Ene"/>
          <s v="21-Ene"/>
          <s v="22-Ene"/>
          <s v="23-Ene"/>
          <s v="24-Ene"/>
          <s v="25-Ene"/>
          <s v="26-Ene"/>
          <s v="27-Ene"/>
          <s v="28-Ene"/>
          <s v="29-Ene"/>
          <s v="30-Ene"/>
          <s v="31-Ene"/>
          <s v="1-Feb"/>
          <s v="2-Feb"/>
          <s v="3-Feb"/>
          <s v="4-Feb"/>
          <s v="5-Feb"/>
          <s v="6-Feb"/>
          <s v="7-Feb"/>
          <s v="8-Feb"/>
          <s v="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1-Mar"/>
          <s v="2-Mar"/>
          <s v="3-Mar"/>
          <s v="4-Mar"/>
          <s v="5-Mar"/>
          <s v="6-Mar"/>
          <s v="7-Mar"/>
          <s v="8-Mar"/>
          <s v="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1-Abr"/>
          <s v="2-Abr"/>
          <s v="3-Abr"/>
          <s v="4-Abr"/>
          <s v="5-Abr"/>
          <s v="6-Abr"/>
          <s v="7-Abr"/>
          <s v="8-Abr"/>
          <s v="9-Abr"/>
          <s v="10-Abr"/>
          <s v="11-Abr"/>
          <s v="12-Abr"/>
          <s v="13-Abr"/>
          <s v="14-Abr"/>
          <s v="15-Abr"/>
          <s v="16-Abr"/>
          <s v="17-Abr"/>
          <s v="18-Abr"/>
          <s v="19-Abr"/>
          <s v="20-Abr"/>
          <s v="21-Abr"/>
          <s v="22-Abr"/>
          <s v="23-Abr"/>
          <s v="24-Abr"/>
          <s v="25-Abr"/>
          <s v="26-Abr"/>
          <s v="27-Abr"/>
          <s v="28-Abr"/>
          <s v="29-Abr"/>
          <s v="30-Abr"/>
          <s v="1-May"/>
          <s v="2-May"/>
          <s v="3-May"/>
          <s v="4-May"/>
          <s v="5-May"/>
          <s v="6-May"/>
          <s v="7-May"/>
          <s v="8-May"/>
          <s v="9-May"/>
          <s v="10-May"/>
          <s v="11-May"/>
          <s v="12-May"/>
          <s v="13-May"/>
          <s v="14-May"/>
          <s v="15-May"/>
          <s v="16-May"/>
          <s v="17-May"/>
          <s v="18-May"/>
          <s v="19-May"/>
          <s v="20-May"/>
          <s v="21-May"/>
          <s v="22-May"/>
          <s v="23-May"/>
          <s v="24-May"/>
          <s v="25-May"/>
          <s v="26-May"/>
          <s v="27-May"/>
          <s v="28-May"/>
          <s v="29-May"/>
          <s v="30-May"/>
          <s v="31-May"/>
          <s v="1-Jun"/>
          <s v="2-Jun"/>
          <s v="3-Jun"/>
          <s v="4-Jun"/>
          <s v="5-Jun"/>
          <s v="6-Jun"/>
          <s v="7-Jun"/>
          <s v="8-Jun"/>
          <s v="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1-Jul"/>
          <s v="2-Jul"/>
          <s v="3-Jul"/>
          <s v="4-Jul"/>
          <s v="5-Jul"/>
          <s v="6-Jul"/>
          <s v="7-Jul"/>
          <s v="8-Jul"/>
          <s v="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1-Ago"/>
          <s v="2-Ago"/>
          <s v="3-Ago"/>
          <s v="4-Ago"/>
          <s v="5-Ago"/>
          <s v="6-Ago"/>
          <s v="7-Ago"/>
          <s v="8-Ago"/>
          <s v="9-Ago"/>
          <s v="10-Ago"/>
          <s v="11-Ago"/>
          <s v="12-Ago"/>
          <s v="13-Ago"/>
          <s v="14-Ago"/>
          <s v="15-Ago"/>
          <s v="16-Ago"/>
          <s v="17-Ago"/>
          <s v="18-Ago"/>
          <s v="19-Ago"/>
          <s v="20-Ago"/>
          <s v="21-Ago"/>
          <s v="22-Ago"/>
          <s v="23-Ago"/>
          <s v="24-Ago"/>
          <s v="25-Ago"/>
          <s v="26-Ago"/>
          <s v="27-Ago"/>
          <s v="28-Ago"/>
          <s v="29-Ago"/>
          <s v="30-Ago"/>
          <s v="31-Ago"/>
          <s v="1-Set"/>
          <s v="2-Set"/>
          <s v="3-Set"/>
          <s v="4-Set"/>
          <s v="5-Set"/>
          <s v="6-Set"/>
          <s v="7-Set"/>
          <s v="8-Set"/>
          <s v="9-Set"/>
          <s v="10-Set"/>
          <s v="11-Set"/>
          <s v="12-Set"/>
          <s v="13-Set"/>
          <s v="14-Set"/>
          <s v="15-Set"/>
          <s v="16-Set"/>
          <s v="17-Set"/>
          <s v="18-Set"/>
          <s v="19-Set"/>
          <s v="20-Set"/>
          <s v="21-Set"/>
          <s v="22-Set"/>
          <s v="23-Set"/>
          <s v="24-Set"/>
          <s v="25-Set"/>
          <s v="26-Set"/>
          <s v="27-Set"/>
          <s v="28-Set"/>
          <s v="29-Set"/>
          <s v="30-Set"/>
          <s v="1-Oct"/>
          <s v="2-Oct"/>
          <s v="3-Oct"/>
          <s v="4-Oct"/>
          <s v="5-Oct"/>
          <s v="6-Oct"/>
          <s v="7-Oct"/>
          <s v="8-Oct"/>
          <s v="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1-Nov"/>
          <s v="2-Nov"/>
          <s v="3-Nov"/>
          <s v="4-Nov"/>
          <s v="5-Nov"/>
          <s v="6-Nov"/>
          <s v="7-Nov"/>
          <s v="8-Nov"/>
          <s v="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1-Dic"/>
          <s v="2-Dic"/>
          <s v="3-Dic"/>
          <s v="4-Dic"/>
          <s v="5-Dic"/>
          <s v="6-Dic"/>
          <s v="7-Dic"/>
          <s v="8-Dic"/>
          <s v="9-Dic"/>
          <s v="10-Dic"/>
          <s v="11-Dic"/>
          <s v="12-Dic"/>
          <s v="13-Dic"/>
          <s v="14-Dic"/>
          <s v="15-Dic"/>
          <s v="16-Dic"/>
          <s v="17-Dic"/>
          <s v="18-Dic"/>
          <s v="19-Dic"/>
          <s v="20-Dic"/>
          <s v="21-Dic"/>
          <s v="22-Dic"/>
          <s v="23-Dic"/>
          <s v="24-Dic"/>
          <s v="25-Dic"/>
          <s v="26-Dic"/>
          <s v="27-Dic"/>
          <s v="28-Dic"/>
          <s v="29-Dic"/>
          <s v="30-Dic"/>
          <s v="31-Dic"/>
          <s v="&gt;2/12/2022"/>
        </groupItems>
      </fieldGroup>
    </cacheField>
    <cacheField name="Empresa/ sede " numFmtId="0">
      <sharedItems count="16">
        <s v="ROKA "/>
        <s v="DAGUA"/>
        <s v="CEMENTOS DURA "/>
        <s v="TEDAGUA"/>
        <s v="METRO 5"/>
        <s v="METRO 6"/>
        <s v="METRO 7"/>
        <s v="METRO 8"/>
        <s v="Empresa 6" u="1"/>
        <s v="Empresa 2" u="1"/>
        <s v="Empresa 5" u="1"/>
        <s v="Empresa 8" u="1"/>
        <s v="Empresa 1" u="1"/>
        <s v="Empresa 4" u="1"/>
        <s v="Empresa 7" u="1"/>
        <s v="Empresa 3" u="1"/>
      </sharedItems>
    </cacheField>
    <cacheField name="Cantidad de trabajadores" numFmtId="0">
      <sharedItems containsSemiMixedTypes="0" containsString="0" containsNumber="1" containsInteger="1" minValue="1" maxValue="1"/>
    </cacheField>
    <cacheField name="Capacitaciones Programadas " numFmtId="0">
      <sharedItems containsSemiMixedTypes="0" containsString="0" containsNumber="1" containsInteger="1" minValue="1" maxValue="1"/>
    </cacheField>
    <cacheField name="Capacitaciones Ejecutadas" numFmtId="0">
      <sharedItems containsSemiMixedTypes="0" containsString="0" containsNumber="1" containsInteger="1" minValue="1" maxValue="1"/>
    </cacheField>
    <cacheField name="Inspecciones Programadas " numFmtId="0">
      <sharedItems containsSemiMixedTypes="0" containsString="0" containsNumber="1" containsInteger="1" minValue="1" maxValue="1"/>
    </cacheField>
    <cacheField name="Inspecciones Ejecutadas" numFmtId="0">
      <sharedItems containsSemiMixedTypes="0" containsString="0" containsNumber="1" containsInteger="1" minValue="1" maxValue="1"/>
    </cacheField>
    <cacheField name="Cantidad de Accidentes" numFmtId="0">
      <sharedItems containsSemiMixedTypes="0" containsString="0" containsNumber="1" containsInteger="1" minValue="1" maxValue="1"/>
    </cacheField>
    <cacheField name="Cantidad de Incidentes" numFmtId="0">
      <sharedItems containsSemiMixedTypes="0" containsString="0" containsNumber="1" containsInteger="1" minValue="1" maxValue="1"/>
    </cacheField>
    <cacheField name="Actos inseguros" numFmtId="0">
      <sharedItems containsSemiMixedTypes="0" containsString="0" containsNumber="1" containsInteger="1" minValue="1" maxValue="1"/>
    </cacheField>
    <cacheField name="Condiciones Inseguras" numFmtId="0">
      <sharedItems containsSemiMixedTypes="0" containsString="0" containsNumber="1" containsInteger="1" minValue="1" maxValue="1"/>
    </cacheField>
    <cacheField name="Indice de severidad" numFmtId="2">
      <sharedItems containsSemiMixedTypes="0" containsString="0" containsNumber="1" containsInteger="1" minValue="0" maxValue="20"/>
    </cacheField>
    <cacheField name="Indice de Frecuencia " numFmtId="2">
      <sharedItems containsSemiMixedTypes="0" containsString="0" containsNumber="1" containsInteger="1" minValue="0" maxValue="20"/>
    </cacheField>
    <cacheField name="Indice de Accidentabilidad" numFmtId="2">
      <sharedItems containsSemiMixedTypes="0" containsString="0" containsNumber="1" containsInteger="1" minValue="0" maxValue="20"/>
    </cacheField>
    <cacheField name="Meses" numFmtId="0" databaseField="0">
      <fieldGroup base="0">
        <rangePr groupBy="months" startDate="2022-01-01T00:00:00" endDate="2022-12-02T00:00:00"/>
        <groupItems count="14">
          <s v="&lt;1/01/2022"/>
          <s v="Ene"/>
          <s v="Feb"/>
          <s v="Mar"/>
          <s v="Abr"/>
          <s v="May"/>
          <s v="Jun"/>
          <s v="Jul"/>
          <s v="Ago"/>
          <s v="Set"/>
          <s v="Oct"/>
          <s v="Nov"/>
          <s v="Dic"/>
          <s v="&gt;2/12/2022"/>
        </groupItems>
      </fieldGroup>
    </cacheField>
  </cacheFields>
  <extLst>
    <ext xmlns:x14="http://schemas.microsoft.com/office/spreadsheetml/2009/9/main" uri="{725AE2AE-9491-48be-B2B4-4EB974FC3084}">
      <x14:pivotCacheDefinition pivotCacheId="112892165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">
  <r>
    <x v="0"/>
    <x v="0"/>
    <n v="1"/>
    <n v="1"/>
    <n v="1"/>
    <n v="1"/>
    <n v="1"/>
    <n v="1"/>
    <n v="1"/>
    <n v="1"/>
    <n v="1"/>
    <n v="8"/>
    <n v="4"/>
    <n v="20"/>
  </r>
  <r>
    <x v="0"/>
    <x v="1"/>
    <n v="1"/>
    <n v="1"/>
    <n v="1"/>
    <n v="1"/>
    <n v="1"/>
    <n v="1"/>
    <n v="1"/>
    <n v="1"/>
    <n v="1"/>
    <n v="6"/>
    <n v="6"/>
    <n v="6"/>
  </r>
  <r>
    <x v="0"/>
    <x v="2"/>
    <n v="1"/>
    <n v="1"/>
    <n v="1"/>
    <n v="1"/>
    <n v="1"/>
    <n v="1"/>
    <n v="1"/>
    <n v="1"/>
    <n v="1"/>
    <n v="15"/>
    <n v="15"/>
    <n v="9"/>
  </r>
  <r>
    <x v="0"/>
    <x v="3"/>
    <n v="1"/>
    <n v="1"/>
    <n v="1"/>
    <n v="1"/>
    <n v="1"/>
    <n v="1"/>
    <n v="1"/>
    <n v="1"/>
    <n v="1"/>
    <n v="1"/>
    <n v="17"/>
    <n v="1"/>
  </r>
  <r>
    <x v="0"/>
    <x v="4"/>
    <n v="1"/>
    <n v="1"/>
    <n v="1"/>
    <n v="1"/>
    <n v="1"/>
    <n v="1"/>
    <n v="1"/>
    <n v="1"/>
    <n v="1"/>
    <n v="12"/>
    <n v="9"/>
    <n v="3"/>
  </r>
  <r>
    <x v="0"/>
    <x v="5"/>
    <n v="1"/>
    <n v="1"/>
    <n v="1"/>
    <n v="1"/>
    <n v="1"/>
    <n v="1"/>
    <n v="1"/>
    <n v="1"/>
    <n v="1"/>
    <n v="20"/>
    <n v="17"/>
    <n v="16"/>
  </r>
  <r>
    <x v="0"/>
    <x v="6"/>
    <n v="1"/>
    <n v="1"/>
    <n v="1"/>
    <n v="1"/>
    <n v="1"/>
    <n v="1"/>
    <n v="1"/>
    <n v="1"/>
    <n v="1"/>
    <n v="6"/>
    <n v="17"/>
    <n v="5"/>
  </r>
  <r>
    <x v="0"/>
    <x v="7"/>
    <n v="1"/>
    <n v="1"/>
    <n v="1"/>
    <n v="1"/>
    <n v="1"/>
    <n v="1"/>
    <n v="1"/>
    <n v="1"/>
    <n v="1"/>
    <n v="9"/>
    <n v="6"/>
    <n v="9"/>
  </r>
  <r>
    <x v="1"/>
    <x v="0"/>
    <n v="1"/>
    <n v="1"/>
    <n v="1"/>
    <n v="1"/>
    <n v="1"/>
    <n v="1"/>
    <n v="1"/>
    <n v="1"/>
    <n v="1"/>
    <n v="2"/>
    <n v="5"/>
    <n v="20"/>
  </r>
  <r>
    <x v="1"/>
    <x v="1"/>
    <n v="1"/>
    <n v="1"/>
    <n v="1"/>
    <n v="1"/>
    <n v="1"/>
    <n v="1"/>
    <n v="1"/>
    <n v="1"/>
    <n v="1"/>
    <n v="4"/>
    <n v="14"/>
    <n v="5"/>
  </r>
  <r>
    <x v="1"/>
    <x v="2"/>
    <n v="1"/>
    <n v="1"/>
    <n v="1"/>
    <n v="1"/>
    <n v="1"/>
    <n v="1"/>
    <n v="1"/>
    <n v="1"/>
    <n v="1"/>
    <n v="7"/>
    <n v="1"/>
    <n v="9"/>
  </r>
  <r>
    <x v="1"/>
    <x v="3"/>
    <n v="1"/>
    <n v="1"/>
    <n v="1"/>
    <n v="1"/>
    <n v="1"/>
    <n v="1"/>
    <n v="1"/>
    <n v="1"/>
    <n v="1"/>
    <n v="14"/>
    <n v="1"/>
    <n v="10"/>
  </r>
  <r>
    <x v="1"/>
    <x v="4"/>
    <n v="1"/>
    <n v="1"/>
    <n v="1"/>
    <n v="1"/>
    <n v="1"/>
    <n v="1"/>
    <n v="1"/>
    <n v="1"/>
    <n v="1"/>
    <n v="1"/>
    <n v="0"/>
    <n v="2"/>
  </r>
  <r>
    <x v="1"/>
    <x v="5"/>
    <n v="1"/>
    <n v="1"/>
    <n v="1"/>
    <n v="1"/>
    <n v="1"/>
    <n v="1"/>
    <n v="1"/>
    <n v="1"/>
    <n v="1"/>
    <n v="0"/>
    <n v="10"/>
    <n v="10"/>
  </r>
  <r>
    <x v="1"/>
    <x v="6"/>
    <n v="1"/>
    <n v="1"/>
    <n v="1"/>
    <n v="1"/>
    <n v="1"/>
    <n v="1"/>
    <n v="1"/>
    <n v="1"/>
    <n v="1"/>
    <n v="1"/>
    <n v="8"/>
    <n v="19"/>
  </r>
  <r>
    <x v="1"/>
    <x v="7"/>
    <n v="1"/>
    <n v="1"/>
    <n v="1"/>
    <n v="1"/>
    <n v="1"/>
    <n v="1"/>
    <n v="1"/>
    <n v="1"/>
    <n v="1"/>
    <n v="11"/>
    <n v="16"/>
    <n v="8"/>
  </r>
  <r>
    <x v="2"/>
    <x v="0"/>
    <n v="1"/>
    <n v="1"/>
    <n v="1"/>
    <n v="1"/>
    <n v="1"/>
    <n v="1"/>
    <n v="1"/>
    <n v="1"/>
    <n v="1"/>
    <n v="4"/>
    <n v="15"/>
    <n v="4"/>
  </r>
  <r>
    <x v="2"/>
    <x v="1"/>
    <n v="1"/>
    <n v="1"/>
    <n v="1"/>
    <n v="1"/>
    <n v="1"/>
    <n v="1"/>
    <n v="1"/>
    <n v="1"/>
    <n v="1"/>
    <n v="4"/>
    <n v="10"/>
    <n v="3"/>
  </r>
  <r>
    <x v="2"/>
    <x v="2"/>
    <n v="1"/>
    <n v="1"/>
    <n v="1"/>
    <n v="1"/>
    <n v="1"/>
    <n v="1"/>
    <n v="1"/>
    <n v="1"/>
    <n v="1"/>
    <n v="14"/>
    <n v="6"/>
    <n v="2"/>
  </r>
  <r>
    <x v="2"/>
    <x v="3"/>
    <n v="1"/>
    <n v="1"/>
    <n v="1"/>
    <n v="1"/>
    <n v="1"/>
    <n v="1"/>
    <n v="1"/>
    <n v="1"/>
    <n v="1"/>
    <n v="15"/>
    <n v="14"/>
    <n v="10"/>
  </r>
  <r>
    <x v="2"/>
    <x v="4"/>
    <n v="1"/>
    <n v="1"/>
    <n v="1"/>
    <n v="1"/>
    <n v="1"/>
    <n v="1"/>
    <n v="1"/>
    <n v="1"/>
    <n v="1"/>
    <n v="4"/>
    <n v="20"/>
    <n v="5"/>
  </r>
  <r>
    <x v="2"/>
    <x v="5"/>
    <n v="1"/>
    <n v="1"/>
    <n v="1"/>
    <n v="1"/>
    <n v="1"/>
    <n v="1"/>
    <n v="1"/>
    <n v="1"/>
    <n v="1"/>
    <n v="12"/>
    <n v="16"/>
    <n v="20"/>
  </r>
  <r>
    <x v="2"/>
    <x v="6"/>
    <n v="1"/>
    <n v="1"/>
    <n v="1"/>
    <n v="1"/>
    <n v="1"/>
    <n v="1"/>
    <n v="1"/>
    <n v="1"/>
    <n v="1"/>
    <n v="11"/>
    <n v="18"/>
    <n v="18"/>
  </r>
  <r>
    <x v="2"/>
    <x v="7"/>
    <n v="1"/>
    <n v="1"/>
    <n v="1"/>
    <n v="1"/>
    <n v="1"/>
    <n v="1"/>
    <n v="1"/>
    <n v="1"/>
    <n v="1"/>
    <n v="19"/>
    <n v="1"/>
    <n v="11"/>
  </r>
  <r>
    <x v="3"/>
    <x v="0"/>
    <n v="1"/>
    <n v="1"/>
    <n v="1"/>
    <n v="1"/>
    <n v="1"/>
    <n v="1"/>
    <n v="1"/>
    <n v="1"/>
    <n v="1"/>
    <n v="3"/>
    <n v="18"/>
    <n v="10"/>
  </r>
  <r>
    <x v="3"/>
    <x v="1"/>
    <n v="1"/>
    <n v="1"/>
    <n v="1"/>
    <n v="1"/>
    <n v="1"/>
    <n v="1"/>
    <n v="1"/>
    <n v="1"/>
    <n v="1"/>
    <n v="14"/>
    <n v="16"/>
    <n v="16"/>
  </r>
  <r>
    <x v="3"/>
    <x v="2"/>
    <n v="1"/>
    <n v="1"/>
    <n v="1"/>
    <n v="1"/>
    <n v="1"/>
    <n v="1"/>
    <n v="1"/>
    <n v="1"/>
    <n v="1"/>
    <n v="8"/>
    <n v="4"/>
    <n v="13"/>
  </r>
  <r>
    <x v="3"/>
    <x v="3"/>
    <n v="1"/>
    <n v="1"/>
    <n v="1"/>
    <n v="1"/>
    <n v="1"/>
    <n v="1"/>
    <n v="1"/>
    <n v="1"/>
    <n v="1"/>
    <n v="15"/>
    <n v="17"/>
    <n v="5"/>
  </r>
  <r>
    <x v="3"/>
    <x v="4"/>
    <n v="1"/>
    <n v="1"/>
    <n v="1"/>
    <n v="1"/>
    <n v="1"/>
    <n v="1"/>
    <n v="1"/>
    <n v="1"/>
    <n v="1"/>
    <n v="13"/>
    <n v="9"/>
    <n v="13"/>
  </r>
  <r>
    <x v="3"/>
    <x v="5"/>
    <n v="1"/>
    <n v="1"/>
    <n v="1"/>
    <n v="1"/>
    <n v="1"/>
    <n v="1"/>
    <n v="1"/>
    <n v="1"/>
    <n v="1"/>
    <n v="20"/>
    <n v="20"/>
    <n v="15"/>
  </r>
  <r>
    <x v="3"/>
    <x v="6"/>
    <n v="1"/>
    <n v="1"/>
    <n v="1"/>
    <n v="1"/>
    <n v="1"/>
    <n v="1"/>
    <n v="1"/>
    <n v="1"/>
    <n v="1"/>
    <n v="2"/>
    <n v="1"/>
    <n v="13"/>
  </r>
  <r>
    <x v="3"/>
    <x v="7"/>
    <n v="1"/>
    <n v="1"/>
    <n v="1"/>
    <n v="1"/>
    <n v="1"/>
    <n v="1"/>
    <n v="1"/>
    <n v="1"/>
    <n v="1"/>
    <n v="14"/>
    <n v="2"/>
    <n v="12"/>
  </r>
  <r>
    <x v="4"/>
    <x v="0"/>
    <n v="1"/>
    <n v="1"/>
    <n v="1"/>
    <n v="1"/>
    <n v="1"/>
    <n v="1"/>
    <n v="1"/>
    <n v="1"/>
    <n v="1"/>
    <n v="14"/>
    <n v="10"/>
    <n v="14"/>
  </r>
  <r>
    <x v="4"/>
    <x v="1"/>
    <n v="1"/>
    <n v="1"/>
    <n v="1"/>
    <n v="1"/>
    <n v="1"/>
    <n v="1"/>
    <n v="1"/>
    <n v="1"/>
    <n v="1"/>
    <n v="0"/>
    <n v="9"/>
    <n v="9"/>
  </r>
  <r>
    <x v="4"/>
    <x v="2"/>
    <n v="1"/>
    <n v="1"/>
    <n v="1"/>
    <n v="1"/>
    <n v="1"/>
    <n v="1"/>
    <n v="1"/>
    <n v="1"/>
    <n v="1"/>
    <n v="4"/>
    <n v="20"/>
    <n v="3"/>
  </r>
  <r>
    <x v="4"/>
    <x v="3"/>
    <n v="1"/>
    <n v="1"/>
    <n v="1"/>
    <n v="1"/>
    <n v="1"/>
    <n v="1"/>
    <n v="1"/>
    <n v="1"/>
    <n v="1"/>
    <n v="9"/>
    <n v="1"/>
    <n v="10"/>
  </r>
  <r>
    <x v="4"/>
    <x v="4"/>
    <n v="1"/>
    <n v="1"/>
    <n v="1"/>
    <n v="1"/>
    <n v="1"/>
    <n v="1"/>
    <n v="1"/>
    <n v="1"/>
    <n v="1"/>
    <n v="20"/>
    <n v="7"/>
    <n v="12"/>
  </r>
  <r>
    <x v="4"/>
    <x v="5"/>
    <n v="1"/>
    <n v="1"/>
    <n v="1"/>
    <n v="1"/>
    <n v="1"/>
    <n v="1"/>
    <n v="1"/>
    <n v="1"/>
    <n v="1"/>
    <n v="17"/>
    <n v="20"/>
    <n v="1"/>
  </r>
  <r>
    <x v="4"/>
    <x v="6"/>
    <n v="1"/>
    <n v="1"/>
    <n v="1"/>
    <n v="1"/>
    <n v="1"/>
    <n v="1"/>
    <n v="1"/>
    <n v="1"/>
    <n v="1"/>
    <n v="0"/>
    <n v="1"/>
    <n v="15"/>
  </r>
  <r>
    <x v="4"/>
    <x v="7"/>
    <n v="1"/>
    <n v="1"/>
    <n v="1"/>
    <n v="1"/>
    <n v="1"/>
    <n v="1"/>
    <n v="1"/>
    <n v="1"/>
    <n v="1"/>
    <n v="18"/>
    <n v="1"/>
    <n v="0"/>
  </r>
  <r>
    <x v="5"/>
    <x v="0"/>
    <n v="1"/>
    <n v="1"/>
    <n v="1"/>
    <n v="1"/>
    <n v="1"/>
    <n v="1"/>
    <n v="1"/>
    <n v="1"/>
    <n v="1"/>
    <n v="0"/>
    <n v="6"/>
    <n v="5"/>
  </r>
  <r>
    <x v="5"/>
    <x v="1"/>
    <n v="1"/>
    <n v="1"/>
    <n v="1"/>
    <n v="1"/>
    <n v="1"/>
    <n v="1"/>
    <n v="1"/>
    <n v="1"/>
    <n v="1"/>
    <n v="16"/>
    <n v="15"/>
    <n v="19"/>
  </r>
  <r>
    <x v="5"/>
    <x v="2"/>
    <n v="1"/>
    <n v="1"/>
    <n v="1"/>
    <n v="1"/>
    <n v="1"/>
    <n v="1"/>
    <n v="1"/>
    <n v="1"/>
    <n v="1"/>
    <n v="15"/>
    <n v="3"/>
    <n v="0"/>
  </r>
  <r>
    <x v="5"/>
    <x v="3"/>
    <n v="1"/>
    <n v="1"/>
    <n v="1"/>
    <n v="1"/>
    <n v="1"/>
    <n v="1"/>
    <n v="1"/>
    <n v="1"/>
    <n v="1"/>
    <n v="19"/>
    <n v="13"/>
    <n v="19"/>
  </r>
  <r>
    <x v="5"/>
    <x v="4"/>
    <n v="1"/>
    <n v="1"/>
    <n v="1"/>
    <n v="1"/>
    <n v="1"/>
    <n v="1"/>
    <n v="1"/>
    <n v="1"/>
    <n v="1"/>
    <n v="0"/>
    <n v="2"/>
    <n v="17"/>
  </r>
  <r>
    <x v="5"/>
    <x v="5"/>
    <n v="1"/>
    <n v="1"/>
    <n v="1"/>
    <n v="1"/>
    <n v="1"/>
    <n v="1"/>
    <n v="1"/>
    <n v="1"/>
    <n v="1"/>
    <n v="14"/>
    <n v="2"/>
    <n v="6"/>
  </r>
  <r>
    <x v="5"/>
    <x v="6"/>
    <n v="1"/>
    <n v="1"/>
    <n v="1"/>
    <n v="1"/>
    <n v="1"/>
    <n v="1"/>
    <n v="1"/>
    <n v="1"/>
    <n v="1"/>
    <n v="11"/>
    <n v="9"/>
    <n v="1"/>
  </r>
  <r>
    <x v="5"/>
    <x v="7"/>
    <n v="1"/>
    <n v="1"/>
    <n v="1"/>
    <n v="1"/>
    <n v="1"/>
    <n v="1"/>
    <n v="1"/>
    <n v="1"/>
    <n v="1"/>
    <n v="3"/>
    <n v="16"/>
    <n v="8"/>
  </r>
  <r>
    <x v="6"/>
    <x v="0"/>
    <n v="1"/>
    <n v="1"/>
    <n v="1"/>
    <n v="1"/>
    <n v="1"/>
    <n v="1"/>
    <n v="1"/>
    <n v="1"/>
    <n v="1"/>
    <n v="11"/>
    <n v="10"/>
    <n v="4"/>
  </r>
  <r>
    <x v="6"/>
    <x v="1"/>
    <n v="1"/>
    <n v="1"/>
    <n v="1"/>
    <n v="1"/>
    <n v="1"/>
    <n v="1"/>
    <n v="1"/>
    <n v="1"/>
    <n v="1"/>
    <n v="16"/>
    <n v="20"/>
    <n v="5"/>
  </r>
  <r>
    <x v="6"/>
    <x v="2"/>
    <n v="1"/>
    <n v="1"/>
    <n v="1"/>
    <n v="1"/>
    <n v="1"/>
    <n v="1"/>
    <n v="1"/>
    <n v="1"/>
    <n v="1"/>
    <n v="14"/>
    <n v="8"/>
    <n v="7"/>
  </r>
  <r>
    <x v="6"/>
    <x v="3"/>
    <n v="1"/>
    <n v="1"/>
    <n v="1"/>
    <n v="1"/>
    <n v="1"/>
    <n v="1"/>
    <n v="1"/>
    <n v="1"/>
    <n v="1"/>
    <n v="17"/>
    <n v="11"/>
    <n v="5"/>
  </r>
  <r>
    <x v="6"/>
    <x v="4"/>
    <n v="1"/>
    <n v="1"/>
    <n v="1"/>
    <n v="1"/>
    <n v="1"/>
    <n v="1"/>
    <n v="1"/>
    <n v="1"/>
    <n v="1"/>
    <n v="0"/>
    <n v="7"/>
    <n v="1"/>
  </r>
  <r>
    <x v="6"/>
    <x v="5"/>
    <n v="1"/>
    <n v="1"/>
    <n v="1"/>
    <n v="1"/>
    <n v="1"/>
    <n v="1"/>
    <n v="1"/>
    <n v="1"/>
    <n v="1"/>
    <n v="1"/>
    <n v="17"/>
    <n v="1"/>
  </r>
  <r>
    <x v="6"/>
    <x v="6"/>
    <n v="1"/>
    <n v="1"/>
    <n v="1"/>
    <n v="1"/>
    <n v="1"/>
    <n v="1"/>
    <n v="1"/>
    <n v="1"/>
    <n v="1"/>
    <n v="18"/>
    <n v="11"/>
    <n v="9"/>
  </r>
  <r>
    <x v="6"/>
    <x v="7"/>
    <n v="1"/>
    <n v="1"/>
    <n v="1"/>
    <n v="1"/>
    <n v="1"/>
    <n v="1"/>
    <n v="1"/>
    <n v="1"/>
    <n v="1"/>
    <n v="15"/>
    <n v="1"/>
    <n v="1"/>
  </r>
  <r>
    <x v="7"/>
    <x v="0"/>
    <n v="1"/>
    <n v="1"/>
    <n v="1"/>
    <n v="1"/>
    <n v="1"/>
    <n v="1"/>
    <n v="1"/>
    <n v="1"/>
    <n v="1"/>
    <n v="3"/>
    <n v="7"/>
    <n v="20"/>
  </r>
  <r>
    <x v="7"/>
    <x v="1"/>
    <n v="1"/>
    <n v="1"/>
    <n v="1"/>
    <n v="1"/>
    <n v="1"/>
    <n v="1"/>
    <n v="1"/>
    <n v="1"/>
    <n v="1"/>
    <n v="11"/>
    <n v="6"/>
    <n v="9"/>
  </r>
  <r>
    <x v="7"/>
    <x v="2"/>
    <n v="1"/>
    <n v="1"/>
    <n v="1"/>
    <n v="1"/>
    <n v="1"/>
    <n v="1"/>
    <n v="1"/>
    <n v="1"/>
    <n v="1"/>
    <n v="11"/>
    <n v="2"/>
    <n v="9"/>
  </r>
  <r>
    <x v="7"/>
    <x v="3"/>
    <n v="1"/>
    <n v="1"/>
    <n v="1"/>
    <n v="1"/>
    <n v="1"/>
    <n v="1"/>
    <n v="1"/>
    <n v="1"/>
    <n v="1"/>
    <n v="0"/>
    <n v="18"/>
    <n v="3"/>
  </r>
  <r>
    <x v="7"/>
    <x v="4"/>
    <n v="1"/>
    <n v="1"/>
    <n v="1"/>
    <n v="1"/>
    <n v="1"/>
    <n v="1"/>
    <n v="1"/>
    <n v="1"/>
    <n v="1"/>
    <n v="10"/>
    <n v="11"/>
    <n v="14"/>
  </r>
  <r>
    <x v="7"/>
    <x v="5"/>
    <n v="1"/>
    <n v="1"/>
    <n v="1"/>
    <n v="1"/>
    <n v="1"/>
    <n v="1"/>
    <n v="1"/>
    <n v="1"/>
    <n v="1"/>
    <n v="4"/>
    <n v="11"/>
    <n v="13"/>
  </r>
  <r>
    <x v="7"/>
    <x v="6"/>
    <n v="1"/>
    <n v="1"/>
    <n v="1"/>
    <n v="1"/>
    <n v="1"/>
    <n v="1"/>
    <n v="1"/>
    <n v="1"/>
    <n v="1"/>
    <n v="19"/>
    <n v="10"/>
    <n v="8"/>
  </r>
  <r>
    <x v="7"/>
    <x v="7"/>
    <n v="1"/>
    <n v="1"/>
    <n v="1"/>
    <n v="1"/>
    <n v="1"/>
    <n v="1"/>
    <n v="1"/>
    <n v="1"/>
    <n v="1"/>
    <n v="5"/>
    <n v="15"/>
    <n v="0"/>
  </r>
  <r>
    <x v="8"/>
    <x v="0"/>
    <n v="1"/>
    <n v="1"/>
    <n v="1"/>
    <n v="1"/>
    <n v="1"/>
    <n v="1"/>
    <n v="1"/>
    <n v="1"/>
    <n v="1"/>
    <n v="2"/>
    <n v="6"/>
    <n v="1"/>
  </r>
  <r>
    <x v="8"/>
    <x v="1"/>
    <n v="1"/>
    <n v="1"/>
    <n v="1"/>
    <n v="1"/>
    <n v="1"/>
    <n v="1"/>
    <n v="1"/>
    <n v="1"/>
    <n v="1"/>
    <n v="2"/>
    <n v="6"/>
    <n v="4"/>
  </r>
  <r>
    <x v="8"/>
    <x v="2"/>
    <n v="1"/>
    <n v="1"/>
    <n v="1"/>
    <n v="1"/>
    <n v="1"/>
    <n v="1"/>
    <n v="1"/>
    <n v="1"/>
    <n v="1"/>
    <n v="17"/>
    <n v="18"/>
    <n v="0"/>
  </r>
  <r>
    <x v="8"/>
    <x v="3"/>
    <n v="1"/>
    <n v="1"/>
    <n v="1"/>
    <n v="1"/>
    <n v="1"/>
    <n v="1"/>
    <n v="1"/>
    <n v="1"/>
    <n v="1"/>
    <n v="18"/>
    <n v="20"/>
    <n v="20"/>
  </r>
  <r>
    <x v="8"/>
    <x v="4"/>
    <n v="1"/>
    <n v="1"/>
    <n v="1"/>
    <n v="1"/>
    <n v="1"/>
    <n v="1"/>
    <n v="1"/>
    <n v="1"/>
    <n v="1"/>
    <n v="4"/>
    <n v="19"/>
    <n v="16"/>
  </r>
  <r>
    <x v="8"/>
    <x v="5"/>
    <n v="1"/>
    <n v="1"/>
    <n v="1"/>
    <n v="1"/>
    <n v="1"/>
    <n v="1"/>
    <n v="1"/>
    <n v="1"/>
    <n v="1"/>
    <n v="10"/>
    <n v="7"/>
    <n v="17"/>
  </r>
  <r>
    <x v="8"/>
    <x v="6"/>
    <n v="1"/>
    <n v="1"/>
    <n v="1"/>
    <n v="1"/>
    <n v="1"/>
    <n v="1"/>
    <n v="1"/>
    <n v="1"/>
    <n v="1"/>
    <n v="13"/>
    <n v="2"/>
    <n v="14"/>
  </r>
  <r>
    <x v="8"/>
    <x v="7"/>
    <n v="1"/>
    <n v="1"/>
    <n v="1"/>
    <n v="1"/>
    <n v="1"/>
    <n v="1"/>
    <n v="1"/>
    <n v="1"/>
    <n v="1"/>
    <n v="17"/>
    <n v="16"/>
    <n v="20"/>
  </r>
  <r>
    <x v="9"/>
    <x v="0"/>
    <n v="1"/>
    <n v="1"/>
    <n v="1"/>
    <n v="1"/>
    <n v="1"/>
    <n v="1"/>
    <n v="1"/>
    <n v="1"/>
    <n v="1"/>
    <n v="19"/>
    <n v="10"/>
    <n v="18"/>
  </r>
  <r>
    <x v="9"/>
    <x v="1"/>
    <n v="1"/>
    <n v="1"/>
    <n v="1"/>
    <n v="1"/>
    <n v="1"/>
    <n v="1"/>
    <n v="1"/>
    <n v="1"/>
    <n v="1"/>
    <n v="17"/>
    <n v="10"/>
    <n v="5"/>
  </r>
  <r>
    <x v="9"/>
    <x v="2"/>
    <n v="1"/>
    <n v="1"/>
    <n v="1"/>
    <n v="1"/>
    <n v="1"/>
    <n v="1"/>
    <n v="1"/>
    <n v="1"/>
    <n v="1"/>
    <n v="6"/>
    <n v="20"/>
    <n v="18"/>
  </r>
  <r>
    <x v="9"/>
    <x v="3"/>
    <n v="1"/>
    <n v="1"/>
    <n v="1"/>
    <n v="1"/>
    <n v="1"/>
    <n v="1"/>
    <n v="1"/>
    <n v="1"/>
    <n v="1"/>
    <n v="17"/>
    <n v="11"/>
    <n v="12"/>
  </r>
  <r>
    <x v="9"/>
    <x v="4"/>
    <n v="1"/>
    <n v="1"/>
    <n v="1"/>
    <n v="1"/>
    <n v="1"/>
    <n v="1"/>
    <n v="1"/>
    <n v="1"/>
    <n v="1"/>
    <n v="10"/>
    <n v="17"/>
    <n v="11"/>
  </r>
  <r>
    <x v="9"/>
    <x v="5"/>
    <n v="1"/>
    <n v="1"/>
    <n v="1"/>
    <n v="1"/>
    <n v="1"/>
    <n v="1"/>
    <n v="1"/>
    <n v="1"/>
    <n v="1"/>
    <n v="18"/>
    <n v="19"/>
    <n v="1"/>
  </r>
  <r>
    <x v="9"/>
    <x v="6"/>
    <n v="1"/>
    <n v="1"/>
    <n v="1"/>
    <n v="1"/>
    <n v="1"/>
    <n v="1"/>
    <n v="1"/>
    <n v="1"/>
    <n v="1"/>
    <n v="16"/>
    <n v="16"/>
    <n v="4"/>
  </r>
  <r>
    <x v="9"/>
    <x v="7"/>
    <n v="1"/>
    <n v="1"/>
    <n v="1"/>
    <n v="1"/>
    <n v="1"/>
    <n v="1"/>
    <n v="1"/>
    <n v="1"/>
    <n v="1"/>
    <n v="12"/>
    <n v="19"/>
    <n v="8"/>
  </r>
  <r>
    <x v="10"/>
    <x v="0"/>
    <n v="1"/>
    <n v="1"/>
    <n v="1"/>
    <n v="1"/>
    <n v="1"/>
    <n v="1"/>
    <n v="1"/>
    <n v="1"/>
    <n v="1"/>
    <n v="19"/>
    <n v="13"/>
    <n v="17"/>
  </r>
  <r>
    <x v="10"/>
    <x v="1"/>
    <n v="1"/>
    <n v="1"/>
    <n v="1"/>
    <n v="1"/>
    <n v="1"/>
    <n v="1"/>
    <n v="1"/>
    <n v="1"/>
    <n v="1"/>
    <n v="14"/>
    <n v="12"/>
    <n v="19"/>
  </r>
  <r>
    <x v="10"/>
    <x v="2"/>
    <n v="1"/>
    <n v="1"/>
    <n v="1"/>
    <n v="1"/>
    <n v="1"/>
    <n v="1"/>
    <n v="1"/>
    <n v="1"/>
    <n v="1"/>
    <n v="0"/>
    <n v="8"/>
    <n v="12"/>
  </r>
  <r>
    <x v="10"/>
    <x v="3"/>
    <n v="1"/>
    <n v="1"/>
    <n v="1"/>
    <n v="1"/>
    <n v="1"/>
    <n v="1"/>
    <n v="1"/>
    <n v="1"/>
    <n v="1"/>
    <n v="18"/>
    <n v="16"/>
    <n v="10"/>
  </r>
  <r>
    <x v="10"/>
    <x v="4"/>
    <n v="1"/>
    <n v="1"/>
    <n v="1"/>
    <n v="1"/>
    <n v="1"/>
    <n v="1"/>
    <n v="1"/>
    <n v="1"/>
    <n v="1"/>
    <n v="7"/>
    <n v="9"/>
    <n v="5"/>
  </r>
  <r>
    <x v="10"/>
    <x v="5"/>
    <n v="1"/>
    <n v="1"/>
    <n v="1"/>
    <n v="1"/>
    <n v="1"/>
    <n v="1"/>
    <n v="1"/>
    <n v="1"/>
    <n v="1"/>
    <n v="1"/>
    <n v="15"/>
    <n v="4"/>
  </r>
  <r>
    <x v="10"/>
    <x v="6"/>
    <n v="1"/>
    <n v="1"/>
    <n v="1"/>
    <n v="1"/>
    <n v="1"/>
    <n v="1"/>
    <n v="1"/>
    <n v="1"/>
    <n v="1"/>
    <n v="3"/>
    <n v="11"/>
    <n v="2"/>
  </r>
  <r>
    <x v="10"/>
    <x v="7"/>
    <n v="1"/>
    <n v="1"/>
    <n v="1"/>
    <n v="1"/>
    <n v="1"/>
    <n v="1"/>
    <n v="1"/>
    <n v="1"/>
    <n v="1"/>
    <n v="15"/>
    <n v="2"/>
    <n v="13"/>
  </r>
  <r>
    <x v="11"/>
    <x v="0"/>
    <n v="1"/>
    <n v="1"/>
    <n v="1"/>
    <n v="1"/>
    <n v="1"/>
    <n v="1"/>
    <n v="1"/>
    <n v="1"/>
    <n v="1"/>
    <n v="15"/>
    <n v="5"/>
    <n v="11"/>
  </r>
  <r>
    <x v="11"/>
    <x v="1"/>
    <n v="1"/>
    <n v="1"/>
    <n v="1"/>
    <n v="1"/>
    <n v="1"/>
    <n v="1"/>
    <n v="1"/>
    <n v="1"/>
    <n v="1"/>
    <n v="2"/>
    <n v="14"/>
    <n v="19"/>
  </r>
  <r>
    <x v="11"/>
    <x v="2"/>
    <n v="1"/>
    <n v="1"/>
    <n v="1"/>
    <n v="1"/>
    <n v="1"/>
    <n v="1"/>
    <n v="1"/>
    <n v="1"/>
    <n v="1"/>
    <n v="17"/>
    <n v="0"/>
    <n v="3"/>
  </r>
  <r>
    <x v="11"/>
    <x v="3"/>
    <n v="1"/>
    <n v="1"/>
    <n v="1"/>
    <n v="1"/>
    <n v="1"/>
    <n v="1"/>
    <n v="1"/>
    <n v="1"/>
    <n v="1"/>
    <n v="3"/>
    <n v="19"/>
    <n v="13"/>
  </r>
  <r>
    <x v="11"/>
    <x v="4"/>
    <n v="1"/>
    <n v="1"/>
    <n v="1"/>
    <n v="1"/>
    <n v="1"/>
    <n v="1"/>
    <n v="1"/>
    <n v="1"/>
    <n v="1"/>
    <n v="8"/>
    <n v="16"/>
    <n v="10"/>
  </r>
  <r>
    <x v="11"/>
    <x v="5"/>
    <n v="1"/>
    <n v="1"/>
    <n v="1"/>
    <n v="1"/>
    <n v="1"/>
    <n v="1"/>
    <n v="1"/>
    <n v="1"/>
    <n v="1"/>
    <n v="1"/>
    <n v="20"/>
    <n v="14"/>
  </r>
  <r>
    <x v="11"/>
    <x v="6"/>
    <n v="1"/>
    <n v="1"/>
    <n v="1"/>
    <n v="1"/>
    <n v="1"/>
    <n v="1"/>
    <n v="1"/>
    <n v="1"/>
    <n v="1"/>
    <n v="19"/>
    <n v="20"/>
    <n v="11"/>
  </r>
  <r>
    <x v="11"/>
    <x v="7"/>
    <n v="1"/>
    <n v="1"/>
    <n v="1"/>
    <n v="1"/>
    <n v="1"/>
    <n v="1"/>
    <n v="1"/>
    <n v="1"/>
    <n v="1"/>
    <n v="3"/>
    <n v="18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10" cacheId="51" applyNumberFormats="0" applyBorderFormats="0" applyFontFormats="0" applyPatternFormats="0" applyAlignmentFormats="0" applyWidthHeightFormats="1" dataCaption="Valores" updatedVersion="6" minRefreshableVersion="3" rowGrandTotals="0" itemPrintTitles="1" createdVersion="7" indent="0" outline="1" outlineData="1" multipleFieldFilters="0" chartFormat="28" rowHeaderCaption="MES">
  <location ref="B5:D17" firstHeaderRow="0" firstDataRow="1" firstDataCol="1" rowPageCount="1" colPageCount="1"/>
  <pivotFields count="15">
    <pivotField numFmtId="17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Page" showAll="0">
      <items count="17">
        <item m="1" x="12"/>
        <item m="1" x="9"/>
        <item m="1" x="15"/>
        <item m="1" x="13"/>
        <item m="1" x="10"/>
        <item m="1" x="8"/>
        <item m="1" x="14"/>
        <item m="1" x="11"/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numFmtId="2" showAll="0"/>
    <pivotField numFmtId="2" showAll="0"/>
    <pivotField numFmtId="2" showAll="0"/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14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Fields count="1">
    <field x="-2"/>
  </colFields>
  <colItems count="2">
    <i>
      <x/>
    </i>
    <i i="1">
      <x v="1"/>
    </i>
  </colItems>
  <pageFields count="1">
    <pageField fld="1" item="11" hier="-1"/>
  </pageFields>
  <dataFields count="2">
    <dataField name="Actos inseguros " fld="9" baseField="0" baseItem="0"/>
    <dataField name="Condiciones Inseguras " fld="10" baseField="0" baseItem="0"/>
  </dataFields>
  <formats count="28">
    <format dxfId="1260">
      <pivotArea type="all" dataOnly="0" outline="0" fieldPosition="0"/>
    </format>
    <format dxfId="1259">
      <pivotArea outline="0" collapsedLevelsAreSubtotals="1" fieldPosition="0"/>
    </format>
    <format dxfId="1258">
      <pivotArea dataOnly="0" labelOnly="1" fieldPosition="0">
        <references count="1">
          <reference field="14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257">
      <pivotArea dataOnly="0" labelOnly="1" grandRow="1" outline="0" fieldPosition="0"/>
    </format>
    <format dxfId="1256">
      <pivotArea type="all" dataOnly="0" outline="0" fieldPosition="0"/>
    </format>
    <format dxfId="1255">
      <pivotArea outline="0" collapsedLevelsAreSubtotals="1" fieldPosition="0"/>
    </format>
    <format dxfId="1254">
      <pivotArea dataOnly="0" labelOnly="1" fieldPosition="0">
        <references count="1">
          <reference field="14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253">
      <pivotArea dataOnly="0" labelOnly="1" grandRow="1" outline="0" fieldPosition="0"/>
    </format>
    <format dxfId="1252">
      <pivotArea field="14" type="button" dataOnly="0" labelOnly="1" outline="0" axis="axisRow" fieldPosition="0"/>
    </format>
    <format dxfId="125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50">
      <pivotArea field="14" type="button" dataOnly="0" labelOnly="1" outline="0" axis="axisRow" fieldPosition="0"/>
    </format>
    <format dxfId="124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48">
      <pivotArea field="14" type="button" dataOnly="0" labelOnly="1" outline="0" axis="axisRow" fieldPosition="0"/>
    </format>
    <format dxfId="124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46">
      <pivotArea field="14" type="button" dataOnly="0" labelOnly="1" outline="0" axis="axisRow" fieldPosition="0"/>
    </format>
    <format dxfId="124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44">
      <pivotArea field="14" type="button" dataOnly="0" labelOnly="1" outline="0" axis="axisRow" fieldPosition="0"/>
    </format>
    <format dxfId="124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42">
      <pivotArea field="14" type="button" dataOnly="0" labelOnly="1" outline="0" axis="axisRow" fieldPosition="0"/>
    </format>
    <format dxfId="124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40">
      <pivotArea field="14" type="button" dataOnly="0" labelOnly="1" outline="0" axis="axisRow" fieldPosition="0"/>
    </format>
    <format dxfId="123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38">
      <pivotArea field="14" type="button" dataOnly="0" labelOnly="1" outline="0" axis="axisRow" fieldPosition="0"/>
    </format>
    <format dxfId="123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36">
      <pivotArea field="14" type="button" dataOnly="0" labelOnly="1" outline="0" axis="axisRow" fieldPosition="0"/>
    </format>
    <format dxfId="123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34">
      <pivotArea field="14" type="button" dataOnly="0" labelOnly="1" outline="0" axis="axisRow" fieldPosition="0"/>
    </format>
    <format dxfId="123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5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aDinámica12" cacheId="51" applyNumberFormats="0" applyBorderFormats="0" applyFontFormats="0" applyPatternFormats="0" applyAlignmentFormats="0" applyWidthHeightFormats="1" dataCaption="Valores" updatedVersion="6" minRefreshableVersion="3" rowGrandTotals="0" itemPrintTitles="1" createdVersion="7" indent="0" outline="1" outlineData="1" multipleFieldFilters="0" chartFormat="32" rowHeaderCaption="MES">
  <location ref="F5:G17" firstHeaderRow="1" firstDataRow="1" firstDataCol="1" rowPageCount="1" colPageCount="1"/>
  <pivotFields count="15">
    <pivotField numFmtId="17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Page" showAll="0">
      <items count="17">
        <item m="1" x="12"/>
        <item m="1" x="9"/>
        <item m="1" x="15"/>
        <item m="1" x="13"/>
        <item m="1" x="10"/>
        <item m="1" x="8"/>
        <item m="1" x="14"/>
        <item m="1" x="11"/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2" showAll="0"/>
    <pivotField numFmtId="2" showAll="0"/>
    <pivotField numFmtId="2" showAll="0"/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14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pageFields count="1">
    <pageField fld="1" item="11" hier="-1"/>
  </pageFields>
  <dataFields count="1">
    <dataField name="Indice de severidad " fld="11" baseField="0" baseItem="0"/>
  </dataFields>
  <formats count="19">
    <format dxfId="1279">
      <pivotArea field="14" type="button" dataOnly="0" labelOnly="1" outline="0" axis="axisRow" fieldPosition="0"/>
    </format>
    <format dxfId="1278">
      <pivotArea dataOnly="0" labelOnly="1" outline="0" axis="axisValues" fieldPosition="0"/>
    </format>
    <format dxfId="1277">
      <pivotArea field="14" type="button" dataOnly="0" labelOnly="1" outline="0" axis="axisRow" fieldPosition="0"/>
    </format>
    <format dxfId="1276">
      <pivotArea dataOnly="0" labelOnly="1" outline="0" axis="axisValues" fieldPosition="0"/>
    </format>
    <format dxfId="1275">
      <pivotArea field="14" type="button" dataOnly="0" labelOnly="1" outline="0" axis="axisRow" fieldPosition="0"/>
    </format>
    <format dxfId="1274">
      <pivotArea dataOnly="0" labelOnly="1" outline="0" axis="axisValues" fieldPosition="0"/>
    </format>
    <format dxfId="1273">
      <pivotArea field="14" type="button" dataOnly="0" labelOnly="1" outline="0" axis="axisRow" fieldPosition="0"/>
    </format>
    <format dxfId="1272">
      <pivotArea dataOnly="0" labelOnly="1" outline="0" axis="axisValues" fieldPosition="0"/>
    </format>
    <format dxfId="1271">
      <pivotArea field="14" type="button" dataOnly="0" labelOnly="1" outline="0" axis="axisRow" fieldPosition="0"/>
    </format>
    <format dxfId="1270">
      <pivotArea dataOnly="0" labelOnly="1" outline="0" axis="axisValues" fieldPosition="0"/>
    </format>
    <format dxfId="1269">
      <pivotArea field="14" type="button" dataOnly="0" labelOnly="1" outline="0" axis="axisRow" fieldPosition="0"/>
    </format>
    <format dxfId="1268">
      <pivotArea dataOnly="0" labelOnly="1" outline="0" axis="axisValues" fieldPosition="0"/>
    </format>
    <format dxfId="1267">
      <pivotArea field="14" type="button" dataOnly="0" labelOnly="1" outline="0" axis="axisRow" fieldPosition="0"/>
    </format>
    <format dxfId="1266">
      <pivotArea dataOnly="0" labelOnly="1" outline="0" axis="axisValues" fieldPosition="0"/>
    </format>
    <format dxfId="1265">
      <pivotArea type="all" dataOnly="0" outline="0" fieldPosition="0"/>
    </format>
    <format dxfId="1264">
      <pivotArea outline="0" collapsedLevelsAreSubtotals="1" fieldPosition="0"/>
    </format>
    <format dxfId="1263">
      <pivotArea field="14" type="button" dataOnly="0" labelOnly="1" outline="0" axis="axisRow" fieldPosition="0"/>
    </format>
    <format dxfId="1262">
      <pivotArea dataOnly="0" labelOnly="1" fieldPosition="0">
        <references count="1">
          <reference field="14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261">
      <pivotArea dataOnly="0" labelOnly="1" outline="0" axis="axisValues" fieldPosition="0"/>
    </format>
  </formats>
  <chartFormats count="1">
    <chartFormat chart="8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aDinámica11" cacheId="51" applyNumberFormats="0" applyBorderFormats="0" applyFontFormats="0" applyPatternFormats="0" applyAlignmentFormats="0" applyWidthHeightFormats="1" dataCaption="Valores" updatedVersion="6" minRefreshableVersion="3" useAutoFormatting="1" itemPrintTitles="1" createdVersion="7" indent="0" outline="1" outlineData="1" multipleFieldFilters="0">
  <location ref="B23:F24" firstHeaderRow="0" firstDataRow="1" firstDataCol="0" rowPageCount="1" colPageCount="1"/>
  <pivotFields count="15">
    <pivotField numFmtId="17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17">
        <item h="1" x="2"/>
        <item h="1" x="1"/>
        <item h="1" m="1" x="12"/>
        <item h="1" m="1" x="9"/>
        <item h="1" m="1" x="15"/>
        <item h="1" m="1" x="13"/>
        <item h="1" m="1" x="10"/>
        <item h="1" m="1" x="8"/>
        <item h="1" m="1" x="14"/>
        <item h="1" m="1" x="11"/>
        <item h="1" x="4"/>
        <item h="1" x="5"/>
        <item h="1" x="6"/>
        <item h="1" x="7"/>
        <item h="1" x="0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numFmtId="2" showAll="0"/>
    <pivotField dataField="1" numFmtId="2" showAll="0"/>
    <pivotField dataField="1" numFmtId="2" showAll="0"/>
    <pivotField axis="axisPage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Items count="1">
    <i/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4" item="1" hier="-1"/>
  </pageFields>
  <dataFields count="5">
    <dataField name="Actos inseguros " fld="9" baseField="0" baseItem="0"/>
    <dataField name="  Condiciones Inseguras " fld="10" baseField="0" baseItem="0"/>
    <dataField name="Indice de severidad " fld="11" baseField="0" baseItem="0"/>
    <dataField name="  Indice de Frecuencia  " fld="12" baseField="0" baseItem="0"/>
    <dataField name="  Indice de Accidentabilidad" fld="13" baseField="0" baseItem="0"/>
  </dataFields>
  <formats count="8">
    <format dxfId="128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8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8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8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8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82">
      <pivotArea type="all" dataOnly="0" outline="0" fieldPosition="0"/>
    </format>
    <format dxfId="128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8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aDinámica14" cacheId="51" applyNumberFormats="0" applyBorderFormats="0" applyFontFormats="0" applyPatternFormats="0" applyAlignmentFormats="0" applyWidthHeightFormats="1" dataCaption="Valores" updatedVersion="6" minRefreshableVersion="3" rowGrandTotals="0" itemPrintTitles="1" createdVersion="7" indent="0" outline="1" outlineData="1" multipleFieldFilters="0" chartFormat="26" rowHeaderCaption="MES">
  <location ref="L5:M17" firstHeaderRow="1" firstDataRow="1" firstDataCol="1" rowPageCount="1" colPageCount="1"/>
  <pivotFields count="15">
    <pivotField numFmtId="17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Page" showAll="0">
      <items count="17">
        <item m="1" x="12"/>
        <item m="1" x="9"/>
        <item m="1" x="15"/>
        <item m="1" x="13"/>
        <item m="1" x="10"/>
        <item m="1" x="8"/>
        <item m="1" x="14"/>
        <item m="1" x="11"/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numFmtId="2" showAll="0"/>
    <pivotField dataField="1" numFmtId="2" showAll="0"/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14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pageFields count="1">
    <pageField fld="1" item="11" hier="-1"/>
  </pageFields>
  <dataFields count="1">
    <dataField name=" Indice de Accidentabilidad " fld="13" baseField="0" baseItem="0"/>
  </dataFields>
  <formats count="8">
    <format dxfId="1295">
      <pivotArea field="14" type="button" dataOnly="0" labelOnly="1" outline="0" axis="axisRow" fieldPosition="0"/>
    </format>
    <format dxfId="1294">
      <pivotArea dataOnly="0" labelOnly="1" outline="0" axis="axisValues" fieldPosition="0"/>
    </format>
    <format dxfId="1293">
      <pivotArea field="14" type="button" dataOnly="0" labelOnly="1" outline="0" axis="axisRow" fieldPosition="0"/>
    </format>
    <format dxfId="1292">
      <pivotArea dataOnly="0" labelOnly="1" outline="0" axis="axisValues" fieldPosition="0"/>
    </format>
    <format dxfId="1291">
      <pivotArea field="14" type="button" dataOnly="0" labelOnly="1" outline="0" axis="axisRow" fieldPosition="0"/>
    </format>
    <format dxfId="1290">
      <pivotArea dataOnly="0" labelOnly="1" outline="0" axis="axisValues" fieldPosition="0"/>
    </format>
    <format dxfId="1289">
      <pivotArea field="14" type="button" dataOnly="0" labelOnly="1" outline="0" axis="axisRow" fieldPosition="0"/>
    </format>
    <format dxfId="1288">
      <pivotArea dataOnly="0" labelOnly="1" outline="0" axis="axisValues" fieldPosition="0"/>
    </format>
  </format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aDinámica13" cacheId="51" applyNumberFormats="0" applyBorderFormats="0" applyFontFormats="0" applyPatternFormats="0" applyAlignmentFormats="0" applyWidthHeightFormats="1" dataCaption="Valores" updatedVersion="6" minRefreshableVersion="3" rowGrandTotals="0" itemPrintTitles="1" createdVersion="7" indent="0" outline="1" outlineData="1" multipleFieldFilters="0" chartFormat="27" rowHeaderCaption="MES">
  <location ref="I5:J17" firstHeaderRow="1" firstDataRow="1" firstDataCol="1" rowPageCount="1" colPageCount="1"/>
  <pivotFields count="15">
    <pivotField numFmtId="17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Page" showAll="0">
      <items count="17">
        <item m="1" x="12"/>
        <item m="1" x="9"/>
        <item m="1" x="15"/>
        <item m="1" x="13"/>
        <item m="1" x="10"/>
        <item m="1" x="8"/>
        <item m="1" x="14"/>
        <item m="1" x="11"/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dataField="1" numFmtId="2" showAll="0"/>
    <pivotField numFmtId="2" showAll="0"/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14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pageFields count="1">
    <pageField fld="1" item="11" hier="-1"/>
  </pageFields>
  <dataFields count="1">
    <dataField name="Indice de Frecuencia  " fld="12" baseField="0" baseItem="0"/>
  </dataFields>
  <formats count="8">
    <format dxfId="1303">
      <pivotArea field="14" type="button" dataOnly="0" labelOnly="1" outline="0" axis="axisRow" fieldPosition="0"/>
    </format>
    <format dxfId="1302">
      <pivotArea dataOnly="0" labelOnly="1" outline="0" axis="axisValues" fieldPosition="0"/>
    </format>
    <format dxfId="1301">
      <pivotArea field="14" type="button" dataOnly="0" labelOnly="1" outline="0" axis="axisRow" fieldPosition="0"/>
    </format>
    <format dxfId="1300">
      <pivotArea dataOnly="0" labelOnly="1" outline="0" axis="axisValues" fieldPosition="0"/>
    </format>
    <format dxfId="1299">
      <pivotArea field="14" type="button" dataOnly="0" labelOnly="1" outline="0" axis="axisRow" fieldPosition="0"/>
    </format>
    <format dxfId="1298">
      <pivotArea dataOnly="0" labelOnly="1" outline="0" axis="axisValues" fieldPosition="0"/>
    </format>
    <format dxfId="1297">
      <pivotArea field="14" type="button" dataOnly="0" labelOnly="1" outline="0" axis="axisRow" fieldPosition="0"/>
    </format>
    <format dxfId="1296">
      <pivotArea dataOnly="0" labelOnly="1" outline="0" axis="axisValues" fieldPosition="0"/>
    </format>
  </formats>
  <chartFormats count="1"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aDinámica7" cacheId="51" applyNumberFormats="0" applyBorderFormats="0" applyFontFormats="0" applyPatternFormats="0" applyAlignmentFormats="0" applyWidthHeightFormats="1" dataCaption="Valores" updatedVersion="6" minRefreshableVersion="3" useAutoFormatting="1" itemPrintTitles="1" createdVersion="7" indent="0" outline="1" outlineData="1" multipleFieldFilters="0">
  <location ref="M23:P24" firstHeaderRow="0" firstDataRow="1" firstDataCol="0"/>
  <pivotFields count="15">
    <pivotField numFmtId="17"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numFmtId="2" showAll="0"/>
    <pivotField numFmtId="2" showAll="0"/>
    <pivotField numFmtId="2" showAll="0"/>
    <pivotField showAll="0" defaultSubtotal="0"/>
  </pivotFields>
  <rowItems count="1">
    <i/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Accidentes " fld="7" baseField="0" baseItem="0"/>
    <dataField name=" Incidentes " fld="8" baseField="0" baseItem="0"/>
    <dataField name="  Actos inseguros " fld="9" baseField="0" baseItem="0"/>
    <dataField name=" Condiciones Inseguras" fld="10" baseField="0" baseItem="0"/>
  </dataFields>
  <formats count="14">
    <format dxfId="1317">
      <pivotArea type="all" dataOnly="0" outline="0" fieldPosition="0"/>
    </format>
    <format dxfId="1316">
      <pivotArea outline="0" collapsedLevelsAreSubtotals="1" fieldPosition="0"/>
    </format>
    <format dxfId="131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314">
      <pivotArea type="all" dataOnly="0" outline="0" fieldPosition="0"/>
    </format>
    <format dxfId="1313">
      <pivotArea outline="0" collapsedLevelsAreSubtotals="1" fieldPosition="0"/>
    </format>
    <format dxfId="131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311">
      <pivotArea type="all" dataOnly="0" outline="0" fieldPosition="0"/>
    </format>
    <format dxfId="1310">
      <pivotArea outline="0" collapsedLevelsAreSubtotals="1" fieldPosition="0"/>
    </format>
    <format dxfId="130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308">
      <pivotArea type="all" dataOnly="0" outline="0" fieldPosition="0"/>
    </format>
    <format dxfId="1307">
      <pivotArea outline="0" collapsedLevelsAreSubtotals="1" fieldPosition="0"/>
    </format>
    <format dxfId="130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305">
      <pivotArea outline="0" collapsedLevelsAreSubtotals="1" fieldPosition="0"/>
    </format>
    <format dxfId="1304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TablaDinámica6" cacheId="51" applyNumberFormats="0" applyBorderFormats="0" applyFontFormats="0" applyPatternFormats="0" applyAlignmentFormats="0" applyWidthHeightFormats="1" dataCaption="Valores" updatedVersion="6" minRefreshableVersion="3" itemPrintTitles="1" createdVersion="7" indent="0" outline="1" outlineData="1" multipleFieldFilters="0">
  <location ref="H23:K24" firstHeaderRow="0" firstDataRow="1" firstDataCol="0" rowPageCount="1" colPageCount="1"/>
  <pivotFields count="15">
    <pivotField numFmtId="17" showAll="0"/>
    <pivotField axis="axisPage" showAll="0">
      <items count="17">
        <item m="1" x="12"/>
        <item m="1" x="9"/>
        <item m="1" x="15"/>
        <item m="1" x="13"/>
        <item m="1" x="10"/>
        <item m="1" x="8"/>
        <item m="1" x="14"/>
        <item m="1" x="11"/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numFmtId="2" showAll="0"/>
    <pivotField numFmtId="2" showAll="0"/>
    <pivotField numFmtId="2" showAll="0"/>
    <pivotField showAll="0" defaultSubtotal="0"/>
  </pivotFields>
  <rowItems count="1">
    <i/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item="11" hier="-1"/>
  </pageFields>
  <dataFields count="4">
    <dataField name=" Accidentes " fld="7" baseField="0" baseItem="0"/>
    <dataField name=" Incidentes" fld="8" baseField="0" baseItem="0"/>
    <dataField name=" Actos inseguros" fld="9" baseField="0" baseItem="0"/>
    <dataField name="  Condiciones Inseguras " fld="10" baseField="0" baseItem="0"/>
  </dataFields>
  <formats count="6">
    <format dxfId="132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32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32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32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319">
      <pivotArea outline="0" collapsedLevelsAreSubtotals="1" fieldPosition="0"/>
    </format>
    <format dxfId="1318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TablaDinámica6" cacheId="51" applyNumberFormats="0" applyBorderFormats="0" applyFontFormats="0" applyPatternFormats="0" applyAlignmentFormats="0" applyWidthHeightFormats="1" dataCaption="Valores" updatedVersion="6" minRefreshableVersion="3" itemPrintTitles="1" createdVersion="7" indent="0" outline="1" outlineData="1" multipleFieldFilters="0">
  <location ref="B6:B7" firstHeaderRow="1" firstDataRow="1" firstDataCol="0"/>
  <pivotFields count="15">
    <pivotField numFmtId="17" showAll="0"/>
    <pivotField showAll="0">
      <items count="17">
        <item h="1" x="2"/>
        <item h="1" x="1"/>
        <item h="1" m="1" x="12"/>
        <item h="1" m="1" x="9"/>
        <item h="1" m="1" x="15"/>
        <item h="1" m="1" x="13"/>
        <item h="1" m="1" x="10"/>
        <item h="1" m="1" x="8"/>
        <item h="1" m="1" x="14"/>
        <item h="1" m="1" x="11"/>
        <item h="1" x="4"/>
        <item h="1" x="5"/>
        <item h="1" x="6"/>
        <item h="1" x="7"/>
        <item h="1" x="0"/>
        <item x="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numFmtId="2" showAll="0"/>
    <pivotField numFmtId="2" showAll="0"/>
    <pivotField showAll="0" defaultSubtotal="0">
      <items count="14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</items>
    </pivotField>
  </pivotFields>
  <rowItems count="1">
    <i/>
  </rowItems>
  <colItems count="1">
    <i/>
  </colItems>
  <dataFields count="1">
    <dataField name="Suma de Cantidad de trabajadores" fld="2" baseField="0" baseItem="0"/>
  </dataFields>
  <formats count="20">
    <format dxfId="1155">
      <pivotArea dataOnly="0" outline="0" axis="axisValues" fieldPosition="0"/>
    </format>
    <format dxfId="1154">
      <pivotArea dataOnly="0" outline="0" axis="axisValues" fieldPosition="0"/>
    </format>
    <format dxfId="1153">
      <pivotArea dataOnly="0" outline="0" axis="axisValues" fieldPosition="0"/>
    </format>
    <format dxfId="1152">
      <pivotArea dataOnly="0" labelOnly="1" outline="0" axis="axisValues" fieldPosition="0"/>
    </format>
    <format dxfId="1151">
      <pivotArea dataOnly="0" labelOnly="1" outline="0" axis="axisValues" fieldPosition="0"/>
    </format>
    <format dxfId="1150">
      <pivotArea outline="0" collapsedLevelsAreSubtotals="1" fieldPosition="0"/>
    </format>
    <format dxfId="1149">
      <pivotArea outline="0" collapsedLevelsAreSubtotals="1" fieldPosition="0"/>
    </format>
    <format dxfId="1148">
      <pivotArea outline="0" collapsedLevelsAreSubtotals="1" fieldPosition="0"/>
    </format>
    <format dxfId="1147">
      <pivotArea outline="0" collapsedLevelsAreSubtotals="1" fieldPosition="0"/>
    </format>
    <format dxfId="1146">
      <pivotArea dataOnly="0" labelOnly="1" outline="0" axis="axisValues" fieldPosition="0"/>
    </format>
    <format dxfId="1145">
      <pivotArea dataOnly="0" labelOnly="1" outline="0" axis="axisValues" fieldPosition="0"/>
    </format>
    <format dxfId="1144">
      <pivotArea dataOnly="0" labelOnly="1" outline="0" axis="axisValues" fieldPosition="0"/>
    </format>
    <format dxfId="1143">
      <pivotArea dataOnly="0" labelOnly="1" outline="0" axis="axisValues" fieldPosition="0"/>
    </format>
    <format dxfId="1142">
      <pivotArea outline="0" collapsedLevelsAreSubtotals="1" fieldPosition="0"/>
    </format>
    <format dxfId="1141">
      <pivotArea type="all" dataOnly="0" outline="0" fieldPosition="0"/>
    </format>
    <format dxfId="1140">
      <pivotArea outline="0" collapsedLevelsAreSubtotals="1" fieldPosition="0"/>
    </format>
    <format dxfId="1139">
      <pivotArea outline="0" collapsedLevelsAreSubtotals="1" fieldPosition="0"/>
    </format>
    <format dxfId="1138">
      <pivotArea type="all" dataOnly="0" outline="0" fieldPosition="0"/>
    </format>
    <format dxfId="1137">
      <pivotArea outline="0" collapsedLevelsAreSubtotals="1" fieldPosition="0"/>
    </format>
    <format dxfId="1136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TablaDinámica3" cacheId="51" applyNumberFormats="0" applyBorderFormats="0" applyFontFormats="0" applyPatternFormats="0" applyAlignmentFormats="0" applyWidthHeightFormats="1" dataCaption="Valores" updatedVersion="6" minRefreshableVersion="3" itemPrintTitles="1" createdVersion="7" indent="0" outline="1" outlineData="1" multipleFieldFilters="0" chartFormat="4">
  <location ref="H6:I7" firstHeaderRow="0" firstDataRow="1" firstDataCol="0"/>
  <pivotFields count="15">
    <pivotField numFmtId="17" showAll="0"/>
    <pivotField showAll="0">
      <items count="17">
        <item h="1" x="2"/>
        <item h="1" x="1"/>
        <item h="1" m="1" x="12"/>
        <item h="1" m="1" x="9"/>
        <item h="1" m="1" x="15"/>
        <item h="1" m="1" x="13"/>
        <item h="1" m="1" x="10"/>
        <item h="1" m="1" x="8"/>
        <item h="1" m="1" x="14"/>
        <item h="1" m="1" x="11"/>
        <item h="1" x="4"/>
        <item h="1" x="5"/>
        <item h="1" x="6"/>
        <item h="1" x="7"/>
        <item h="1" x="0"/>
        <item x="3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numFmtId="2" showAll="0"/>
    <pivotField numFmtId="2" showAll="0"/>
    <pivotField numFmtId="2" showAll="0"/>
    <pivotField showAll="0" defaultSubtotal="0">
      <items count="14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</items>
    </pivotField>
  </pivotFields>
  <rowItems count="1">
    <i/>
  </rowItems>
  <colFields count="1">
    <field x="-2"/>
  </colFields>
  <colItems count="2">
    <i>
      <x/>
    </i>
    <i i="1">
      <x v="1"/>
    </i>
  </colItems>
  <dataFields count="2">
    <dataField name="Capacitaciones Programadas  " fld="3" baseField="0" baseItem="0"/>
    <dataField name=" Capacitaciones Ejecutadas " fld="4" baseField="0" baseItem="0"/>
  </dataFields>
  <formats count="22">
    <format dxfId="117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7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7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74">
      <pivotArea type="all" dataOnly="0" outline="0" fieldPosition="0"/>
    </format>
    <format dxfId="117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7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7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70">
      <pivotArea outline="0" collapsedLevelsAreSubtotals="1" fieldPosition="0"/>
    </format>
    <format dxfId="1169">
      <pivotArea outline="0" collapsedLevelsAreSubtotals="1" fieldPosition="0"/>
    </format>
    <format dxfId="1168">
      <pivotArea outline="0" collapsedLevelsAreSubtotals="1" fieldPosition="0"/>
    </format>
    <format dxfId="1167">
      <pivotArea outline="0" collapsedLevelsAreSubtotals="1" fieldPosition="0"/>
    </format>
    <format dxfId="116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6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6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63">
      <pivotArea outline="0" collapsedLevelsAreSubtotals="1" fieldPosition="0"/>
    </format>
    <format dxfId="116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61">
      <pivotArea type="all" dataOnly="0" outline="0" fieldPosition="0"/>
    </format>
    <format dxfId="1160">
      <pivotArea outline="0" collapsedLevelsAreSubtotals="1" fieldPosition="0"/>
    </format>
    <format dxfId="1159">
      <pivotArea outline="0" collapsedLevelsAreSubtotals="1" fieldPosition="0"/>
    </format>
    <format dxfId="1158">
      <pivotArea type="all" dataOnly="0" outline="0" fieldPosition="0"/>
    </format>
    <format dxfId="1157">
      <pivotArea outline="0" collapsedLevelsAreSubtotals="1" fieldPosition="0"/>
    </format>
    <format dxfId="115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2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name="TablaDinámica2" cacheId="51" applyNumberFormats="0" applyBorderFormats="0" applyFontFormats="0" applyPatternFormats="0" applyAlignmentFormats="0" applyWidthHeightFormats="1" dataCaption="Valores" updatedVersion="6" minRefreshableVersion="3" itemPrintTitles="1" createdVersion="7" indent="0" outline="1" outlineData="1" multipleFieldFilters="0">
  <location ref="J4" firstHeaderRow="0" firstDataRow="0" firstDataCol="0" rowPageCount="1" colPageCount="1"/>
  <pivotFields count="15">
    <pivotField numFmtId="17" showAll="0"/>
    <pivotField axis="axisPage" showAll="0">
      <items count="17">
        <item m="1" x="12"/>
        <item m="1" x="9"/>
        <item m="1" x="15"/>
        <item m="1" x="13"/>
        <item m="1" x="10"/>
        <item m="1" x="8"/>
        <item m="1" x="14"/>
        <item m="1" x="11"/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numFmtId="2" showAll="0"/>
    <pivotField numFmtId="2" showAll="0"/>
    <pivotField showAll="0" defaultSubtotal="0"/>
  </pivotFields>
  <pageFields count="1">
    <pageField fld="1" item="1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name="TablaDinámica16" cacheId="51" applyNumberFormats="0" applyBorderFormats="0" applyFontFormats="0" applyPatternFormats="0" applyAlignmentFormats="0" applyWidthHeightFormats="1" dataCaption="Valores" updatedVersion="6" minRefreshableVersion="3" itemPrintTitles="1" createdVersion="7" indent="0" outline="1" outlineData="1" multipleFieldFilters="0">
  <location ref="F6:F7" firstHeaderRow="1" firstDataRow="1" firstDataCol="0"/>
  <pivotFields count="15">
    <pivotField numFmtId="17" showAll="0"/>
    <pivotField showAll="0">
      <items count="17">
        <item h="1" x="2"/>
        <item h="1" x="1"/>
        <item h="1" m="1" x="12"/>
        <item h="1" m="1" x="9"/>
        <item h="1" m="1" x="15"/>
        <item h="1" m="1" x="13"/>
        <item h="1" m="1" x="10"/>
        <item h="1" m="1" x="8"/>
        <item h="1" m="1" x="14"/>
        <item h="1" m="1" x="11"/>
        <item h="1" x="4"/>
        <item h="1" x="5"/>
        <item h="1" x="6"/>
        <item h="1" x="7"/>
        <item h="1" x="0"/>
        <item x="3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numFmtId="2" showAll="0"/>
    <pivotField numFmtId="2" showAll="0"/>
    <pivotField numFmtId="2" showAll="0"/>
    <pivotField showAll="0" defaultSubtotal="0">
      <items count="14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</items>
    </pivotField>
  </pivotFields>
  <rowItems count="1">
    <i/>
  </rowItems>
  <colItems count="1">
    <i/>
  </colItems>
  <dataFields count="1">
    <dataField name=" Cantidad de Accidentes" fld="7" baseField="0" baseItem="0"/>
  </dataFields>
  <formats count="15">
    <format dxfId="1192">
      <pivotArea type="all" dataOnly="0" outline="0" fieldPosition="0"/>
    </format>
    <format dxfId="1191">
      <pivotArea outline="0" collapsedLevelsAreSubtotals="1" fieldPosition="0"/>
    </format>
    <format dxfId="1190">
      <pivotArea dataOnly="0" labelOnly="1" outline="0" axis="axisValues" fieldPosition="0"/>
    </format>
    <format dxfId="1189">
      <pivotArea type="all" dataOnly="0" outline="0" fieldPosition="0"/>
    </format>
    <format dxfId="1188">
      <pivotArea outline="0" collapsedLevelsAreSubtotals="1" fieldPosition="0"/>
    </format>
    <format dxfId="1187">
      <pivotArea dataOnly="0" labelOnly="1" outline="0" axis="axisValues" fieldPosition="0"/>
    </format>
    <format dxfId="1186">
      <pivotArea type="all" dataOnly="0" outline="0" fieldPosition="0"/>
    </format>
    <format dxfId="1185">
      <pivotArea outline="0" collapsedLevelsAreSubtotals="1" fieldPosition="0"/>
    </format>
    <format dxfId="1184">
      <pivotArea dataOnly="0" labelOnly="1" outline="0" axis="axisValues" fieldPosition="0"/>
    </format>
    <format dxfId="1183">
      <pivotArea dataOnly="0" labelOnly="1" outline="0" axis="axisValues" fieldPosition="0"/>
    </format>
    <format dxfId="1182">
      <pivotArea dataOnly="0" labelOnly="1" outline="0" axis="axisValues" fieldPosition="0"/>
    </format>
    <format dxfId="1181">
      <pivotArea outline="0" collapsedLevelsAreSubtotals="1" fieldPosition="0"/>
    </format>
    <format dxfId="1180">
      <pivotArea type="all" dataOnly="0" outline="0" fieldPosition="0"/>
    </format>
    <format dxfId="1179">
      <pivotArea outline="0" collapsedLevelsAreSubtotals="1" fieldPosition="0"/>
    </format>
    <format dxfId="1178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name="TablaDinámica9" cacheId="51" applyNumberFormats="0" applyBorderFormats="0" applyFontFormats="0" applyPatternFormats="0" applyAlignmentFormats="0" applyWidthHeightFormats="1" dataCaption="Valores" updatedVersion="6" minRefreshableVersion="3" itemPrintTitles="1" createdVersion="7" indent="0" outline="1" outlineData="1" multipleFieldFilters="0">
  <location ref="D6:D7" firstHeaderRow="1" firstDataRow="1" firstDataCol="0"/>
  <pivotFields count="15">
    <pivotField numFmtId="17" showAll="0"/>
    <pivotField showAll="0">
      <items count="17">
        <item h="1" x="2"/>
        <item h="1" x="1"/>
        <item h="1" m="1" x="12"/>
        <item h="1" m="1" x="9"/>
        <item h="1" m="1" x="15"/>
        <item h="1" m="1" x="13"/>
        <item h="1" m="1" x="10"/>
        <item h="1" m="1" x="8"/>
        <item h="1" m="1" x="14"/>
        <item h="1" m="1" x="11"/>
        <item h="1" x="4"/>
        <item h="1" x="5"/>
        <item h="1" x="6"/>
        <item h="1" x="7"/>
        <item h="1" x="0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numFmtId="2" showAll="0"/>
    <pivotField numFmtId="2" showAll="0"/>
    <pivotField numFmtId="2" showAll="0"/>
    <pivotField showAll="0" defaultSubtotal="0">
      <items count="14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</items>
    </pivotField>
  </pivotFields>
  <rowItems count="1">
    <i/>
  </rowItems>
  <colItems count="1">
    <i/>
  </colItems>
  <dataFields count="1">
    <dataField name="Cantidad de Incidentes " fld="8" baseField="0" baseItem="0"/>
  </dataFields>
  <formats count="21">
    <format dxfId="1213">
      <pivotArea dataOnly="0" labelOnly="1" outline="0" axis="axisValues" fieldPosition="0"/>
    </format>
    <format dxfId="1212">
      <pivotArea dataOnly="0" labelOnly="1" outline="0" axis="axisValues" fieldPosition="0"/>
    </format>
    <format dxfId="1211">
      <pivotArea dataOnly="0" labelOnly="1" outline="0" axis="axisValues" fieldPosition="0"/>
    </format>
    <format dxfId="1210">
      <pivotArea dataOnly="0" labelOnly="1" outline="0" axis="axisValues" fieldPosition="0"/>
    </format>
    <format dxfId="1209">
      <pivotArea dataOnly="0" labelOnly="1" outline="0" axis="axisValues" fieldPosition="0"/>
    </format>
    <format dxfId="1208">
      <pivotArea dataOnly="0" labelOnly="1" outline="0" axis="axisValues" fieldPosition="0"/>
    </format>
    <format dxfId="1207">
      <pivotArea outline="0" collapsedLevelsAreSubtotals="1" fieldPosition="0"/>
    </format>
    <format dxfId="1206">
      <pivotArea outline="0" collapsedLevelsAreSubtotals="1" fieldPosition="0"/>
    </format>
    <format dxfId="1205">
      <pivotArea outline="0" collapsedLevelsAreSubtotals="1" fieldPosition="0"/>
    </format>
    <format dxfId="1204">
      <pivotArea outline="0" collapsedLevelsAreSubtotals="1" fieldPosition="0"/>
    </format>
    <format dxfId="1203">
      <pivotArea dataOnly="0" labelOnly="1" outline="0" axis="axisValues" fieldPosition="0"/>
    </format>
    <format dxfId="1202">
      <pivotArea outline="0" collapsedLevelsAreSubtotals="1" fieldPosition="0"/>
    </format>
    <format dxfId="1201">
      <pivotArea type="all" dataOnly="0" outline="0" fieldPosition="0"/>
    </format>
    <format dxfId="1200">
      <pivotArea outline="0" collapsedLevelsAreSubtotals="1" fieldPosition="0"/>
    </format>
    <format dxfId="1199">
      <pivotArea dataOnly="0" labelOnly="1" outline="0" axis="axisValues" fieldPosition="0"/>
    </format>
    <format dxfId="1198">
      <pivotArea outline="0" collapsedLevelsAreSubtotals="1" fieldPosition="0"/>
    </format>
    <format dxfId="1197">
      <pivotArea outline="0" collapsedLevelsAreSubtotals="1" fieldPosition="0"/>
    </format>
    <format dxfId="1196">
      <pivotArea dataOnly="0" labelOnly="1" outline="0" axis="axisValues" fieldPosition="0"/>
    </format>
    <format dxfId="1195">
      <pivotArea type="all" dataOnly="0" outline="0" fieldPosition="0"/>
    </format>
    <format dxfId="1194">
      <pivotArea outline="0" collapsedLevelsAreSubtotals="1" fieldPosition="0"/>
    </format>
    <format dxfId="1193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name="TablaDinámica4" cacheId="51" applyNumberFormats="0" applyBorderFormats="0" applyFontFormats="0" applyPatternFormats="0" applyAlignmentFormats="0" applyWidthHeightFormats="1" dataCaption="Valores" updatedVersion="6" minRefreshableVersion="3" useAutoFormatting="1" itemPrintTitles="1" createdVersion="7" indent="0" outline="1" outlineData="1" multipleFieldFilters="0" chartFormat="5">
  <location ref="L6:M7" firstHeaderRow="0" firstDataRow="1" firstDataCol="0"/>
  <pivotFields count="15">
    <pivotField numFmtId="17" showAll="0"/>
    <pivotField showAll="0">
      <items count="17">
        <item h="1" x="2"/>
        <item h="1" x="1"/>
        <item h="1" m="1" x="12"/>
        <item h="1" m="1" x="9"/>
        <item h="1" m="1" x="15"/>
        <item h="1" m="1" x="13"/>
        <item h="1" m="1" x="10"/>
        <item h="1" m="1" x="8"/>
        <item h="1" m="1" x="14"/>
        <item h="1" m="1" x="11"/>
        <item h="1" x="4"/>
        <item h="1" x="5"/>
        <item h="1" x="6"/>
        <item h="1" x="7"/>
        <item h="1" x="0"/>
        <item x="3"/>
        <item t="default"/>
      </items>
    </pivotField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numFmtId="2" showAll="0"/>
    <pivotField numFmtId="2" showAll="0"/>
    <pivotField numFmtId="2" showAll="0"/>
    <pivotField showAll="0" defaultSubtotal="0">
      <items count="14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</items>
    </pivotField>
  </pivotFields>
  <rowItems count="1">
    <i/>
  </rowItems>
  <colFields count="1">
    <field x="-2"/>
  </colFields>
  <colItems count="2">
    <i>
      <x/>
    </i>
    <i i="1">
      <x v="1"/>
    </i>
  </colItems>
  <dataFields count="2">
    <dataField name=" Inspecciones Programadas  " fld="5" baseField="0" baseItem="0"/>
    <dataField name=" Inspecciones Ejecutadas " fld="6" baseField="0" baseItem="0"/>
  </dataFields>
  <formats count="19">
    <format dxfId="123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3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3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2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28">
      <pivotArea type="all" dataOnly="0" outline="0" fieldPosition="0"/>
    </format>
    <format dxfId="122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2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2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24">
      <pivotArea outline="0" collapsedLevelsAreSubtotals="1" fieldPosition="0"/>
    </format>
    <format dxfId="1223">
      <pivotArea outline="0" collapsedLevelsAreSubtotals="1" fieldPosition="0"/>
    </format>
    <format dxfId="1222">
      <pivotArea outline="0" collapsedLevelsAreSubtotals="1" fieldPosition="0"/>
    </format>
    <format dxfId="1221">
      <pivotArea outline="0" collapsedLevelsAreSubtotals="1" fieldPosition="0"/>
    </format>
    <format dxfId="122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1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1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17">
      <pivotArea outline="0" collapsedLevelsAreSubtotals="1" fieldPosition="0"/>
    </format>
    <format dxfId="1216">
      <pivotArea type="all" dataOnly="0" outline="0" fieldPosition="0"/>
    </format>
    <format dxfId="1215">
      <pivotArea outline="0" collapsedLevelsAreSubtotals="1" fieldPosition="0"/>
    </format>
    <format dxfId="121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2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name="TablaDinámica1" cacheId="51" applyNumberFormats="0" applyBorderFormats="0" applyFontFormats="0" applyPatternFormats="0" applyAlignmentFormats="0" applyWidthHeightFormats="1" dataCaption="Valores" updatedVersion="6" minRefreshableVersion="3" itemPrintTitles="1" createdVersion="7" indent="0" outline="1" outlineData="1" multipleFieldFilters="0">
  <location ref="C4" firstHeaderRow="0" firstDataRow="0" firstDataCol="0" rowPageCount="1" colPageCount="1"/>
  <pivotFields count="15">
    <pivotField numFmtId="17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numFmtId="2" showAll="0"/>
    <pivotField numFmtId="2" showAll="0"/>
    <pivotField axis="axisPage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pageFields count="1">
    <pageField fld="14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ciónDeDatos_Meses" sourceName="Meses">
  <pivotTables>
    <pivotTable tabId="2" name="TablaDinámica1"/>
    <pivotTable tabId="2" name="TablaDinámica3"/>
    <pivotTable tabId="2" name="TablaDinámica4"/>
    <pivotTable tabId="2" name="TablaDinámica6"/>
    <pivotTable tabId="2" name="TablaDinámica9"/>
    <pivotTable tabId="3" name="TablaDinámica11"/>
    <pivotTable tabId="2" name="TablaDinámica16"/>
  </pivotTables>
  <data>
    <tabular pivotCacheId="1128921652">
      <items count="14">
        <i x="1" s="1"/>
        <i x="2"/>
        <i x="3"/>
        <i x="4"/>
        <i x="5"/>
        <i x="6"/>
        <i x="7"/>
        <i x="8"/>
        <i x="9"/>
        <i x="10"/>
        <i x="11"/>
        <i x="12"/>
        <i x="0" nd="1"/>
        <i x="1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ciónDeDatos_Empresa__sede" sourceName="Empresa/ sede ">
  <pivotTables>
    <pivotTable tabId="2" name="TablaDinámica2"/>
    <pivotTable tabId="2" name="TablaDinámica4"/>
    <pivotTable tabId="2" name="TablaDinámica6"/>
    <pivotTable tabId="2" name="TablaDinámica9"/>
    <pivotTable tabId="3" name="TablaDinámica11"/>
    <pivotTable tabId="3" name="TablaDinámica10"/>
    <pivotTable tabId="3" name="TablaDinámica12"/>
    <pivotTable tabId="3" name="TablaDinámica13"/>
    <pivotTable tabId="3" name="TablaDinámica14"/>
    <pivotTable tabId="2" name="TablaDinámica16"/>
    <pivotTable tabId="2" name="TablaDinámica3"/>
    <pivotTable tabId="3" name="TablaDinámica6"/>
  </pivotTables>
  <data>
    <tabular pivotCacheId="1128921652">
      <items count="16">
        <i x="2"/>
        <i x="1"/>
        <i x="4"/>
        <i x="5"/>
        <i x="6"/>
        <i x="7"/>
        <i x="0"/>
        <i x="3" s="1"/>
        <i x="12" nd="1"/>
        <i x="9" nd="1"/>
        <i x="15" nd="1"/>
        <i x="13" nd="1"/>
        <i x="10" nd="1"/>
        <i x="8" nd="1"/>
        <i x="14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eses" cache="SegmentaciónDeDatos_Meses" caption="Meses" columnCount="6" showCaption="0" style="SlicerStyleDark4 2" rowHeight="180000"/>
  <slicer name="Empresa/ sede " cache="SegmentaciónDeDatos_Empresa__sede" caption="Empresa/ sede " columnCount="6" showCaption="0" style="SlicerStyleDark4 2" rowHeight="180000"/>
</slicers>
</file>

<file path=xl/tables/table1.xml><?xml version="1.0" encoding="utf-8"?>
<table xmlns="http://schemas.openxmlformats.org/spreadsheetml/2006/main" id="1" name="Tabla1" displayName="Tabla1" ref="A1:N97" totalsRowShown="0" headerRowDxfId="1356" dataDxfId="1354" headerRowBorderDxfId="1355" tableBorderDxfId="1353" totalsRowBorderDxfId="1352">
  <autoFilter ref="A1:N97"/>
  <tableColumns count="14">
    <tableColumn id="1" name="MES " dataDxfId="1351" totalsRowDxfId="1350"/>
    <tableColumn id="2" name="Empresa/ sede " dataDxfId="1349" totalsRowDxfId="1348"/>
    <tableColumn id="3" name="Cantidad de trabajadores" dataDxfId="1347" totalsRowDxfId="1346"/>
    <tableColumn id="4" name="Capacitaciones Programadas " dataDxfId="1345" totalsRowDxfId="1344"/>
    <tableColumn id="5" name="Capacitaciones Ejecutadas" dataDxfId="1343" totalsRowDxfId="1342"/>
    <tableColumn id="6" name="Inspecciones Programadas " dataDxfId="1341" totalsRowDxfId="1340"/>
    <tableColumn id="7" name="Inspecciones Ejecutadas" dataDxfId="1339" totalsRowDxfId="1338"/>
    <tableColumn id="8" name="Cantidad de Accidentes" dataDxfId="1337" totalsRowDxfId="1336"/>
    <tableColumn id="9" name="Cantidad de Incidentes" dataDxfId="1335" totalsRowDxfId="1334"/>
    <tableColumn id="14" name="Actos inseguros" dataDxfId="1333" totalsRowDxfId="1332"/>
    <tableColumn id="13" name="Condiciones Inseguras" dataDxfId="1331" totalsRowDxfId="1330"/>
    <tableColumn id="10" name="Indice de severidad" dataDxfId="1329" totalsRowDxfId="1328"/>
    <tableColumn id="11" name="Indice de Frecuencia " dataDxfId="1327" totalsRowDxfId="1326"/>
    <tableColumn id="12" name="Indice de Accidentabilidad" dataDxfId="1325" totalsRowDxfId="132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pivotTable" Target="../pivotTables/pivotTable10.xml"/><Relationship Id="rId7" Type="http://schemas.openxmlformats.org/officeDocument/2006/relationships/pivotTable" Target="../pivotTables/pivotTable14.xml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Relationship Id="rId6" Type="http://schemas.openxmlformats.org/officeDocument/2006/relationships/pivotTable" Target="../pivotTables/pivotTable13.xml"/><Relationship Id="rId5" Type="http://schemas.openxmlformats.org/officeDocument/2006/relationships/pivotTable" Target="../pivotTables/pivotTable12.xml"/><Relationship Id="rId10" Type="http://schemas.microsoft.com/office/2007/relationships/slicer" Target="../slicers/slicer1.xml"/><Relationship Id="rId4" Type="http://schemas.openxmlformats.org/officeDocument/2006/relationships/pivotTable" Target="../pivotTables/pivotTable11.xm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O97"/>
  <sheetViews>
    <sheetView showGridLines="0" workbookViewId="0">
      <pane ySplit="1" topLeftCell="A74" activePane="bottomLeft" state="frozen"/>
      <selection pane="bottomLeft" activeCell="B86" sqref="B86"/>
    </sheetView>
  </sheetViews>
  <sheetFormatPr baseColWidth="10" defaultColWidth="10.7109375" defaultRowHeight="15" x14ac:dyDescent="0.25"/>
  <cols>
    <col min="1" max="1" width="11.85546875" style="1" customWidth="1"/>
    <col min="2" max="3" width="14.7109375" style="1" customWidth="1"/>
    <col min="4" max="8" width="15.7109375" style="1" customWidth="1"/>
    <col min="9" max="13" width="14.7109375" style="1" customWidth="1"/>
    <col min="14" max="15" width="15.7109375" style="1" customWidth="1"/>
  </cols>
  <sheetData>
    <row r="1" spans="1:15" s="3" customFormat="1" ht="29.25" customHeight="1" x14ac:dyDescent="0.2">
      <c r="A1" s="7" t="s">
        <v>0</v>
      </c>
      <c r="B1" s="15" t="s">
        <v>1</v>
      </c>
      <c r="C1" s="15" t="s">
        <v>9</v>
      </c>
      <c r="D1" s="10" t="s">
        <v>2</v>
      </c>
      <c r="E1" s="10" t="s">
        <v>3</v>
      </c>
      <c r="F1" s="11" t="s">
        <v>4</v>
      </c>
      <c r="G1" s="11" t="s">
        <v>5</v>
      </c>
      <c r="H1" s="12" t="s">
        <v>10</v>
      </c>
      <c r="I1" s="12" t="s">
        <v>11</v>
      </c>
      <c r="J1" s="26" t="s">
        <v>31</v>
      </c>
      <c r="K1" s="26" t="s">
        <v>32</v>
      </c>
      <c r="L1" s="13" t="s">
        <v>6</v>
      </c>
      <c r="M1" s="13" t="s">
        <v>7</v>
      </c>
      <c r="N1" s="14" t="s">
        <v>8</v>
      </c>
      <c r="O1" s="2"/>
    </row>
    <row r="2" spans="1:15" x14ac:dyDescent="0.25">
      <c r="A2" s="4">
        <v>44562</v>
      </c>
      <c r="B2" s="5" t="s">
        <v>55</v>
      </c>
      <c r="C2" s="5">
        <v>1</v>
      </c>
      <c r="D2" s="5">
        <v>1</v>
      </c>
      <c r="E2" s="5">
        <v>1</v>
      </c>
      <c r="F2" s="5">
        <v>1</v>
      </c>
      <c r="G2" s="5">
        <v>1</v>
      </c>
      <c r="H2" s="5">
        <v>1</v>
      </c>
      <c r="I2" s="5">
        <v>1</v>
      </c>
      <c r="J2" s="5">
        <v>1</v>
      </c>
      <c r="K2" s="5">
        <v>1</v>
      </c>
      <c r="L2" s="8">
        <v>8</v>
      </c>
      <c r="M2" s="8">
        <v>4</v>
      </c>
      <c r="N2" s="8">
        <v>20</v>
      </c>
    </row>
    <row r="3" spans="1:15" x14ac:dyDescent="0.25">
      <c r="A3" s="4">
        <v>44562</v>
      </c>
      <c r="B3" s="5" t="s">
        <v>56</v>
      </c>
      <c r="C3" s="5">
        <v>1</v>
      </c>
      <c r="D3" s="5">
        <v>1</v>
      </c>
      <c r="E3" s="5">
        <v>1</v>
      </c>
      <c r="F3" s="5">
        <v>1</v>
      </c>
      <c r="G3" s="5">
        <v>1</v>
      </c>
      <c r="H3" s="5">
        <v>1</v>
      </c>
      <c r="I3" s="5">
        <v>1</v>
      </c>
      <c r="J3" s="5">
        <v>1</v>
      </c>
      <c r="K3" s="5">
        <v>1</v>
      </c>
      <c r="L3" s="8">
        <v>6</v>
      </c>
      <c r="M3" s="8">
        <v>6</v>
      </c>
      <c r="N3" s="8">
        <v>6</v>
      </c>
    </row>
    <row r="4" spans="1:15" x14ac:dyDescent="0.25">
      <c r="A4" s="4">
        <v>44562</v>
      </c>
      <c r="B4" s="5" t="s">
        <v>57</v>
      </c>
      <c r="C4" s="5">
        <v>1</v>
      </c>
      <c r="D4" s="5">
        <v>1</v>
      </c>
      <c r="E4" s="5">
        <v>1</v>
      </c>
      <c r="F4" s="5">
        <v>1</v>
      </c>
      <c r="G4" s="5">
        <v>1</v>
      </c>
      <c r="H4" s="5">
        <v>1</v>
      </c>
      <c r="I4" s="5">
        <v>1</v>
      </c>
      <c r="J4" s="5">
        <v>1</v>
      </c>
      <c r="K4" s="5">
        <v>1</v>
      </c>
      <c r="L4" s="8">
        <v>15</v>
      </c>
      <c r="M4" s="8">
        <v>15</v>
      </c>
      <c r="N4" s="8">
        <v>9</v>
      </c>
    </row>
    <row r="5" spans="1:15" x14ac:dyDescent="0.25">
      <c r="A5" s="4">
        <v>44562</v>
      </c>
      <c r="B5" s="5" t="s">
        <v>58</v>
      </c>
      <c r="C5" s="5">
        <v>1</v>
      </c>
      <c r="D5" s="5">
        <v>1</v>
      </c>
      <c r="E5" s="5">
        <v>1</v>
      </c>
      <c r="F5" s="5">
        <v>1</v>
      </c>
      <c r="G5" s="5">
        <v>1</v>
      </c>
      <c r="H5" s="5">
        <v>1</v>
      </c>
      <c r="I5" s="5">
        <v>1</v>
      </c>
      <c r="J5" s="5">
        <v>1</v>
      </c>
      <c r="K5" s="5">
        <v>1</v>
      </c>
      <c r="L5" s="8">
        <v>1</v>
      </c>
      <c r="M5" s="8">
        <v>17</v>
      </c>
      <c r="N5" s="8">
        <v>1</v>
      </c>
    </row>
    <row r="6" spans="1:15" x14ac:dyDescent="0.25">
      <c r="A6" s="4">
        <v>44562</v>
      </c>
      <c r="B6" s="5" t="s">
        <v>59</v>
      </c>
      <c r="C6" s="5">
        <v>1</v>
      </c>
      <c r="D6" s="5">
        <v>1</v>
      </c>
      <c r="E6" s="5">
        <v>1</v>
      </c>
      <c r="F6" s="5">
        <v>1</v>
      </c>
      <c r="G6" s="5">
        <v>1</v>
      </c>
      <c r="H6" s="5">
        <v>1</v>
      </c>
      <c r="I6" s="5">
        <v>1</v>
      </c>
      <c r="J6" s="5">
        <v>1</v>
      </c>
      <c r="K6" s="5">
        <v>1</v>
      </c>
      <c r="L6" s="8">
        <v>12</v>
      </c>
      <c r="M6" s="8">
        <v>9</v>
      </c>
      <c r="N6" s="8">
        <v>3</v>
      </c>
    </row>
    <row r="7" spans="1:15" x14ac:dyDescent="0.25">
      <c r="A7" s="4">
        <v>44562</v>
      </c>
      <c r="B7" s="5" t="s">
        <v>60</v>
      </c>
      <c r="C7" s="5">
        <v>1</v>
      </c>
      <c r="D7" s="5">
        <v>1</v>
      </c>
      <c r="E7" s="5">
        <v>1</v>
      </c>
      <c r="F7" s="5">
        <v>1</v>
      </c>
      <c r="G7" s="5">
        <v>1</v>
      </c>
      <c r="H7" s="5">
        <v>1</v>
      </c>
      <c r="I7" s="5">
        <v>1</v>
      </c>
      <c r="J7" s="5">
        <v>1</v>
      </c>
      <c r="K7" s="5">
        <v>1</v>
      </c>
      <c r="L7" s="8">
        <v>20</v>
      </c>
      <c r="M7" s="8">
        <v>17</v>
      </c>
      <c r="N7" s="8">
        <v>16</v>
      </c>
    </row>
    <row r="8" spans="1:15" x14ac:dyDescent="0.25">
      <c r="A8" s="4">
        <v>44562</v>
      </c>
      <c r="B8" s="5" t="s">
        <v>61</v>
      </c>
      <c r="C8" s="5">
        <v>1</v>
      </c>
      <c r="D8" s="5">
        <v>1</v>
      </c>
      <c r="E8" s="5">
        <v>1</v>
      </c>
      <c r="F8" s="5">
        <v>1</v>
      </c>
      <c r="G8" s="5">
        <v>1</v>
      </c>
      <c r="H8" s="5">
        <v>1</v>
      </c>
      <c r="I8" s="5">
        <v>1</v>
      </c>
      <c r="J8" s="5">
        <v>1</v>
      </c>
      <c r="K8" s="5">
        <v>1</v>
      </c>
      <c r="L8" s="8">
        <v>6</v>
      </c>
      <c r="M8" s="8">
        <v>17</v>
      </c>
      <c r="N8" s="8">
        <v>5</v>
      </c>
    </row>
    <row r="9" spans="1:15" x14ac:dyDescent="0.25">
      <c r="A9" s="4">
        <v>44562</v>
      </c>
      <c r="B9" s="5" t="s">
        <v>62</v>
      </c>
      <c r="C9" s="5">
        <v>1</v>
      </c>
      <c r="D9" s="5">
        <v>1</v>
      </c>
      <c r="E9" s="5">
        <v>1</v>
      </c>
      <c r="F9" s="5">
        <v>1</v>
      </c>
      <c r="G9" s="5">
        <v>1</v>
      </c>
      <c r="H9" s="5">
        <v>1</v>
      </c>
      <c r="I9" s="5">
        <v>1</v>
      </c>
      <c r="J9" s="5">
        <v>1</v>
      </c>
      <c r="K9" s="5">
        <v>1</v>
      </c>
      <c r="L9" s="8">
        <v>9</v>
      </c>
      <c r="M9" s="8">
        <v>6</v>
      </c>
      <c r="N9" s="8">
        <v>9</v>
      </c>
    </row>
    <row r="10" spans="1:15" x14ac:dyDescent="0.25">
      <c r="A10" s="37">
        <v>44593</v>
      </c>
      <c r="B10" s="38" t="s">
        <v>55</v>
      </c>
      <c r="C10" s="5">
        <v>1</v>
      </c>
      <c r="D10" s="5">
        <v>1</v>
      </c>
      <c r="E10" s="5">
        <v>1</v>
      </c>
      <c r="F10" s="5">
        <v>1</v>
      </c>
      <c r="G10" s="5">
        <v>1</v>
      </c>
      <c r="H10" s="5">
        <v>1</v>
      </c>
      <c r="I10" s="5">
        <v>1</v>
      </c>
      <c r="J10" s="5">
        <v>1</v>
      </c>
      <c r="K10" s="5">
        <v>1</v>
      </c>
      <c r="L10" s="39">
        <v>2</v>
      </c>
      <c r="M10" s="39">
        <v>5</v>
      </c>
      <c r="N10" s="39">
        <v>20</v>
      </c>
    </row>
    <row r="11" spans="1:15" x14ac:dyDescent="0.25">
      <c r="A11" s="37">
        <v>44593</v>
      </c>
      <c r="B11" s="38" t="s">
        <v>56</v>
      </c>
      <c r="C11" s="5">
        <v>1</v>
      </c>
      <c r="D11" s="5">
        <v>1</v>
      </c>
      <c r="E11" s="5">
        <v>1</v>
      </c>
      <c r="F11" s="5">
        <v>1</v>
      </c>
      <c r="G11" s="5">
        <v>1</v>
      </c>
      <c r="H11" s="5">
        <v>1</v>
      </c>
      <c r="I11" s="5">
        <v>1</v>
      </c>
      <c r="J11" s="5">
        <v>1</v>
      </c>
      <c r="K11" s="5">
        <v>1</v>
      </c>
      <c r="L11" s="39">
        <v>4</v>
      </c>
      <c r="M11" s="39">
        <v>14</v>
      </c>
      <c r="N11" s="39">
        <v>5</v>
      </c>
    </row>
    <row r="12" spans="1:15" x14ac:dyDescent="0.25">
      <c r="A12" s="37">
        <v>44593</v>
      </c>
      <c r="B12" s="38" t="s">
        <v>57</v>
      </c>
      <c r="C12" s="5">
        <v>1</v>
      </c>
      <c r="D12" s="5">
        <v>1</v>
      </c>
      <c r="E12" s="5">
        <v>1</v>
      </c>
      <c r="F12" s="5">
        <v>1</v>
      </c>
      <c r="G12" s="5">
        <v>1</v>
      </c>
      <c r="H12" s="5">
        <v>1</v>
      </c>
      <c r="I12" s="5">
        <v>1</v>
      </c>
      <c r="J12" s="5">
        <v>1</v>
      </c>
      <c r="K12" s="5">
        <v>1</v>
      </c>
      <c r="L12" s="39">
        <v>7</v>
      </c>
      <c r="M12" s="39">
        <v>1</v>
      </c>
      <c r="N12" s="39">
        <v>9</v>
      </c>
    </row>
    <row r="13" spans="1:15" x14ac:dyDescent="0.25">
      <c r="A13" s="37">
        <v>44593</v>
      </c>
      <c r="B13" s="38" t="s">
        <v>58</v>
      </c>
      <c r="C13" s="5">
        <v>1</v>
      </c>
      <c r="D13" s="5">
        <v>1</v>
      </c>
      <c r="E13" s="5">
        <v>1</v>
      </c>
      <c r="F13" s="5">
        <v>1</v>
      </c>
      <c r="G13" s="5">
        <v>1</v>
      </c>
      <c r="H13" s="5">
        <v>1</v>
      </c>
      <c r="I13" s="5">
        <v>1</v>
      </c>
      <c r="J13" s="5">
        <v>1</v>
      </c>
      <c r="K13" s="5">
        <v>1</v>
      </c>
      <c r="L13" s="39">
        <v>14</v>
      </c>
      <c r="M13" s="39">
        <v>1</v>
      </c>
      <c r="N13" s="39">
        <v>10</v>
      </c>
    </row>
    <row r="14" spans="1:15" x14ac:dyDescent="0.25">
      <c r="A14" s="37">
        <v>44593</v>
      </c>
      <c r="B14" s="38" t="s">
        <v>59</v>
      </c>
      <c r="C14" s="5">
        <v>1</v>
      </c>
      <c r="D14" s="5">
        <v>1</v>
      </c>
      <c r="E14" s="5">
        <v>1</v>
      </c>
      <c r="F14" s="5">
        <v>1</v>
      </c>
      <c r="G14" s="5">
        <v>1</v>
      </c>
      <c r="H14" s="5">
        <v>1</v>
      </c>
      <c r="I14" s="5">
        <v>1</v>
      </c>
      <c r="J14" s="5">
        <v>1</v>
      </c>
      <c r="K14" s="5">
        <v>1</v>
      </c>
      <c r="L14" s="39">
        <v>1</v>
      </c>
      <c r="M14" s="39">
        <v>0</v>
      </c>
      <c r="N14" s="39">
        <v>2</v>
      </c>
    </row>
    <row r="15" spans="1:15" x14ac:dyDescent="0.25">
      <c r="A15" s="37">
        <v>44593</v>
      </c>
      <c r="B15" s="38" t="s">
        <v>60</v>
      </c>
      <c r="C15" s="5">
        <v>1</v>
      </c>
      <c r="D15" s="5">
        <v>1</v>
      </c>
      <c r="E15" s="5">
        <v>1</v>
      </c>
      <c r="F15" s="5">
        <v>1</v>
      </c>
      <c r="G15" s="5">
        <v>1</v>
      </c>
      <c r="H15" s="5">
        <v>1</v>
      </c>
      <c r="I15" s="5">
        <v>1</v>
      </c>
      <c r="J15" s="5">
        <v>1</v>
      </c>
      <c r="K15" s="5">
        <v>1</v>
      </c>
      <c r="L15" s="39">
        <v>0</v>
      </c>
      <c r="M15" s="39">
        <v>10</v>
      </c>
      <c r="N15" s="39">
        <v>10</v>
      </c>
    </row>
    <row r="16" spans="1:15" x14ac:dyDescent="0.25">
      <c r="A16" s="37">
        <v>44593</v>
      </c>
      <c r="B16" s="38" t="s">
        <v>61</v>
      </c>
      <c r="C16" s="5">
        <v>1</v>
      </c>
      <c r="D16" s="5">
        <v>1</v>
      </c>
      <c r="E16" s="5">
        <v>1</v>
      </c>
      <c r="F16" s="5">
        <v>1</v>
      </c>
      <c r="G16" s="5">
        <v>1</v>
      </c>
      <c r="H16" s="5">
        <v>1</v>
      </c>
      <c r="I16" s="5">
        <v>1</v>
      </c>
      <c r="J16" s="5">
        <v>1</v>
      </c>
      <c r="K16" s="5">
        <v>1</v>
      </c>
      <c r="L16" s="39">
        <v>1</v>
      </c>
      <c r="M16" s="39">
        <v>8</v>
      </c>
      <c r="N16" s="39">
        <v>19</v>
      </c>
    </row>
    <row r="17" spans="1:14" x14ac:dyDescent="0.25">
      <c r="A17" s="37">
        <v>44593</v>
      </c>
      <c r="B17" s="38" t="s">
        <v>62</v>
      </c>
      <c r="C17" s="5">
        <v>1</v>
      </c>
      <c r="D17" s="5">
        <v>1</v>
      </c>
      <c r="E17" s="5">
        <v>1</v>
      </c>
      <c r="F17" s="5">
        <v>1</v>
      </c>
      <c r="G17" s="5">
        <v>1</v>
      </c>
      <c r="H17" s="5">
        <v>1</v>
      </c>
      <c r="I17" s="5">
        <v>1</v>
      </c>
      <c r="J17" s="5">
        <v>1</v>
      </c>
      <c r="K17" s="5">
        <v>1</v>
      </c>
      <c r="L17" s="39">
        <v>11</v>
      </c>
      <c r="M17" s="39">
        <v>16</v>
      </c>
      <c r="N17" s="39">
        <v>8</v>
      </c>
    </row>
    <row r="18" spans="1:14" x14ac:dyDescent="0.25">
      <c r="A18" s="6">
        <v>44621</v>
      </c>
      <c r="B18" s="5" t="s">
        <v>55</v>
      </c>
      <c r="C18" s="5">
        <v>1</v>
      </c>
      <c r="D18" s="5">
        <v>1</v>
      </c>
      <c r="E18" s="5">
        <v>1</v>
      </c>
      <c r="F18" s="5">
        <v>1</v>
      </c>
      <c r="G18" s="5">
        <v>1</v>
      </c>
      <c r="H18" s="5">
        <v>1</v>
      </c>
      <c r="I18" s="5">
        <v>1</v>
      </c>
      <c r="J18" s="5">
        <v>1</v>
      </c>
      <c r="K18" s="5">
        <v>1</v>
      </c>
      <c r="L18" s="9">
        <v>4</v>
      </c>
      <c r="M18" s="8">
        <v>15</v>
      </c>
      <c r="N18" s="8">
        <v>4</v>
      </c>
    </row>
    <row r="19" spans="1:14" x14ac:dyDescent="0.25">
      <c r="A19" s="4">
        <v>44621</v>
      </c>
      <c r="B19" s="5" t="s">
        <v>56</v>
      </c>
      <c r="C19" s="5">
        <v>1</v>
      </c>
      <c r="D19" s="5">
        <v>1</v>
      </c>
      <c r="E19" s="5">
        <v>1</v>
      </c>
      <c r="F19" s="5">
        <v>1</v>
      </c>
      <c r="G19" s="5">
        <v>1</v>
      </c>
      <c r="H19" s="5">
        <v>1</v>
      </c>
      <c r="I19" s="5">
        <v>1</v>
      </c>
      <c r="J19" s="5">
        <v>1</v>
      </c>
      <c r="K19" s="5">
        <v>1</v>
      </c>
      <c r="L19" s="8">
        <v>4</v>
      </c>
      <c r="M19" s="8">
        <v>10</v>
      </c>
      <c r="N19" s="8">
        <v>3</v>
      </c>
    </row>
    <row r="20" spans="1:14" x14ac:dyDescent="0.25">
      <c r="A20" s="4">
        <v>44621</v>
      </c>
      <c r="B20" s="5" t="s">
        <v>57</v>
      </c>
      <c r="C20" s="5">
        <v>1</v>
      </c>
      <c r="D20" s="5">
        <v>1</v>
      </c>
      <c r="E20" s="5">
        <v>1</v>
      </c>
      <c r="F20" s="5">
        <v>1</v>
      </c>
      <c r="G20" s="5">
        <v>1</v>
      </c>
      <c r="H20" s="5">
        <v>1</v>
      </c>
      <c r="I20" s="5">
        <v>1</v>
      </c>
      <c r="J20" s="5">
        <v>1</v>
      </c>
      <c r="K20" s="5">
        <v>1</v>
      </c>
      <c r="L20" s="8">
        <v>14</v>
      </c>
      <c r="M20" s="8">
        <v>6</v>
      </c>
      <c r="N20" s="8">
        <v>2</v>
      </c>
    </row>
    <row r="21" spans="1:14" x14ac:dyDescent="0.25">
      <c r="A21" s="4">
        <v>44621</v>
      </c>
      <c r="B21" s="5" t="s">
        <v>58</v>
      </c>
      <c r="C21" s="5">
        <v>1</v>
      </c>
      <c r="D21" s="5">
        <v>1</v>
      </c>
      <c r="E21" s="5">
        <v>1</v>
      </c>
      <c r="F21" s="5">
        <v>1</v>
      </c>
      <c r="G21" s="5">
        <v>1</v>
      </c>
      <c r="H21" s="5">
        <v>1</v>
      </c>
      <c r="I21" s="5">
        <v>1</v>
      </c>
      <c r="J21" s="5">
        <v>1</v>
      </c>
      <c r="K21" s="5">
        <v>1</v>
      </c>
      <c r="L21" s="8">
        <v>15</v>
      </c>
      <c r="M21" s="8">
        <v>14</v>
      </c>
      <c r="N21" s="8">
        <v>10</v>
      </c>
    </row>
    <row r="22" spans="1:14" x14ac:dyDescent="0.25">
      <c r="A22" s="4">
        <v>44621</v>
      </c>
      <c r="B22" s="5" t="s">
        <v>59</v>
      </c>
      <c r="C22" s="5">
        <v>1</v>
      </c>
      <c r="D22" s="5">
        <v>1</v>
      </c>
      <c r="E22" s="5">
        <v>1</v>
      </c>
      <c r="F22" s="5">
        <v>1</v>
      </c>
      <c r="G22" s="5">
        <v>1</v>
      </c>
      <c r="H22" s="5">
        <v>1</v>
      </c>
      <c r="I22" s="5">
        <v>1</v>
      </c>
      <c r="J22" s="5">
        <v>1</v>
      </c>
      <c r="K22" s="5">
        <v>1</v>
      </c>
      <c r="L22" s="8">
        <v>4</v>
      </c>
      <c r="M22" s="8">
        <v>20</v>
      </c>
      <c r="N22" s="8">
        <v>5</v>
      </c>
    </row>
    <row r="23" spans="1:14" x14ac:dyDescent="0.25">
      <c r="A23" s="4">
        <v>44621</v>
      </c>
      <c r="B23" s="5" t="s">
        <v>60</v>
      </c>
      <c r="C23" s="5">
        <v>1</v>
      </c>
      <c r="D23" s="5">
        <v>1</v>
      </c>
      <c r="E23" s="5">
        <v>1</v>
      </c>
      <c r="F23" s="5">
        <v>1</v>
      </c>
      <c r="G23" s="5">
        <v>1</v>
      </c>
      <c r="H23" s="5">
        <v>1</v>
      </c>
      <c r="I23" s="5">
        <v>1</v>
      </c>
      <c r="J23" s="5">
        <v>1</v>
      </c>
      <c r="K23" s="5">
        <v>1</v>
      </c>
      <c r="L23" s="8">
        <v>12</v>
      </c>
      <c r="M23" s="8">
        <v>16</v>
      </c>
      <c r="N23" s="8">
        <v>20</v>
      </c>
    </row>
    <row r="24" spans="1:14" x14ac:dyDescent="0.25">
      <c r="A24" s="4">
        <v>44621</v>
      </c>
      <c r="B24" s="5" t="s">
        <v>61</v>
      </c>
      <c r="C24" s="5">
        <v>1</v>
      </c>
      <c r="D24" s="5">
        <v>1</v>
      </c>
      <c r="E24" s="5">
        <v>1</v>
      </c>
      <c r="F24" s="5">
        <v>1</v>
      </c>
      <c r="G24" s="5">
        <v>1</v>
      </c>
      <c r="H24" s="5">
        <v>1</v>
      </c>
      <c r="I24" s="5">
        <v>1</v>
      </c>
      <c r="J24" s="5">
        <v>1</v>
      </c>
      <c r="K24" s="5">
        <v>1</v>
      </c>
      <c r="L24" s="8">
        <v>11</v>
      </c>
      <c r="M24" s="8">
        <v>18</v>
      </c>
      <c r="N24" s="8">
        <v>18</v>
      </c>
    </row>
    <row r="25" spans="1:14" x14ac:dyDescent="0.25">
      <c r="A25" s="6">
        <v>44621</v>
      </c>
      <c r="B25" s="5" t="s">
        <v>62</v>
      </c>
      <c r="C25" s="5">
        <v>1</v>
      </c>
      <c r="D25" s="5">
        <v>1</v>
      </c>
      <c r="E25" s="5">
        <v>1</v>
      </c>
      <c r="F25" s="5">
        <v>1</v>
      </c>
      <c r="G25" s="5">
        <v>1</v>
      </c>
      <c r="H25" s="5">
        <v>1</v>
      </c>
      <c r="I25" s="5">
        <v>1</v>
      </c>
      <c r="J25" s="5">
        <v>1</v>
      </c>
      <c r="K25" s="5">
        <v>1</v>
      </c>
      <c r="L25" s="9">
        <v>19</v>
      </c>
      <c r="M25" s="8">
        <v>1</v>
      </c>
      <c r="N25" s="8">
        <v>11</v>
      </c>
    </row>
    <row r="26" spans="1:14" x14ac:dyDescent="0.25">
      <c r="A26" s="40">
        <v>44652</v>
      </c>
      <c r="B26" s="38" t="s">
        <v>55</v>
      </c>
      <c r="C26" s="5">
        <v>1</v>
      </c>
      <c r="D26" s="5">
        <v>1</v>
      </c>
      <c r="E26" s="5">
        <v>1</v>
      </c>
      <c r="F26" s="5">
        <v>1</v>
      </c>
      <c r="G26" s="5">
        <v>1</v>
      </c>
      <c r="H26" s="5">
        <v>1</v>
      </c>
      <c r="I26" s="5">
        <v>1</v>
      </c>
      <c r="J26" s="5">
        <v>1</v>
      </c>
      <c r="K26" s="5">
        <v>1</v>
      </c>
      <c r="L26" s="41">
        <v>3</v>
      </c>
      <c r="M26" s="39">
        <v>18</v>
      </c>
      <c r="N26" s="39">
        <v>10</v>
      </c>
    </row>
    <row r="27" spans="1:14" x14ac:dyDescent="0.25">
      <c r="A27" s="37">
        <v>44652</v>
      </c>
      <c r="B27" s="38" t="s">
        <v>56</v>
      </c>
      <c r="C27" s="5">
        <v>1</v>
      </c>
      <c r="D27" s="5">
        <v>1</v>
      </c>
      <c r="E27" s="5">
        <v>1</v>
      </c>
      <c r="F27" s="5">
        <v>1</v>
      </c>
      <c r="G27" s="5">
        <v>1</v>
      </c>
      <c r="H27" s="5">
        <v>1</v>
      </c>
      <c r="I27" s="5">
        <v>1</v>
      </c>
      <c r="J27" s="5">
        <v>1</v>
      </c>
      <c r="K27" s="5">
        <v>1</v>
      </c>
      <c r="L27" s="39">
        <v>14</v>
      </c>
      <c r="M27" s="39">
        <v>16</v>
      </c>
      <c r="N27" s="39">
        <v>16</v>
      </c>
    </row>
    <row r="28" spans="1:14" x14ac:dyDescent="0.25">
      <c r="A28" s="37">
        <v>44652</v>
      </c>
      <c r="B28" s="38" t="s">
        <v>57</v>
      </c>
      <c r="C28" s="5">
        <v>1</v>
      </c>
      <c r="D28" s="5">
        <v>1</v>
      </c>
      <c r="E28" s="5">
        <v>1</v>
      </c>
      <c r="F28" s="5">
        <v>1</v>
      </c>
      <c r="G28" s="5">
        <v>1</v>
      </c>
      <c r="H28" s="5">
        <v>1</v>
      </c>
      <c r="I28" s="5">
        <v>1</v>
      </c>
      <c r="J28" s="5">
        <v>1</v>
      </c>
      <c r="K28" s="5">
        <v>1</v>
      </c>
      <c r="L28" s="39">
        <v>8</v>
      </c>
      <c r="M28" s="39">
        <v>4</v>
      </c>
      <c r="N28" s="39">
        <v>13</v>
      </c>
    </row>
    <row r="29" spans="1:14" x14ac:dyDescent="0.25">
      <c r="A29" s="37">
        <v>44652</v>
      </c>
      <c r="B29" s="38" t="s">
        <v>58</v>
      </c>
      <c r="C29" s="5">
        <v>1</v>
      </c>
      <c r="D29" s="5">
        <v>1</v>
      </c>
      <c r="E29" s="5">
        <v>1</v>
      </c>
      <c r="F29" s="5">
        <v>1</v>
      </c>
      <c r="G29" s="5">
        <v>1</v>
      </c>
      <c r="H29" s="5">
        <v>1</v>
      </c>
      <c r="I29" s="5">
        <v>1</v>
      </c>
      <c r="J29" s="5">
        <v>1</v>
      </c>
      <c r="K29" s="5">
        <v>1</v>
      </c>
      <c r="L29" s="39">
        <v>15</v>
      </c>
      <c r="M29" s="39">
        <v>17</v>
      </c>
      <c r="N29" s="39">
        <v>5</v>
      </c>
    </row>
    <row r="30" spans="1:14" x14ac:dyDescent="0.25">
      <c r="A30" s="37">
        <v>44652</v>
      </c>
      <c r="B30" s="38" t="s">
        <v>59</v>
      </c>
      <c r="C30" s="5">
        <v>1</v>
      </c>
      <c r="D30" s="5">
        <v>1</v>
      </c>
      <c r="E30" s="5">
        <v>1</v>
      </c>
      <c r="F30" s="5">
        <v>1</v>
      </c>
      <c r="G30" s="5">
        <v>1</v>
      </c>
      <c r="H30" s="5">
        <v>1</v>
      </c>
      <c r="I30" s="5">
        <v>1</v>
      </c>
      <c r="J30" s="5">
        <v>1</v>
      </c>
      <c r="K30" s="5">
        <v>1</v>
      </c>
      <c r="L30" s="39">
        <v>13</v>
      </c>
      <c r="M30" s="39">
        <v>9</v>
      </c>
      <c r="N30" s="39">
        <v>13</v>
      </c>
    </row>
    <row r="31" spans="1:14" x14ac:dyDescent="0.25">
      <c r="A31" s="37">
        <v>44652</v>
      </c>
      <c r="B31" s="38" t="s">
        <v>60</v>
      </c>
      <c r="C31" s="5">
        <v>1</v>
      </c>
      <c r="D31" s="5">
        <v>1</v>
      </c>
      <c r="E31" s="5">
        <v>1</v>
      </c>
      <c r="F31" s="5">
        <v>1</v>
      </c>
      <c r="G31" s="5">
        <v>1</v>
      </c>
      <c r="H31" s="5">
        <v>1</v>
      </c>
      <c r="I31" s="5">
        <v>1</v>
      </c>
      <c r="J31" s="5">
        <v>1</v>
      </c>
      <c r="K31" s="5">
        <v>1</v>
      </c>
      <c r="L31" s="39">
        <v>20</v>
      </c>
      <c r="M31" s="39">
        <v>20</v>
      </c>
      <c r="N31" s="39">
        <v>15</v>
      </c>
    </row>
    <row r="32" spans="1:14" x14ac:dyDescent="0.25">
      <c r="A32" s="37">
        <v>44652</v>
      </c>
      <c r="B32" s="38" t="s">
        <v>61</v>
      </c>
      <c r="C32" s="5">
        <v>1</v>
      </c>
      <c r="D32" s="5">
        <v>1</v>
      </c>
      <c r="E32" s="5">
        <v>1</v>
      </c>
      <c r="F32" s="5">
        <v>1</v>
      </c>
      <c r="G32" s="5">
        <v>1</v>
      </c>
      <c r="H32" s="5">
        <v>1</v>
      </c>
      <c r="I32" s="5">
        <v>1</v>
      </c>
      <c r="J32" s="5">
        <v>1</v>
      </c>
      <c r="K32" s="5">
        <v>1</v>
      </c>
      <c r="L32" s="39">
        <v>2</v>
      </c>
      <c r="M32" s="39">
        <v>1</v>
      </c>
      <c r="N32" s="39">
        <v>13</v>
      </c>
    </row>
    <row r="33" spans="1:14" x14ac:dyDescent="0.25">
      <c r="A33" s="40">
        <v>44652</v>
      </c>
      <c r="B33" s="38" t="s">
        <v>62</v>
      </c>
      <c r="C33" s="5">
        <v>1</v>
      </c>
      <c r="D33" s="5">
        <v>1</v>
      </c>
      <c r="E33" s="5">
        <v>1</v>
      </c>
      <c r="F33" s="5">
        <v>1</v>
      </c>
      <c r="G33" s="5">
        <v>1</v>
      </c>
      <c r="H33" s="5">
        <v>1</v>
      </c>
      <c r="I33" s="5">
        <v>1</v>
      </c>
      <c r="J33" s="5">
        <v>1</v>
      </c>
      <c r="K33" s="5">
        <v>1</v>
      </c>
      <c r="L33" s="41">
        <v>14</v>
      </c>
      <c r="M33" s="39">
        <v>2</v>
      </c>
      <c r="N33" s="39">
        <v>12</v>
      </c>
    </row>
    <row r="34" spans="1:14" x14ac:dyDescent="0.25">
      <c r="A34" s="6">
        <v>44682</v>
      </c>
      <c r="B34" s="5" t="s">
        <v>55</v>
      </c>
      <c r="C34" s="5">
        <v>1</v>
      </c>
      <c r="D34" s="5">
        <v>1</v>
      </c>
      <c r="E34" s="5">
        <v>1</v>
      </c>
      <c r="F34" s="5">
        <v>1</v>
      </c>
      <c r="G34" s="5">
        <v>1</v>
      </c>
      <c r="H34" s="5">
        <v>1</v>
      </c>
      <c r="I34" s="5">
        <v>1</v>
      </c>
      <c r="J34" s="5">
        <v>1</v>
      </c>
      <c r="K34" s="5">
        <v>1</v>
      </c>
      <c r="L34" s="9">
        <v>14</v>
      </c>
      <c r="M34" s="8">
        <v>10</v>
      </c>
      <c r="N34" s="8">
        <v>14</v>
      </c>
    </row>
    <row r="35" spans="1:14" x14ac:dyDescent="0.25">
      <c r="A35" s="4">
        <v>44682</v>
      </c>
      <c r="B35" s="5" t="s">
        <v>56</v>
      </c>
      <c r="C35" s="5">
        <v>1</v>
      </c>
      <c r="D35" s="5">
        <v>1</v>
      </c>
      <c r="E35" s="5">
        <v>1</v>
      </c>
      <c r="F35" s="5">
        <v>1</v>
      </c>
      <c r="G35" s="5">
        <v>1</v>
      </c>
      <c r="H35" s="5">
        <v>1</v>
      </c>
      <c r="I35" s="5">
        <v>1</v>
      </c>
      <c r="J35" s="5">
        <v>1</v>
      </c>
      <c r="K35" s="5">
        <v>1</v>
      </c>
      <c r="L35" s="8">
        <v>0</v>
      </c>
      <c r="M35" s="8">
        <v>9</v>
      </c>
      <c r="N35" s="8">
        <v>9</v>
      </c>
    </row>
    <row r="36" spans="1:14" x14ac:dyDescent="0.25">
      <c r="A36" s="4">
        <v>44682</v>
      </c>
      <c r="B36" s="5" t="s">
        <v>57</v>
      </c>
      <c r="C36" s="5">
        <v>1</v>
      </c>
      <c r="D36" s="5">
        <v>1</v>
      </c>
      <c r="E36" s="5">
        <v>1</v>
      </c>
      <c r="F36" s="5">
        <v>1</v>
      </c>
      <c r="G36" s="5">
        <v>1</v>
      </c>
      <c r="H36" s="5">
        <v>1</v>
      </c>
      <c r="I36" s="5">
        <v>1</v>
      </c>
      <c r="J36" s="5">
        <v>1</v>
      </c>
      <c r="K36" s="5">
        <v>1</v>
      </c>
      <c r="L36" s="8">
        <v>4</v>
      </c>
      <c r="M36" s="8">
        <v>20</v>
      </c>
      <c r="N36" s="8">
        <v>3</v>
      </c>
    </row>
    <row r="37" spans="1:14" x14ac:dyDescent="0.25">
      <c r="A37" s="4">
        <v>44682</v>
      </c>
      <c r="B37" s="5" t="s">
        <v>58</v>
      </c>
      <c r="C37" s="5">
        <v>1</v>
      </c>
      <c r="D37" s="5">
        <v>1</v>
      </c>
      <c r="E37" s="5">
        <v>1</v>
      </c>
      <c r="F37" s="5">
        <v>1</v>
      </c>
      <c r="G37" s="5">
        <v>1</v>
      </c>
      <c r="H37" s="5">
        <v>1</v>
      </c>
      <c r="I37" s="5">
        <v>1</v>
      </c>
      <c r="J37" s="5">
        <v>1</v>
      </c>
      <c r="K37" s="5">
        <v>1</v>
      </c>
      <c r="L37" s="8">
        <v>9</v>
      </c>
      <c r="M37" s="8">
        <v>1</v>
      </c>
      <c r="N37" s="8">
        <v>10</v>
      </c>
    </row>
    <row r="38" spans="1:14" x14ac:dyDescent="0.25">
      <c r="A38" s="4">
        <v>44682</v>
      </c>
      <c r="B38" s="5" t="s">
        <v>59</v>
      </c>
      <c r="C38" s="5">
        <v>1</v>
      </c>
      <c r="D38" s="5">
        <v>1</v>
      </c>
      <c r="E38" s="5">
        <v>1</v>
      </c>
      <c r="F38" s="5">
        <v>1</v>
      </c>
      <c r="G38" s="5">
        <v>1</v>
      </c>
      <c r="H38" s="5">
        <v>1</v>
      </c>
      <c r="I38" s="5">
        <v>1</v>
      </c>
      <c r="J38" s="5">
        <v>1</v>
      </c>
      <c r="K38" s="5">
        <v>1</v>
      </c>
      <c r="L38" s="8">
        <v>20</v>
      </c>
      <c r="M38" s="8">
        <v>7</v>
      </c>
      <c r="N38" s="8">
        <v>12</v>
      </c>
    </row>
    <row r="39" spans="1:14" x14ac:dyDescent="0.25">
      <c r="A39" s="4">
        <v>44682</v>
      </c>
      <c r="B39" s="5" t="s">
        <v>60</v>
      </c>
      <c r="C39" s="5">
        <v>1</v>
      </c>
      <c r="D39" s="5">
        <v>1</v>
      </c>
      <c r="E39" s="5">
        <v>1</v>
      </c>
      <c r="F39" s="5">
        <v>1</v>
      </c>
      <c r="G39" s="5">
        <v>1</v>
      </c>
      <c r="H39" s="5">
        <v>1</v>
      </c>
      <c r="I39" s="5">
        <v>1</v>
      </c>
      <c r="J39" s="5">
        <v>1</v>
      </c>
      <c r="K39" s="5">
        <v>1</v>
      </c>
      <c r="L39" s="8">
        <v>17</v>
      </c>
      <c r="M39" s="8">
        <v>20</v>
      </c>
      <c r="N39" s="8">
        <v>1</v>
      </c>
    </row>
    <row r="40" spans="1:14" x14ac:dyDescent="0.25">
      <c r="A40" s="4">
        <v>44682</v>
      </c>
      <c r="B40" s="5" t="s">
        <v>61</v>
      </c>
      <c r="C40" s="5">
        <v>1</v>
      </c>
      <c r="D40" s="5">
        <v>1</v>
      </c>
      <c r="E40" s="5">
        <v>1</v>
      </c>
      <c r="F40" s="5">
        <v>1</v>
      </c>
      <c r="G40" s="5">
        <v>1</v>
      </c>
      <c r="H40" s="5">
        <v>1</v>
      </c>
      <c r="I40" s="5">
        <v>1</v>
      </c>
      <c r="J40" s="5">
        <v>1</v>
      </c>
      <c r="K40" s="5">
        <v>1</v>
      </c>
      <c r="L40" s="8">
        <v>0</v>
      </c>
      <c r="M40" s="8">
        <v>1</v>
      </c>
      <c r="N40" s="8">
        <v>15</v>
      </c>
    </row>
    <row r="41" spans="1:14" x14ac:dyDescent="0.25">
      <c r="A41" s="6">
        <v>44682</v>
      </c>
      <c r="B41" s="5" t="s">
        <v>62</v>
      </c>
      <c r="C41" s="5">
        <v>1</v>
      </c>
      <c r="D41" s="5">
        <v>1</v>
      </c>
      <c r="E41" s="5">
        <v>1</v>
      </c>
      <c r="F41" s="5">
        <v>1</v>
      </c>
      <c r="G41" s="5">
        <v>1</v>
      </c>
      <c r="H41" s="5">
        <v>1</v>
      </c>
      <c r="I41" s="5">
        <v>1</v>
      </c>
      <c r="J41" s="5">
        <v>1</v>
      </c>
      <c r="K41" s="5">
        <v>1</v>
      </c>
      <c r="L41" s="9">
        <v>18</v>
      </c>
      <c r="M41" s="8">
        <v>1</v>
      </c>
      <c r="N41" s="8">
        <v>0</v>
      </c>
    </row>
    <row r="42" spans="1:14" x14ac:dyDescent="0.25">
      <c r="A42" s="40">
        <v>44713</v>
      </c>
      <c r="B42" s="38" t="s">
        <v>55</v>
      </c>
      <c r="C42" s="5">
        <v>1</v>
      </c>
      <c r="D42" s="5">
        <v>1</v>
      </c>
      <c r="E42" s="5">
        <v>1</v>
      </c>
      <c r="F42" s="5">
        <v>1</v>
      </c>
      <c r="G42" s="5">
        <v>1</v>
      </c>
      <c r="H42" s="5">
        <v>1</v>
      </c>
      <c r="I42" s="5">
        <v>1</v>
      </c>
      <c r="J42" s="5">
        <v>1</v>
      </c>
      <c r="K42" s="5">
        <v>1</v>
      </c>
      <c r="L42" s="41">
        <v>0</v>
      </c>
      <c r="M42" s="39">
        <v>6</v>
      </c>
      <c r="N42" s="39">
        <v>5</v>
      </c>
    </row>
    <row r="43" spans="1:14" x14ac:dyDescent="0.25">
      <c r="A43" s="37">
        <v>44713</v>
      </c>
      <c r="B43" s="38" t="s">
        <v>56</v>
      </c>
      <c r="C43" s="5">
        <v>1</v>
      </c>
      <c r="D43" s="5">
        <v>1</v>
      </c>
      <c r="E43" s="5">
        <v>1</v>
      </c>
      <c r="F43" s="5">
        <v>1</v>
      </c>
      <c r="G43" s="5">
        <v>1</v>
      </c>
      <c r="H43" s="5">
        <v>1</v>
      </c>
      <c r="I43" s="5">
        <v>1</v>
      </c>
      <c r="J43" s="5">
        <v>1</v>
      </c>
      <c r="K43" s="5">
        <v>1</v>
      </c>
      <c r="L43" s="39">
        <v>16</v>
      </c>
      <c r="M43" s="39">
        <v>15</v>
      </c>
      <c r="N43" s="39">
        <v>19</v>
      </c>
    </row>
    <row r="44" spans="1:14" x14ac:dyDescent="0.25">
      <c r="A44" s="37">
        <v>44713</v>
      </c>
      <c r="B44" s="38" t="s">
        <v>57</v>
      </c>
      <c r="C44" s="5">
        <v>1</v>
      </c>
      <c r="D44" s="5">
        <v>1</v>
      </c>
      <c r="E44" s="5">
        <v>1</v>
      </c>
      <c r="F44" s="5">
        <v>1</v>
      </c>
      <c r="G44" s="5">
        <v>1</v>
      </c>
      <c r="H44" s="5">
        <v>1</v>
      </c>
      <c r="I44" s="5">
        <v>1</v>
      </c>
      <c r="J44" s="5">
        <v>1</v>
      </c>
      <c r="K44" s="5">
        <v>1</v>
      </c>
      <c r="L44" s="39">
        <v>15</v>
      </c>
      <c r="M44" s="39">
        <v>3</v>
      </c>
      <c r="N44" s="39">
        <v>0</v>
      </c>
    </row>
    <row r="45" spans="1:14" x14ac:dyDescent="0.25">
      <c r="A45" s="37">
        <v>44713</v>
      </c>
      <c r="B45" s="38" t="s">
        <v>58</v>
      </c>
      <c r="C45" s="5">
        <v>1</v>
      </c>
      <c r="D45" s="5">
        <v>1</v>
      </c>
      <c r="E45" s="5">
        <v>1</v>
      </c>
      <c r="F45" s="5">
        <v>1</v>
      </c>
      <c r="G45" s="5">
        <v>1</v>
      </c>
      <c r="H45" s="5">
        <v>1</v>
      </c>
      <c r="I45" s="5">
        <v>1</v>
      </c>
      <c r="J45" s="5">
        <v>1</v>
      </c>
      <c r="K45" s="5">
        <v>1</v>
      </c>
      <c r="L45" s="39">
        <v>19</v>
      </c>
      <c r="M45" s="39">
        <v>13</v>
      </c>
      <c r="N45" s="39">
        <v>19</v>
      </c>
    </row>
    <row r="46" spans="1:14" x14ac:dyDescent="0.25">
      <c r="A46" s="37">
        <v>44713</v>
      </c>
      <c r="B46" s="38" t="s">
        <v>59</v>
      </c>
      <c r="C46" s="5">
        <v>1</v>
      </c>
      <c r="D46" s="5">
        <v>1</v>
      </c>
      <c r="E46" s="5">
        <v>1</v>
      </c>
      <c r="F46" s="5">
        <v>1</v>
      </c>
      <c r="G46" s="5">
        <v>1</v>
      </c>
      <c r="H46" s="5">
        <v>1</v>
      </c>
      <c r="I46" s="5">
        <v>1</v>
      </c>
      <c r="J46" s="5">
        <v>1</v>
      </c>
      <c r="K46" s="5">
        <v>1</v>
      </c>
      <c r="L46" s="39">
        <v>0</v>
      </c>
      <c r="M46" s="39">
        <v>2</v>
      </c>
      <c r="N46" s="39">
        <v>17</v>
      </c>
    </row>
    <row r="47" spans="1:14" x14ac:dyDescent="0.25">
      <c r="A47" s="37">
        <v>44713</v>
      </c>
      <c r="B47" s="38" t="s">
        <v>60</v>
      </c>
      <c r="C47" s="5">
        <v>1</v>
      </c>
      <c r="D47" s="5">
        <v>1</v>
      </c>
      <c r="E47" s="5">
        <v>1</v>
      </c>
      <c r="F47" s="5">
        <v>1</v>
      </c>
      <c r="G47" s="5">
        <v>1</v>
      </c>
      <c r="H47" s="5">
        <v>1</v>
      </c>
      <c r="I47" s="5">
        <v>1</v>
      </c>
      <c r="J47" s="5">
        <v>1</v>
      </c>
      <c r="K47" s="5">
        <v>1</v>
      </c>
      <c r="L47" s="39">
        <v>14</v>
      </c>
      <c r="M47" s="39">
        <v>2</v>
      </c>
      <c r="N47" s="39">
        <v>6</v>
      </c>
    </row>
    <row r="48" spans="1:14" x14ac:dyDescent="0.25">
      <c r="A48" s="37">
        <v>44713</v>
      </c>
      <c r="B48" s="38" t="s">
        <v>61</v>
      </c>
      <c r="C48" s="5">
        <v>1</v>
      </c>
      <c r="D48" s="5">
        <v>1</v>
      </c>
      <c r="E48" s="5">
        <v>1</v>
      </c>
      <c r="F48" s="5">
        <v>1</v>
      </c>
      <c r="G48" s="5">
        <v>1</v>
      </c>
      <c r="H48" s="5">
        <v>1</v>
      </c>
      <c r="I48" s="5">
        <v>1</v>
      </c>
      <c r="J48" s="5">
        <v>1</v>
      </c>
      <c r="K48" s="5">
        <v>1</v>
      </c>
      <c r="L48" s="39">
        <v>11</v>
      </c>
      <c r="M48" s="39">
        <v>9</v>
      </c>
      <c r="N48" s="39">
        <v>1</v>
      </c>
    </row>
    <row r="49" spans="1:15" x14ac:dyDescent="0.25">
      <c r="A49" s="40">
        <v>44713</v>
      </c>
      <c r="B49" s="38" t="s">
        <v>62</v>
      </c>
      <c r="C49" s="5">
        <v>1</v>
      </c>
      <c r="D49" s="5">
        <v>1</v>
      </c>
      <c r="E49" s="5">
        <v>1</v>
      </c>
      <c r="F49" s="5">
        <v>1</v>
      </c>
      <c r="G49" s="5">
        <v>1</v>
      </c>
      <c r="H49" s="5">
        <v>1</v>
      </c>
      <c r="I49" s="5">
        <v>1</v>
      </c>
      <c r="J49" s="5">
        <v>1</v>
      </c>
      <c r="K49" s="5">
        <v>1</v>
      </c>
      <c r="L49" s="41">
        <v>3</v>
      </c>
      <c r="M49" s="39">
        <v>16</v>
      </c>
      <c r="N49" s="39">
        <v>8</v>
      </c>
    </row>
    <row r="50" spans="1:15" x14ac:dyDescent="0.25">
      <c r="A50" s="6">
        <v>44743</v>
      </c>
      <c r="B50" s="5" t="s">
        <v>55</v>
      </c>
      <c r="C50" s="5">
        <v>1</v>
      </c>
      <c r="D50" s="5">
        <v>1</v>
      </c>
      <c r="E50" s="5">
        <v>1</v>
      </c>
      <c r="F50" s="5">
        <v>1</v>
      </c>
      <c r="G50" s="5">
        <v>1</v>
      </c>
      <c r="H50" s="5">
        <v>1</v>
      </c>
      <c r="I50" s="5">
        <v>1</v>
      </c>
      <c r="J50" s="5">
        <v>1</v>
      </c>
      <c r="K50" s="5">
        <v>1</v>
      </c>
      <c r="L50" s="9">
        <v>11</v>
      </c>
      <c r="M50" s="8">
        <v>10</v>
      </c>
      <c r="N50" s="8">
        <v>4</v>
      </c>
    </row>
    <row r="51" spans="1:15" x14ac:dyDescent="0.25">
      <c r="A51" s="6">
        <v>44743</v>
      </c>
      <c r="B51" s="5" t="s">
        <v>56</v>
      </c>
      <c r="C51" s="5">
        <v>1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</v>
      </c>
      <c r="L51" s="8">
        <v>16</v>
      </c>
      <c r="M51" s="8">
        <v>20</v>
      </c>
      <c r="N51" s="8">
        <v>5</v>
      </c>
    </row>
    <row r="52" spans="1:15" x14ac:dyDescent="0.25">
      <c r="A52" s="6">
        <v>44743</v>
      </c>
      <c r="B52" s="5" t="s">
        <v>57</v>
      </c>
      <c r="C52" s="5">
        <v>1</v>
      </c>
      <c r="D52" s="5">
        <v>1</v>
      </c>
      <c r="E52" s="5">
        <v>1</v>
      </c>
      <c r="F52" s="5">
        <v>1</v>
      </c>
      <c r="G52" s="5">
        <v>1</v>
      </c>
      <c r="H52" s="5">
        <v>1</v>
      </c>
      <c r="I52" s="5">
        <v>1</v>
      </c>
      <c r="J52" s="5">
        <v>1</v>
      </c>
      <c r="K52" s="5">
        <v>1</v>
      </c>
      <c r="L52" s="8">
        <v>14</v>
      </c>
      <c r="M52" s="8">
        <v>8</v>
      </c>
      <c r="N52" s="8">
        <v>7</v>
      </c>
    </row>
    <row r="53" spans="1:15" x14ac:dyDescent="0.25">
      <c r="A53" s="6">
        <v>44743</v>
      </c>
      <c r="B53" s="5" t="s">
        <v>58</v>
      </c>
      <c r="C53" s="5">
        <v>1</v>
      </c>
      <c r="D53" s="5">
        <v>1</v>
      </c>
      <c r="E53" s="5">
        <v>1</v>
      </c>
      <c r="F53" s="5">
        <v>1</v>
      </c>
      <c r="G53" s="5">
        <v>1</v>
      </c>
      <c r="H53" s="5">
        <v>1</v>
      </c>
      <c r="I53" s="5">
        <v>1</v>
      </c>
      <c r="J53" s="5">
        <v>1</v>
      </c>
      <c r="K53" s="5">
        <v>1</v>
      </c>
      <c r="L53" s="8">
        <v>17</v>
      </c>
      <c r="M53" s="8">
        <v>11</v>
      </c>
      <c r="N53" s="8">
        <v>5</v>
      </c>
    </row>
    <row r="54" spans="1:15" x14ac:dyDescent="0.25">
      <c r="A54" s="6">
        <v>44743</v>
      </c>
      <c r="B54" s="5" t="s">
        <v>59</v>
      </c>
      <c r="C54" s="5">
        <v>1</v>
      </c>
      <c r="D54" s="5">
        <v>1</v>
      </c>
      <c r="E54" s="5">
        <v>1</v>
      </c>
      <c r="F54" s="5">
        <v>1</v>
      </c>
      <c r="G54" s="5">
        <v>1</v>
      </c>
      <c r="H54" s="5">
        <v>1</v>
      </c>
      <c r="I54" s="5">
        <v>1</v>
      </c>
      <c r="J54" s="5">
        <v>1</v>
      </c>
      <c r="K54" s="5">
        <v>1</v>
      </c>
      <c r="L54" s="8">
        <v>0</v>
      </c>
      <c r="M54" s="8">
        <v>7</v>
      </c>
      <c r="N54" s="8">
        <v>1</v>
      </c>
    </row>
    <row r="55" spans="1:15" x14ac:dyDescent="0.25">
      <c r="A55" s="6">
        <v>44743</v>
      </c>
      <c r="B55" s="5" t="s">
        <v>60</v>
      </c>
      <c r="C55" s="5">
        <v>1</v>
      </c>
      <c r="D55" s="5">
        <v>1</v>
      </c>
      <c r="E55" s="5">
        <v>1</v>
      </c>
      <c r="F55" s="5">
        <v>1</v>
      </c>
      <c r="G55" s="5">
        <v>1</v>
      </c>
      <c r="H55" s="5">
        <v>1</v>
      </c>
      <c r="I55" s="5">
        <v>1</v>
      </c>
      <c r="J55" s="5">
        <v>1</v>
      </c>
      <c r="K55" s="5">
        <v>1</v>
      </c>
      <c r="L55" s="8">
        <v>1</v>
      </c>
      <c r="M55" s="8">
        <v>17</v>
      </c>
      <c r="N55" s="8">
        <v>1</v>
      </c>
    </row>
    <row r="56" spans="1:15" x14ac:dyDescent="0.25">
      <c r="A56" s="6">
        <v>44743</v>
      </c>
      <c r="B56" s="5" t="s">
        <v>61</v>
      </c>
      <c r="C56" s="5">
        <v>1</v>
      </c>
      <c r="D56" s="5">
        <v>1</v>
      </c>
      <c r="E56" s="5">
        <v>1</v>
      </c>
      <c r="F56" s="5">
        <v>1</v>
      </c>
      <c r="G56" s="5">
        <v>1</v>
      </c>
      <c r="H56" s="5">
        <v>1</v>
      </c>
      <c r="I56" s="5">
        <v>1</v>
      </c>
      <c r="J56" s="5">
        <v>1</v>
      </c>
      <c r="K56" s="5">
        <v>1</v>
      </c>
      <c r="L56" s="8">
        <v>18</v>
      </c>
      <c r="M56" s="8">
        <v>11</v>
      </c>
      <c r="N56" s="8">
        <v>9</v>
      </c>
    </row>
    <row r="57" spans="1:15" x14ac:dyDescent="0.25">
      <c r="A57" s="6">
        <v>44743</v>
      </c>
      <c r="B57" s="5" t="s">
        <v>62</v>
      </c>
      <c r="C57" s="5">
        <v>1</v>
      </c>
      <c r="D57" s="5">
        <v>1</v>
      </c>
      <c r="E57" s="5">
        <v>1</v>
      </c>
      <c r="F57" s="5">
        <v>1</v>
      </c>
      <c r="G57" s="5">
        <v>1</v>
      </c>
      <c r="H57" s="5">
        <v>1</v>
      </c>
      <c r="I57" s="5">
        <v>1</v>
      </c>
      <c r="J57" s="5">
        <v>1</v>
      </c>
      <c r="K57" s="5">
        <v>1</v>
      </c>
      <c r="L57" s="9">
        <v>15</v>
      </c>
      <c r="M57" s="8">
        <v>1</v>
      </c>
      <c r="N57" s="8">
        <v>1</v>
      </c>
    </row>
    <row r="58" spans="1:15" s="43" customFormat="1" x14ac:dyDescent="0.25">
      <c r="A58" s="40">
        <v>44774</v>
      </c>
      <c r="B58" s="38" t="s">
        <v>55</v>
      </c>
      <c r="C58" s="5">
        <v>1</v>
      </c>
      <c r="D58" s="5">
        <v>1</v>
      </c>
      <c r="E58" s="5">
        <v>1</v>
      </c>
      <c r="F58" s="5">
        <v>1</v>
      </c>
      <c r="G58" s="5">
        <v>1</v>
      </c>
      <c r="H58" s="5">
        <v>1</v>
      </c>
      <c r="I58" s="5">
        <v>1</v>
      </c>
      <c r="J58" s="5">
        <v>1</v>
      </c>
      <c r="K58" s="5">
        <v>1</v>
      </c>
      <c r="L58" s="41">
        <v>3</v>
      </c>
      <c r="M58" s="39">
        <v>7</v>
      </c>
      <c r="N58" s="39">
        <v>20</v>
      </c>
      <c r="O58" s="42"/>
    </row>
    <row r="59" spans="1:15" s="43" customFormat="1" x14ac:dyDescent="0.25">
      <c r="A59" s="37">
        <v>44774</v>
      </c>
      <c r="B59" s="38" t="s">
        <v>56</v>
      </c>
      <c r="C59" s="5">
        <v>1</v>
      </c>
      <c r="D59" s="5">
        <v>1</v>
      </c>
      <c r="E59" s="5">
        <v>1</v>
      </c>
      <c r="F59" s="5">
        <v>1</v>
      </c>
      <c r="G59" s="5">
        <v>1</v>
      </c>
      <c r="H59" s="5">
        <v>1</v>
      </c>
      <c r="I59" s="5">
        <v>1</v>
      </c>
      <c r="J59" s="5">
        <v>1</v>
      </c>
      <c r="K59" s="5">
        <v>1</v>
      </c>
      <c r="L59" s="39">
        <v>11</v>
      </c>
      <c r="M59" s="39">
        <v>6</v>
      </c>
      <c r="N59" s="39">
        <v>9</v>
      </c>
      <c r="O59" s="42"/>
    </row>
    <row r="60" spans="1:15" s="43" customFormat="1" x14ac:dyDescent="0.25">
      <c r="A60" s="37">
        <v>44774</v>
      </c>
      <c r="B60" s="38" t="s">
        <v>57</v>
      </c>
      <c r="C60" s="5">
        <v>1</v>
      </c>
      <c r="D60" s="5">
        <v>1</v>
      </c>
      <c r="E60" s="5">
        <v>1</v>
      </c>
      <c r="F60" s="5">
        <v>1</v>
      </c>
      <c r="G60" s="5">
        <v>1</v>
      </c>
      <c r="H60" s="5">
        <v>1</v>
      </c>
      <c r="I60" s="5">
        <v>1</v>
      </c>
      <c r="J60" s="5">
        <v>1</v>
      </c>
      <c r="K60" s="5">
        <v>1</v>
      </c>
      <c r="L60" s="39">
        <v>11</v>
      </c>
      <c r="M60" s="39">
        <v>2</v>
      </c>
      <c r="N60" s="39">
        <v>9</v>
      </c>
      <c r="O60" s="42"/>
    </row>
    <row r="61" spans="1:15" s="43" customFormat="1" x14ac:dyDescent="0.25">
      <c r="A61" s="37">
        <v>44774</v>
      </c>
      <c r="B61" s="38" t="s">
        <v>58</v>
      </c>
      <c r="C61" s="5">
        <v>1</v>
      </c>
      <c r="D61" s="5">
        <v>1</v>
      </c>
      <c r="E61" s="5">
        <v>1</v>
      </c>
      <c r="F61" s="5">
        <v>1</v>
      </c>
      <c r="G61" s="5">
        <v>1</v>
      </c>
      <c r="H61" s="5">
        <v>1</v>
      </c>
      <c r="I61" s="5">
        <v>1</v>
      </c>
      <c r="J61" s="5">
        <v>1</v>
      </c>
      <c r="K61" s="5">
        <v>1</v>
      </c>
      <c r="L61" s="39">
        <v>0</v>
      </c>
      <c r="M61" s="39">
        <v>18</v>
      </c>
      <c r="N61" s="39">
        <v>3</v>
      </c>
      <c r="O61" s="42"/>
    </row>
    <row r="62" spans="1:15" s="43" customFormat="1" x14ac:dyDescent="0.25">
      <c r="A62" s="37">
        <v>44774</v>
      </c>
      <c r="B62" s="38" t="s">
        <v>59</v>
      </c>
      <c r="C62" s="5">
        <v>1</v>
      </c>
      <c r="D62" s="5">
        <v>1</v>
      </c>
      <c r="E62" s="5">
        <v>1</v>
      </c>
      <c r="F62" s="5">
        <v>1</v>
      </c>
      <c r="G62" s="5">
        <v>1</v>
      </c>
      <c r="H62" s="5">
        <v>1</v>
      </c>
      <c r="I62" s="5">
        <v>1</v>
      </c>
      <c r="J62" s="5">
        <v>1</v>
      </c>
      <c r="K62" s="5">
        <v>1</v>
      </c>
      <c r="L62" s="39">
        <v>10</v>
      </c>
      <c r="M62" s="39">
        <v>11</v>
      </c>
      <c r="N62" s="39">
        <v>14</v>
      </c>
      <c r="O62" s="42"/>
    </row>
    <row r="63" spans="1:15" s="43" customFormat="1" x14ac:dyDescent="0.25">
      <c r="A63" s="37">
        <v>44774</v>
      </c>
      <c r="B63" s="38" t="s">
        <v>60</v>
      </c>
      <c r="C63" s="5">
        <v>1</v>
      </c>
      <c r="D63" s="5">
        <v>1</v>
      </c>
      <c r="E63" s="5">
        <v>1</v>
      </c>
      <c r="F63" s="5">
        <v>1</v>
      </c>
      <c r="G63" s="5">
        <v>1</v>
      </c>
      <c r="H63" s="5">
        <v>1</v>
      </c>
      <c r="I63" s="5">
        <v>1</v>
      </c>
      <c r="J63" s="5">
        <v>1</v>
      </c>
      <c r="K63" s="5">
        <v>1</v>
      </c>
      <c r="L63" s="39">
        <v>4</v>
      </c>
      <c r="M63" s="39">
        <v>11</v>
      </c>
      <c r="N63" s="39">
        <v>13</v>
      </c>
      <c r="O63" s="42"/>
    </row>
    <row r="64" spans="1:15" s="43" customFormat="1" x14ac:dyDescent="0.25">
      <c r="A64" s="37">
        <v>44774</v>
      </c>
      <c r="B64" s="38" t="s">
        <v>61</v>
      </c>
      <c r="C64" s="5">
        <v>1</v>
      </c>
      <c r="D64" s="5">
        <v>1</v>
      </c>
      <c r="E64" s="5">
        <v>1</v>
      </c>
      <c r="F64" s="5">
        <v>1</v>
      </c>
      <c r="G64" s="5">
        <v>1</v>
      </c>
      <c r="H64" s="5">
        <v>1</v>
      </c>
      <c r="I64" s="5">
        <v>1</v>
      </c>
      <c r="J64" s="5">
        <v>1</v>
      </c>
      <c r="K64" s="5">
        <v>1</v>
      </c>
      <c r="L64" s="39">
        <v>19</v>
      </c>
      <c r="M64" s="39">
        <v>10</v>
      </c>
      <c r="N64" s="39">
        <v>8</v>
      </c>
      <c r="O64" s="42"/>
    </row>
    <row r="65" spans="1:15" s="43" customFormat="1" x14ac:dyDescent="0.25">
      <c r="A65" s="40">
        <v>44774</v>
      </c>
      <c r="B65" s="38" t="s">
        <v>62</v>
      </c>
      <c r="C65" s="5">
        <v>1</v>
      </c>
      <c r="D65" s="5">
        <v>1</v>
      </c>
      <c r="E65" s="5">
        <v>1</v>
      </c>
      <c r="F65" s="5">
        <v>1</v>
      </c>
      <c r="G65" s="5">
        <v>1</v>
      </c>
      <c r="H65" s="5">
        <v>1</v>
      </c>
      <c r="I65" s="5">
        <v>1</v>
      </c>
      <c r="J65" s="5">
        <v>1</v>
      </c>
      <c r="K65" s="5">
        <v>1</v>
      </c>
      <c r="L65" s="41">
        <v>5</v>
      </c>
      <c r="M65" s="39">
        <v>15</v>
      </c>
      <c r="N65" s="39">
        <v>0</v>
      </c>
      <c r="O65" s="42"/>
    </row>
    <row r="66" spans="1:15" x14ac:dyDescent="0.25">
      <c r="A66" s="6">
        <v>44805</v>
      </c>
      <c r="B66" s="5" t="s">
        <v>55</v>
      </c>
      <c r="C66" s="5">
        <v>1</v>
      </c>
      <c r="D66" s="5">
        <v>1</v>
      </c>
      <c r="E66" s="5">
        <v>1</v>
      </c>
      <c r="F66" s="5">
        <v>1</v>
      </c>
      <c r="G66" s="5">
        <v>1</v>
      </c>
      <c r="H66" s="5">
        <v>1</v>
      </c>
      <c r="I66" s="5">
        <v>1</v>
      </c>
      <c r="J66" s="5">
        <v>1</v>
      </c>
      <c r="K66" s="5">
        <v>1</v>
      </c>
      <c r="L66" s="9">
        <v>2</v>
      </c>
      <c r="M66" s="8">
        <v>6</v>
      </c>
      <c r="N66" s="8">
        <v>1</v>
      </c>
    </row>
    <row r="67" spans="1:15" x14ac:dyDescent="0.25">
      <c r="A67" s="4">
        <v>44805</v>
      </c>
      <c r="B67" s="5" t="s">
        <v>56</v>
      </c>
      <c r="C67" s="5">
        <v>1</v>
      </c>
      <c r="D67" s="5">
        <v>1</v>
      </c>
      <c r="E67" s="5">
        <v>1</v>
      </c>
      <c r="F67" s="5">
        <v>1</v>
      </c>
      <c r="G67" s="5">
        <v>1</v>
      </c>
      <c r="H67" s="5">
        <v>1</v>
      </c>
      <c r="I67" s="5">
        <v>1</v>
      </c>
      <c r="J67" s="5">
        <v>1</v>
      </c>
      <c r="K67" s="5">
        <v>1</v>
      </c>
      <c r="L67" s="8">
        <v>2</v>
      </c>
      <c r="M67" s="8">
        <v>6</v>
      </c>
      <c r="N67" s="8">
        <v>4</v>
      </c>
    </row>
    <row r="68" spans="1:15" x14ac:dyDescent="0.25">
      <c r="A68" s="4">
        <v>44805</v>
      </c>
      <c r="B68" s="5" t="s">
        <v>57</v>
      </c>
      <c r="C68" s="5">
        <v>1</v>
      </c>
      <c r="D68" s="5">
        <v>1</v>
      </c>
      <c r="E68" s="5">
        <v>1</v>
      </c>
      <c r="F68" s="5">
        <v>1</v>
      </c>
      <c r="G68" s="5">
        <v>1</v>
      </c>
      <c r="H68" s="5">
        <v>1</v>
      </c>
      <c r="I68" s="5">
        <v>1</v>
      </c>
      <c r="J68" s="5">
        <v>1</v>
      </c>
      <c r="K68" s="5">
        <v>1</v>
      </c>
      <c r="L68" s="8">
        <v>17</v>
      </c>
      <c r="M68" s="8">
        <v>18</v>
      </c>
      <c r="N68" s="8">
        <v>0</v>
      </c>
    </row>
    <row r="69" spans="1:15" x14ac:dyDescent="0.25">
      <c r="A69" s="4">
        <v>44805</v>
      </c>
      <c r="B69" s="5" t="s">
        <v>58</v>
      </c>
      <c r="C69" s="5">
        <v>1</v>
      </c>
      <c r="D69" s="5">
        <v>1</v>
      </c>
      <c r="E69" s="5">
        <v>1</v>
      </c>
      <c r="F69" s="5">
        <v>1</v>
      </c>
      <c r="G69" s="5">
        <v>1</v>
      </c>
      <c r="H69" s="5">
        <v>1</v>
      </c>
      <c r="I69" s="5">
        <v>1</v>
      </c>
      <c r="J69" s="5">
        <v>1</v>
      </c>
      <c r="K69" s="5">
        <v>1</v>
      </c>
      <c r="L69" s="8">
        <v>18</v>
      </c>
      <c r="M69" s="8">
        <v>20</v>
      </c>
      <c r="N69" s="8">
        <v>20</v>
      </c>
    </row>
    <row r="70" spans="1:15" x14ac:dyDescent="0.25">
      <c r="A70" s="4">
        <v>44805</v>
      </c>
      <c r="B70" s="5" t="s">
        <v>59</v>
      </c>
      <c r="C70" s="5">
        <v>1</v>
      </c>
      <c r="D70" s="5">
        <v>1</v>
      </c>
      <c r="E70" s="5">
        <v>1</v>
      </c>
      <c r="F70" s="5">
        <v>1</v>
      </c>
      <c r="G70" s="5">
        <v>1</v>
      </c>
      <c r="H70" s="5">
        <v>1</v>
      </c>
      <c r="I70" s="5">
        <v>1</v>
      </c>
      <c r="J70" s="5">
        <v>1</v>
      </c>
      <c r="K70" s="5">
        <v>1</v>
      </c>
      <c r="L70" s="8">
        <v>4</v>
      </c>
      <c r="M70" s="8">
        <v>19</v>
      </c>
      <c r="N70" s="8">
        <v>16</v>
      </c>
    </row>
    <row r="71" spans="1:15" x14ac:dyDescent="0.25">
      <c r="A71" s="4">
        <v>44805</v>
      </c>
      <c r="B71" s="5" t="s">
        <v>60</v>
      </c>
      <c r="C71" s="5">
        <v>1</v>
      </c>
      <c r="D71" s="5">
        <v>1</v>
      </c>
      <c r="E71" s="5">
        <v>1</v>
      </c>
      <c r="F71" s="5">
        <v>1</v>
      </c>
      <c r="G71" s="5">
        <v>1</v>
      </c>
      <c r="H71" s="5">
        <v>1</v>
      </c>
      <c r="I71" s="5">
        <v>1</v>
      </c>
      <c r="J71" s="5">
        <v>1</v>
      </c>
      <c r="K71" s="5">
        <v>1</v>
      </c>
      <c r="L71" s="8">
        <v>10</v>
      </c>
      <c r="M71" s="8">
        <v>7</v>
      </c>
      <c r="N71" s="8">
        <v>17</v>
      </c>
    </row>
    <row r="72" spans="1:15" x14ac:dyDescent="0.25">
      <c r="A72" s="4">
        <v>44805</v>
      </c>
      <c r="B72" s="5" t="s">
        <v>61</v>
      </c>
      <c r="C72" s="5">
        <v>1</v>
      </c>
      <c r="D72" s="5">
        <v>1</v>
      </c>
      <c r="E72" s="5">
        <v>1</v>
      </c>
      <c r="F72" s="5">
        <v>1</v>
      </c>
      <c r="G72" s="5">
        <v>1</v>
      </c>
      <c r="H72" s="5">
        <v>1</v>
      </c>
      <c r="I72" s="5">
        <v>1</v>
      </c>
      <c r="J72" s="5">
        <v>1</v>
      </c>
      <c r="K72" s="5">
        <v>1</v>
      </c>
      <c r="L72" s="8">
        <v>13</v>
      </c>
      <c r="M72" s="8">
        <v>2</v>
      </c>
      <c r="N72" s="8">
        <v>14</v>
      </c>
    </row>
    <row r="73" spans="1:15" x14ac:dyDescent="0.25">
      <c r="A73" s="6">
        <v>44805</v>
      </c>
      <c r="B73" s="5" t="s">
        <v>62</v>
      </c>
      <c r="C73" s="5">
        <v>1</v>
      </c>
      <c r="D73" s="5">
        <v>1</v>
      </c>
      <c r="E73" s="5">
        <v>1</v>
      </c>
      <c r="F73" s="5">
        <v>1</v>
      </c>
      <c r="G73" s="5">
        <v>1</v>
      </c>
      <c r="H73" s="5">
        <v>1</v>
      </c>
      <c r="I73" s="5">
        <v>1</v>
      </c>
      <c r="J73" s="5">
        <v>1</v>
      </c>
      <c r="K73" s="5">
        <v>1</v>
      </c>
      <c r="L73" s="9">
        <v>17</v>
      </c>
      <c r="M73" s="8">
        <v>16</v>
      </c>
      <c r="N73" s="8">
        <v>20</v>
      </c>
    </row>
    <row r="74" spans="1:15" x14ac:dyDescent="0.25">
      <c r="A74" s="40">
        <v>44835</v>
      </c>
      <c r="B74" s="38" t="s">
        <v>55</v>
      </c>
      <c r="C74" s="5">
        <v>1</v>
      </c>
      <c r="D74" s="5">
        <v>1</v>
      </c>
      <c r="E74" s="5">
        <v>1</v>
      </c>
      <c r="F74" s="5">
        <v>1</v>
      </c>
      <c r="G74" s="5">
        <v>1</v>
      </c>
      <c r="H74" s="5">
        <v>1</v>
      </c>
      <c r="I74" s="5">
        <v>1</v>
      </c>
      <c r="J74" s="5">
        <v>1</v>
      </c>
      <c r="K74" s="5">
        <v>1</v>
      </c>
      <c r="L74" s="41">
        <v>19</v>
      </c>
      <c r="M74" s="39">
        <v>10</v>
      </c>
      <c r="N74" s="39">
        <v>18</v>
      </c>
    </row>
    <row r="75" spans="1:15" x14ac:dyDescent="0.25">
      <c r="A75" s="37">
        <v>44835</v>
      </c>
      <c r="B75" s="38" t="s">
        <v>56</v>
      </c>
      <c r="C75" s="5">
        <v>1</v>
      </c>
      <c r="D75" s="5">
        <v>1</v>
      </c>
      <c r="E75" s="5">
        <v>1</v>
      </c>
      <c r="F75" s="5">
        <v>1</v>
      </c>
      <c r="G75" s="5">
        <v>1</v>
      </c>
      <c r="H75" s="5">
        <v>1</v>
      </c>
      <c r="I75" s="5">
        <v>1</v>
      </c>
      <c r="J75" s="5">
        <v>1</v>
      </c>
      <c r="K75" s="5">
        <v>1</v>
      </c>
      <c r="L75" s="39">
        <v>17</v>
      </c>
      <c r="M75" s="39">
        <v>10</v>
      </c>
      <c r="N75" s="39">
        <v>5</v>
      </c>
    </row>
    <row r="76" spans="1:15" x14ac:dyDescent="0.25">
      <c r="A76" s="37">
        <v>44835</v>
      </c>
      <c r="B76" s="38" t="s">
        <v>57</v>
      </c>
      <c r="C76" s="5">
        <v>1</v>
      </c>
      <c r="D76" s="5">
        <v>1</v>
      </c>
      <c r="E76" s="5">
        <v>1</v>
      </c>
      <c r="F76" s="5">
        <v>1</v>
      </c>
      <c r="G76" s="5">
        <v>1</v>
      </c>
      <c r="H76" s="5">
        <v>1</v>
      </c>
      <c r="I76" s="5">
        <v>1</v>
      </c>
      <c r="J76" s="5">
        <v>1</v>
      </c>
      <c r="K76" s="5">
        <v>1</v>
      </c>
      <c r="L76" s="39">
        <v>6</v>
      </c>
      <c r="M76" s="39">
        <v>20</v>
      </c>
      <c r="N76" s="39">
        <v>18</v>
      </c>
    </row>
    <row r="77" spans="1:15" x14ac:dyDescent="0.25">
      <c r="A77" s="37">
        <v>44835</v>
      </c>
      <c r="B77" s="38" t="s">
        <v>58</v>
      </c>
      <c r="C77" s="5">
        <v>1</v>
      </c>
      <c r="D77" s="5">
        <v>1</v>
      </c>
      <c r="E77" s="5">
        <v>1</v>
      </c>
      <c r="F77" s="5">
        <v>1</v>
      </c>
      <c r="G77" s="5">
        <v>1</v>
      </c>
      <c r="H77" s="5">
        <v>1</v>
      </c>
      <c r="I77" s="5">
        <v>1</v>
      </c>
      <c r="J77" s="5">
        <v>1</v>
      </c>
      <c r="K77" s="5">
        <v>1</v>
      </c>
      <c r="L77" s="39">
        <v>17</v>
      </c>
      <c r="M77" s="39">
        <v>11</v>
      </c>
      <c r="N77" s="39">
        <v>12</v>
      </c>
    </row>
    <row r="78" spans="1:15" x14ac:dyDescent="0.25">
      <c r="A78" s="37">
        <v>44835</v>
      </c>
      <c r="B78" s="38" t="s">
        <v>59</v>
      </c>
      <c r="C78" s="5">
        <v>1</v>
      </c>
      <c r="D78" s="5">
        <v>1</v>
      </c>
      <c r="E78" s="5">
        <v>1</v>
      </c>
      <c r="F78" s="5">
        <v>1</v>
      </c>
      <c r="G78" s="5">
        <v>1</v>
      </c>
      <c r="H78" s="5">
        <v>1</v>
      </c>
      <c r="I78" s="5">
        <v>1</v>
      </c>
      <c r="J78" s="5">
        <v>1</v>
      </c>
      <c r="K78" s="5">
        <v>1</v>
      </c>
      <c r="L78" s="39">
        <v>10</v>
      </c>
      <c r="M78" s="39">
        <v>17</v>
      </c>
      <c r="N78" s="39">
        <v>11</v>
      </c>
    </row>
    <row r="79" spans="1:15" x14ac:dyDescent="0.25">
      <c r="A79" s="37">
        <v>44835</v>
      </c>
      <c r="B79" s="38" t="s">
        <v>60</v>
      </c>
      <c r="C79" s="5">
        <v>1</v>
      </c>
      <c r="D79" s="5">
        <v>1</v>
      </c>
      <c r="E79" s="5">
        <v>1</v>
      </c>
      <c r="F79" s="5">
        <v>1</v>
      </c>
      <c r="G79" s="5">
        <v>1</v>
      </c>
      <c r="H79" s="5">
        <v>1</v>
      </c>
      <c r="I79" s="5">
        <v>1</v>
      </c>
      <c r="J79" s="5">
        <v>1</v>
      </c>
      <c r="K79" s="5">
        <v>1</v>
      </c>
      <c r="L79" s="39">
        <v>18</v>
      </c>
      <c r="M79" s="39">
        <v>19</v>
      </c>
      <c r="N79" s="39">
        <v>1</v>
      </c>
    </row>
    <row r="80" spans="1:15" x14ac:dyDescent="0.25">
      <c r="A80" s="37">
        <v>44835</v>
      </c>
      <c r="B80" s="38" t="s">
        <v>61</v>
      </c>
      <c r="C80" s="5">
        <v>1</v>
      </c>
      <c r="D80" s="5">
        <v>1</v>
      </c>
      <c r="E80" s="5">
        <v>1</v>
      </c>
      <c r="F80" s="5">
        <v>1</v>
      </c>
      <c r="G80" s="5">
        <v>1</v>
      </c>
      <c r="H80" s="5">
        <v>1</v>
      </c>
      <c r="I80" s="5">
        <v>1</v>
      </c>
      <c r="J80" s="5">
        <v>1</v>
      </c>
      <c r="K80" s="5">
        <v>1</v>
      </c>
      <c r="L80" s="39">
        <v>16</v>
      </c>
      <c r="M80" s="39">
        <v>16</v>
      </c>
      <c r="N80" s="39">
        <v>4</v>
      </c>
    </row>
    <row r="81" spans="1:14" x14ac:dyDescent="0.25">
      <c r="A81" s="40">
        <v>44835</v>
      </c>
      <c r="B81" s="38" t="s">
        <v>62</v>
      </c>
      <c r="C81" s="5">
        <v>1</v>
      </c>
      <c r="D81" s="5">
        <v>1</v>
      </c>
      <c r="E81" s="5">
        <v>1</v>
      </c>
      <c r="F81" s="5">
        <v>1</v>
      </c>
      <c r="G81" s="5">
        <v>1</v>
      </c>
      <c r="H81" s="5">
        <v>1</v>
      </c>
      <c r="I81" s="5">
        <v>1</v>
      </c>
      <c r="J81" s="5">
        <v>1</v>
      </c>
      <c r="K81" s="5">
        <v>1</v>
      </c>
      <c r="L81" s="41">
        <v>12</v>
      </c>
      <c r="M81" s="39">
        <v>19</v>
      </c>
      <c r="N81" s="39">
        <v>8</v>
      </c>
    </row>
    <row r="82" spans="1:14" x14ac:dyDescent="0.25">
      <c r="A82" s="6">
        <v>44866</v>
      </c>
      <c r="B82" s="5" t="s">
        <v>55</v>
      </c>
      <c r="C82" s="5">
        <v>1</v>
      </c>
      <c r="D82" s="5">
        <v>1</v>
      </c>
      <c r="E82" s="5">
        <v>1</v>
      </c>
      <c r="F82" s="5">
        <v>1</v>
      </c>
      <c r="G82" s="5">
        <v>1</v>
      </c>
      <c r="H82" s="5">
        <v>1</v>
      </c>
      <c r="I82" s="5">
        <v>1</v>
      </c>
      <c r="J82" s="5">
        <v>1</v>
      </c>
      <c r="K82" s="5">
        <v>1</v>
      </c>
      <c r="L82" s="9">
        <v>19</v>
      </c>
      <c r="M82" s="8">
        <v>13</v>
      </c>
      <c r="N82" s="8">
        <v>17</v>
      </c>
    </row>
    <row r="83" spans="1:14" x14ac:dyDescent="0.25">
      <c r="A83" s="4">
        <v>44866</v>
      </c>
      <c r="B83" s="5" t="s">
        <v>56</v>
      </c>
      <c r="C83" s="5">
        <v>1</v>
      </c>
      <c r="D83" s="5">
        <v>1</v>
      </c>
      <c r="E83" s="5">
        <v>1</v>
      </c>
      <c r="F83" s="5">
        <v>1</v>
      </c>
      <c r="G83" s="5">
        <v>1</v>
      </c>
      <c r="H83" s="5">
        <v>1</v>
      </c>
      <c r="I83" s="5">
        <v>1</v>
      </c>
      <c r="J83" s="5">
        <v>1</v>
      </c>
      <c r="K83" s="5">
        <v>1</v>
      </c>
      <c r="L83" s="8">
        <v>14</v>
      </c>
      <c r="M83" s="8">
        <v>12</v>
      </c>
      <c r="N83" s="8">
        <v>19</v>
      </c>
    </row>
    <row r="84" spans="1:14" x14ac:dyDescent="0.25">
      <c r="A84" s="4">
        <v>44866</v>
      </c>
      <c r="B84" s="5" t="s">
        <v>57</v>
      </c>
      <c r="C84" s="5">
        <v>1</v>
      </c>
      <c r="D84" s="5">
        <v>1</v>
      </c>
      <c r="E84" s="5">
        <v>1</v>
      </c>
      <c r="F84" s="5">
        <v>1</v>
      </c>
      <c r="G84" s="5">
        <v>1</v>
      </c>
      <c r="H84" s="5">
        <v>1</v>
      </c>
      <c r="I84" s="5">
        <v>1</v>
      </c>
      <c r="J84" s="5">
        <v>1</v>
      </c>
      <c r="K84" s="5">
        <v>1</v>
      </c>
      <c r="L84" s="8">
        <v>0</v>
      </c>
      <c r="M84" s="8">
        <v>8</v>
      </c>
      <c r="N84" s="8">
        <v>12</v>
      </c>
    </row>
    <row r="85" spans="1:14" x14ac:dyDescent="0.25">
      <c r="A85" s="4">
        <v>44866</v>
      </c>
      <c r="B85" s="5" t="s">
        <v>58</v>
      </c>
      <c r="C85" s="5">
        <v>1</v>
      </c>
      <c r="D85" s="5">
        <v>1</v>
      </c>
      <c r="E85" s="5">
        <v>1</v>
      </c>
      <c r="F85" s="5">
        <v>1</v>
      </c>
      <c r="G85" s="5">
        <v>1</v>
      </c>
      <c r="H85" s="5">
        <v>1</v>
      </c>
      <c r="I85" s="5">
        <v>1</v>
      </c>
      <c r="J85" s="5">
        <v>1</v>
      </c>
      <c r="K85" s="5">
        <v>1</v>
      </c>
      <c r="L85" s="8">
        <v>18</v>
      </c>
      <c r="M85" s="8">
        <v>16</v>
      </c>
      <c r="N85" s="8">
        <v>10</v>
      </c>
    </row>
    <row r="86" spans="1:14" x14ac:dyDescent="0.25">
      <c r="A86" s="4">
        <v>44866</v>
      </c>
      <c r="B86" s="5" t="s">
        <v>59</v>
      </c>
      <c r="C86" s="5">
        <v>1</v>
      </c>
      <c r="D86" s="5">
        <v>1</v>
      </c>
      <c r="E86" s="5">
        <v>1</v>
      </c>
      <c r="F86" s="5">
        <v>1</v>
      </c>
      <c r="G86" s="5">
        <v>1</v>
      </c>
      <c r="H86" s="5">
        <v>1</v>
      </c>
      <c r="I86" s="5">
        <v>1</v>
      </c>
      <c r="J86" s="5">
        <v>1</v>
      </c>
      <c r="K86" s="5">
        <v>1</v>
      </c>
      <c r="L86" s="8">
        <v>7</v>
      </c>
      <c r="M86" s="8">
        <v>9</v>
      </c>
      <c r="N86" s="8">
        <v>5</v>
      </c>
    </row>
    <row r="87" spans="1:14" x14ac:dyDescent="0.25">
      <c r="A87" s="4">
        <v>44866</v>
      </c>
      <c r="B87" s="5" t="s">
        <v>60</v>
      </c>
      <c r="C87" s="5">
        <v>1</v>
      </c>
      <c r="D87" s="5">
        <v>1</v>
      </c>
      <c r="E87" s="5">
        <v>1</v>
      </c>
      <c r="F87" s="5">
        <v>1</v>
      </c>
      <c r="G87" s="5">
        <v>1</v>
      </c>
      <c r="H87" s="5">
        <v>1</v>
      </c>
      <c r="I87" s="5">
        <v>1</v>
      </c>
      <c r="J87" s="5">
        <v>1</v>
      </c>
      <c r="K87" s="5">
        <v>1</v>
      </c>
      <c r="L87" s="8">
        <v>1</v>
      </c>
      <c r="M87" s="8">
        <v>15</v>
      </c>
      <c r="N87" s="8">
        <v>4</v>
      </c>
    </row>
    <row r="88" spans="1:14" x14ac:dyDescent="0.25">
      <c r="A88" s="4">
        <v>44866</v>
      </c>
      <c r="B88" s="5" t="s">
        <v>61</v>
      </c>
      <c r="C88" s="5">
        <v>1</v>
      </c>
      <c r="D88" s="5">
        <v>1</v>
      </c>
      <c r="E88" s="5">
        <v>1</v>
      </c>
      <c r="F88" s="5">
        <v>1</v>
      </c>
      <c r="G88" s="5">
        <v>1</v>
      </c>
      <c r="H88" s="5">
        <v>1</v>
      </c>
      <c r="I88" s="5">
        <v>1</v>
      </c>
      <c r="J88" s="5">
        <v>1</v>
      </c>
      <c r="K88" s="5">
        <v>1</v>
      </c>
      <c r="L88" s="8">
        <v>3</v>
      </c>
      <c r="M88" s="8">
        <v>11</v>
      </c>
      <c r="N88" s="8">
        <v>2</v>
      </c>
    </row>
    <row r="89" spans="1:14" x14ac:dyDescent="0.25">
      <c r="A89" s="6">
        <v>44866</v>
      </c>
      <c r="B89" s="5" t="s">
        <v>62</v>
      </c>
      <c r="C89" s="5">
        <v>1</v>
      </c>
      <c r="D89" s="5">
        <v>1</v>
      </c>
      <c r="E89" s="5">
        <v>1</v>
      </c>
      <c r="F89" s="5">
        <v>1</v>
      </c>
      <c r="G89" s="5">
        <v>1</v>
      </c>
      <c r="H89" s="5">
        <v>1</v>
      </c>
      <c r="I89" s="5">
        <v>1</v>
      </c>
      <c r="J89" s="5">
        <v>1</v>
      </c>
      <c r="K89" s="5">
        <v>1</v>
      </c>
      <c r="L89" s="9">
        <v>15</v>
      </c>
      <c r="M89" s="8">
        <v>2</v>
      </c>
      <c r="N89" s="8">
        <v>13</v>
      </c>
    </row>
    <row r="90" spans="1:14" x14ac:dyDescent="0.25">
      <c r="A90" s="40">
        <v>44896</v>
      </c>
      <c r="B90" s="38" t="s">
        <v>55</v>
      </c>
      <c r="C90" s="5">
        <v>1</v>
      </c>
      <c r="D90" s="5">
        <v>1</v>
      </c>
      <c r="E90" s="5">
        <v>1</v>
      </c>
      <c r="F90" s="5">
        <v>1</v>
      </c>
      <c r="G90" s="5">
        <v>1</v>
      </c>
      <c r="H90" s="5">
        <v>1</v>
      </c>
      <c r="I90" s="5">
        <v>1</v>
      </c>
      <c r="J90" s="5">
        <v>1</v>
      </c>
      <c r="K90" s="5">
        <v>1</v>
      </c>
      <c r="L90" s="41">
        <v>15</v>
      </c>
      <c r="M90" s="39">
        <v>5</v>
      </c>
      <c r="N90" s="39">
        <v>11</v>
      </c>
    </row>
    <row r="91" spans="1:14" x14ac:dyDescent="0.25">
      <c r="A91" s="37">
        <v>44896</v>
      </c>
      <c r="B91" s="38" t="s">
        <v>56</v>
      </c>
      <c r="C91" s="5">
        <v>1</v>
      </c>
      <c r="D91" s="5">
        <v>1</v>
      </c>
      <c r="E91" s="5">
        <v>1</v>
      </c>
      <c r="F91" s="5">
        <v>1</v>
      </c>
      <c r="G91" s="5">
        <v>1</v>
      </c>
      <c r="H91" s="5">
        <v>1</v>
      </c>
      <c r="I91" s="5">
        <v>1</v>
      </c>
      <c r="J91" s="5">
        <v>1</v>
      </c>
      <c r="K91" s="5">
        <v>1</v>
      </c>
      <c r="L91" s="39">
        <v>2</v>
      </c>
      <c r="M91" s="39">
        <v>14</v>
      </c>
      <c r="N91" s="39">
        <v>19</v>
      </c>
    </row>
    <row r="92" spans="1:14" x14ac:dyDescent="0.25">
      <c r="A92" s="37">
        <v>44896</v>
      </c>
      <c r="B92" s="38" t="s">
        <v>57</v>
      </c>
      <c r="C92" s="5">
        <v>1</v>
      </c>
      <c r="D92" s="5">
        <v>1</v>
      </c>
      <c r="E92" s="5">
        <v>1</v>
      </c>
      <c r="F92" s="5">
        <v>1</v>
      </c>
      <c r="G92" s="5">
        <v>1</v>
      </c>
      <c r="H92" s="5">
        <v>1</v>
      </c>
      <c r="I92" s="5">
        <v>1</v>
      </c>
      <c r="J92" s="5">
        <v>1</v>
      </c>
      <c r="K92" s="5">
        <v>1</v>
      </c>
      <c r="L92" s="39">
        <v>17</v>
      </c>
      <c r="M92" s="39">
        <v>0</v>
      </c>
      <c r="N92" s="39">
        <v>3</v>
      </c>
    </row>
    <row r="93" spans="1:14" x14ac:dyDescent="0.25">
      <c r="A93" s="37">
        <v>44896</v>
      </c>
      <c r="B93" s="38" t="s">
        <v>58</v>
      </c>
      <c r="C93" s="5">
        <v>1</v>
      </c>
      <c r="D93" s="5">
        <v>1</v>
      </c>
      <c r="E93" s="5">
        <v>1</v>
      </c>
      <c r="F93" s="5">
        <v>1</v>
      </c>
      <c r="G93" s="5">
        <v>1</v>
      </c>
      <c r="H93" s="5">
        <v>1</v>
      </c>
      <c r="I93" s="5">
        <v>1</v>
      </c>
      <c r="J93" s="5">
        <v>1</v>
      </c>
      <c r="K93" s="5">
        <v>1</v>
      </c>
      <c r="L93" s="39">
        <v>3</v>
      </c>
      <c r="M93" s="39">
        <v>19</v>
      </c>
      <c r="N93" s="39">
        <v>13</v>
      </c>
    </row>
    <row r="94" spans="1:14" x14ac:dyDescent="0.25">
      <c r="A94" s="37">
        <v>44896</v>
      </c>
      <c r="B94" s="38" t="s">
        <v>59</v>
      </c>
      <c r="C94" s="5">
        <v>1</v>
      </c>
      <c r="D94" s="5">
        <v>1</v>
      </c>
      <c r="E94" s="5">
        <v>1</v>
      </c>
      <c r="F94" s="5">
        <v>1</v>
      </c>
      <c r="G94" s="5">
        <v>1</v>
      </c>
      <c r="H94" s="5">
        <v>1</v>
      </c>
      <c r="I94" s="5">
        <v>1</v>
      </c>
      <c r="J94" s="5">
        <v>1</v>
      </c>
      <c r="K94" s="5">
        <v>1</v>
      </c>
      <c r="L94" s="39">
        <v>8</v>
      </c>
      <c r="M94" s="39">
        <v>16</v>
      </c>
      <c r="N94" s="39">
        <v>10</v>
      </c>
    </row>
    <row r="95" spans="1:14" x14ac:dyDescent="0.25">
      <c r="A95" s="37">
        <v>44896</v>
      </c>
      <c r="B95" s="38" t="s">
        <v>60</v>
      </c>
      <c r="C95" s="5">
        <v>1</v>
      </c>
      <c r="D95" s="5">
        <v>1</v>
      </c>
      <c r="E95" s="5">
        <v>1</v>
      </c>
      <c r="F95" s="5">
        <v>1</v>
      </c>
      <c r="G95" s="5">
        <v>1</v>
      </c>
      <c r="H95" s="5">
        <v>1</v>
      </c>
      <c r="I95" s="5">
        <v>1</v>
      </c>
      <c r="J95" s="5">
        <v>1</v>
      </c>
      <c r="K95" s="5">
        <v>1</v>
      </c>
      <c r="L95" s="39">
        <v>1</v>
      </c>
      <c r="M95" s="39">
        <v>20</v>
      </c>
      <c r="N95" s="39">
        <v>14</v>
      </c>
    </row>
    <row r="96" spans="1:14" x14ac:dyDescent="0.25">
      <c r="A96" s="37">
        <v>44896</v>
      </c>
      <c r="B96" s="38" t="s">
        <v>61</v>
      </c>
      <c r="C96" s="5">
        <v>1</v>
      </c>
      <c r="D96" s="5">
        <v>1</v>
      </c>
      <c r="E96" s="5">
        <v>1</v>
      </c>
      <c r="F96" s="5">
        <v>1</v>
      </c>
      <c r="G96" s="5">
        <v>1</v>
      </c>
      <c r="H96" s="5">
        <v>1</v>
      </c>
      <c r="I96" s="5">
        <v>1</v>
      </c>
      <c r="J96" s="5">
        <v>1</v>
      </c>
      <c r="K96" s="5">
        <v>1</v>
      </c>
      <c r="L96" s="39">
        <v>19</v>
      </c>
      <c r="M96" s="39">
        <v>20</v>
      </c>
      <c r="N96" s="39">
        <v>11</v>
      </c>
    </row>
    <row r="97" spans="1:14" x14ac:dyDescent="0.25">
      <c r="A97" s="40">
        <v>44896</v>
      </c>
      <c r="B97" s="38" t="s">
        <v>62</v>
      </c>
      <c r="C97" s="5">
        <v>1</v>
      </c>
      <c r="D97" s="5">
        <v>1</v>
      </c>
      <c r="E97" s="5">
        <v>1</v>
      </c>
      <c r="F97" s="5">
        <v>1</v>
      </c>
      <c r="G97" s="5">
        <v>1</v>
      </c>
      <c r="H97" s="5">
        <v>1</v>
      </c>
      <c r="I97" s="5">
        <v>1</v>
      </c>
      <c r="J97" s="5">
        <v>1</v>
      </c>
      <c r="K97" s="5">
        <v>1</v>
      </c>
      <c r="L97" s="41">
        <v>3</v>
      </c>
      <c r="M97" s="39">
        <v>18</v>
      </c>
      <c r="N97" s="39">
        <v>3</v>
      </c>
    </row>
  </sheetData>
  <phoneticPr fontId="4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3:P25"/>
  <sheetViews>
    <sheetView showGridLines="0" topLeftCell="B1" workbookViewId="0">
      <selection activeCell="J24" sqref="J24"/>
    </sheetView>
  </sheetViews>
  <sheetFormatPr baseColWidth="10" defaultColWidth="10.7109375" defaultRowHeight="15" x14ac:dyDescent="0.25"/>
  <cols>
    <col min="1" max="1" width="1.7109375" customWidth="1"/>
    <col min="2" max="2" width="13.140625" bestFit="1" customWidth="1"/>
    <col min="3" max="3" width="11.140625" bestFit="1" customWidth="1"/>
    <col min="4" max="4" width="8.5703125" bestFit="1" customWidth="1"/>
    <col min="5" max="5" width="9.28515625" bestFit="1" customWidth="1"/>
    <col min="6" max="12" width="13.7109375" customWidth="1"/>
    <col min="13" max="14" width="8.5703125" customWidth="1"/>
    <col min="15" max="15" width="12.85546875" customWidth="1"/>
    <col min="16" max="16" width="9.7109375" customWidth="1"/>
  </cols>
  <sheetData>
    <row r="3" spans="2:13" x14ac:dyDescent="0.25">
      <c r="B3" s="28" t="s">
        <v>1</v>
      </c>
      <c r="C3" s="23" t="s">
        <v>58</v>
      </c>
      <c r="F3" s="27" t="s">
        <v>1</v>
      </c>
      <c r="G3" s="71" t="s">
        <v>58</v>
      </c>
      <c r="I3" s="16" t="s">
        <v>1</v>
      </c>
      <c r="J3" t="s">
        <v>58</v>
      </c>
      <c r="L3" s="16" t="s">
        <v>1</v>
      </c>
      <c r="M3" t="s">
        <v>58</v>
      </c>
    </row>
    <row r="5" spans="2:13" s="2" customFormat="1" ht="25.5" customHeight="1" x14ac:dyDescent="0.25">
      <c r="B5" s="30" t="s">
        <v>33</v>
      </c>
      <c r="C5" s="2" t="s">
        <v>34</v>
      </c>
      <c r="D5" s="2" t="s">
        <v>35</v>
      </c>
      <c r="F5" s="30" t="s">
        <v>33</v>
      </c>
      <c r="G5" s="2" t="s">
        <v>37</v>
      </c>
      <c r="I5" s="30" t="s">
        <v>33</v>
      </c>
      <c r="J5" s="2" t="s">
        <v>41</v>
      </c>
      <c r="L5" s="30" t="s">
        <v>33</v>
      </c>
      <c r="M5" s="2" t="s">
        <v>42</v>
      </c>
    </row>
    <row r="6" spans="2:13" x14ac:dyDescent="0.25">
      <c r="B6" s="23" t="s">
        <v>12</v>
      </c>
      <c r="C6" s="20">
        <v>1</v>
      </c>
      <c r="D6" s="20">
        <v>1</v>
      </c>
      <c r="F6" s="71" t="s">
        <v>12</v>
      </c>
      <c r="G6" s="19">
        <v>1</v>
      </c>
      <c r="I6" s="17" t="s">
        <v>12</v>
      </c>
      <c r="J6" s="18">
        <v>17</v>
      </c>
      <c r="L6" s="17" t="s">
        <v>12</v>
      </c>
      <c r="M6" s="18">
        <v>1</v>
      </c>
    </row>
    <row r="7" spans="2:13" x14ac:dyDescent="0.25">
      <c r="B7" s="23" t="s">
        <v>13</v>
      </c>
      <c r="C7" s="20">
        <v>1</v>
      </c>
      <c r="D7" s="20">
        <v>1</v>
      </c>
      <c r="F7" s="71" t="s">
        <v>13</v>
      </c>
      <c r="G7" s="19">
        <v>14</v>
      </c>
      <c r="I7" s="17" t="s">
        <v>13</v>
      </c>
      <c r="J7" s="18">
        <v>1</v>
      </c>
      <c r="L7" s="17" t="s">
        <v>13</v>
      </c>
      <c r="M7" s="18">
        <v>10</v>
      </c>
    </row>
    <row r="8" spans="2:13" x14ac:dyDescent="0.25">
      <c r="B8" s="23" t="s">
        <v>14</v>
      </c>
      <c r="C8" s="20">
        <v>1</v>
      </c>
      <c r="D8" s="20">
        <v>1</v>
      </c>
      <c r="F8" s="71" t="s">
        <v>14</v>
      </c>
      <c r="G8" s="19">
        <v>15</v>
      </c>
      <c r="I8" s="17" t="s">
        <v>14</v>
      </c>
      <c r="J8" s="18">
        <v>14</v>
      </c>
      <c r="L8" s="17" t="s">
        <v>14</v>
      </c>
      <c r="M8" s="18">
        <v>10</v>
      </c>
    </row>
    <row r="9" spans="2:13" x14ac:dyDescent="0.25">
      <c r="B9" s="23" t="s">
        <v>15</v>
      </c>
      <c r="C9" s="20">
        <v>1</v>
      </c>
      <c r="D9" s="20">
        <v>1</v>
      </c>
      <c r="F9" s="71" t="s">
        <v>15</v>
      </c>
      <c r="G9" s="19">
        <v>15</v>
      </c>
      <c r="I9" s="17" t="s">
        <v>15</v>
      </c>
      <c r="J9" s="18">
        <v>17</v>
      </c>
      <c r="L9" s="17" t="s">
        <v>15</v>
      </c>
      <c r="M9" s="18">
        <v>5</v>
      </c>
    </row>
    <row r="10" spans="2:13" x14ac:dyDescent="0.25">
      <c r="B10" s="23" t="s">
        <v>16</v>
      </c>
      <c r="C10" s="20">
        <v>1</v>
      </c>
      <c r="D10" s="20">
        <v>1</v>
      </c>
      <c r="F10" s="71" t="s">
        <v>16</v>
      </c>
      <c r="G10" s="19">
        <v>9</v>
      </c>
      <c r="I10" s="17" t="s">
        <v>16</v>
      </c>
      <c r="J10" s="18">
        <v>1</v>
      </c>
      <c r="L10" s="17" t="s">
        <v>16</v>
      </c>
      <c r="M10" s="18">
        <v>10</v>
      </c>
    </row>
    <row r="11" spans="2:13" x14ac:dyDescent="0.25">
      <c r="B11" s="23" t="s">
        <v>17</v>
      </c>
      <c r="C11" s="20">
        <v>1</v>
      </c>
      <c r="D11" s="20">
        <v>1</v>
      </c>
      <c r="F11" s="71" t="s">
        <v>17</v>
      </c>
      <c r="G11" s="19">
        <v>19</v>
      </c>
      <c r="I11" s="17" t="s">
        <v>17</v>
      </c>
      <c r="J11" s="18">
        <v>13</v>
      </c>
      <c r="L11" s="17" t="s">
        <v>17</v>
      </c>
      <c r="M11" s="18">
        <v>19</v>
      </c>
    </row>
    <row r="12" spans="2:13" x14ac:dyDescent="0.25">
      <c r="B12" s="23" t="s">
        <v>18</v>
      </c>
      <c r="C12" s="20">
        <v>1</v>
      </c>
      <c r="D12" s="20">
        <v>1</v>
      </c>
      <c r="F12" s="71" t="s">
        <v>18</v>
      </c>
      <c r="G12" s="19">
        <v>17</v>
      </c>
      <c r="I12" s="17" t="s">
        <v>18</v>
      </c>
      <c r="J12" s="18">
        <v>11</v>
      </c>
      <c r="L12" s="17" t="s">
        <v>18</v>
      </c>
      <c r="M12" s="18">
        <v>5</v>
      </c>
    </row>
    <row r="13" spans="2:13" x14ac:dyDescent="0.25">
      <c r="B13" s="23" t="s">
        <v>19</v>
      </c>
      <c r="C13" s="20">
        <v>1</v>
      </c>
      <c r="D13" s="20">
        <v>1</v>
      </c>
      <c r="F13" s="71" t="s">
        <v>19</v>
      </c>
      <c r="G13" s="19">
        <v>0</v>
      </c>
      <c r="I13" s="17" t="s">
        <v>19</v>
      </c>
      <c r="J13" s="18">
        <v>18</v>
      </c>
      <c r="L13" s="17" t="s">
        <v>19</v>
      </c>
      <c r="M13" s="18">
        <v>3</v>
      </c>
    </row>
    <row r="14" spans="2:13" x14ac:dyDescent="0.25">
      <c r="B14" s="23" t="s">
        <v>20</v>
      </c>
      <c r="C14" s="20">
        <v>1</v>
      </c>
      <c r="D14" s="20">
        <v>1</v>
      </c>
      <c r="F14" s="71" t="s">
        <v>20</v>
      </c>
      <c r="G14" s="19">
        <v>18</v>
      </c>
      <c r="I14" s="17" t="s">
        <v>20</v>
      </c>
      <c r="J14" s="18">
        <v>20</v>
      </c>
      <c r="L14" s="17" t="s">
        <v>20</v>
      </c>
      <c r="M14" s="18">
        <v>20</v>
      </c>
    </row>
    <row r="15" spans="2:13" x14ac:dyDescent="0.25">
      <c r="B15" s="23" t="s">
        <v>21</v>
      </c>
      <c r="C15" s="20">
        <v>1</v>
      </c>
      <c r="D15" s="20">
        <v>1</v>
      </c>
      <c r="F15" s="71" t="s">
        <v>21</v>
      </c>
      <c r="G15" s="19">
        <v>17</v>
      </c>
      <c r="I15" s="17" t="s">
        <v>21</v>
      </c>
      <c r="J15" s="18">
        <v>11</v>
      </c>
      <c r="L15" s="17" t="s">
        <v>21</v>
      </c>
      <c r="M15" s="18">
        <v>12</v>
      </c>
    </row>
    <row r="16" spans="2:13" x14ac:dyDescent="0.25">
      <c r="B16" s="23" t="s">
        <v>22</v>
      </c>
      <c r="C16" s="20">
        <v>1</v>
      </c>
      <c r="D16" s="20">
        <v>1</v>
      </c>
      <c r="F16" s="71" t="s">
        <v>22</v>
      </c>
      <c r="G16" s="19">
        <v>18</v>
      </c>
      <c r="I16" s="17" t="s">
        <v>22</v>
      </c>
      <c r="J16" s="18">
        <v>16</v>
      </c>
      <c r="L16" s="17" t="s">
        <v>22</v>
      </c>
      <c r="M16" s="18">
        <v>10</v>
      </c>
    </row>
    <row r="17" spans="2:16" x14ac:dyDescent="0.25">
      <c r="B17" s="23" t="s">
        <v>23</v>
      </c>
      <c r="C17" s="20">
        <v>1</v>
      </c>
      <c r="D17" s="20">
        <v>1</v>
      </c>
      <c r="F17" s="71" t="s">
        <v>23</v>
      </c>
      <c r="G17" s="19">
        <v>3</v>
      </c>
      <c r="I17" s="17" t="s">
        <v>23</v>
      </c>
      <c r="J17" s="18">
        <v>19</v>
      </c>
      <c r="L17" s="17" t="s">
        <v>23</v>
      </c>
      <c r="M17" s="18">
        <v>13</v>
      </c>
    </row>
    <row r="21" spans="2:16" x14ac:dyDescent="0.25">
      <c r="B21" s="27" t="s">
        <v>24</v>
      </c>
      <c r="C21" s="71" t="s">
        <v>12</v>
      </c>
      <c r="H21" s="16" t="s">
        <v>1</v>
      </c>
      <c r="I21" t="s">
        <v>58</v>
      </c>
    </row>
    <row r="22" spans="2:16" x14ac:dyDescent="0.25">
      <c r="M22" s="72" t="s">
        <v>51</v>
      </c>
      <c r="N22" s="72"/>
      <c r="O22" s="72"/>
      <c r="P22" s="72"/>
    </row>
    <row r="23" spans="2:16" ht="26.25" x14ac:dyDescent="0.25">
      <c r="B23" s="2" t="s">
        <v>34</v>
      </c>
      <c r="C23" s="2" t="s">
        <v>36</v>
      </c>
      <c r="D23" s="29" t="s">
        <v>37</v>
      </c>
      <c r="E23" s="29" t="s">
        <v>38</v>
      </c>
      <c r="F23" s="29" t="s">
        <v>39</v>
      </c>
      <c r="G23" t="s">
        <v>40</v>
      </c>
      <c r="H23" s="44" t="s">
        <v>46</v>
      </c>
      <c r="I23" s="44" t="s">
        <v>47</v>
      </c>
      <c r="J23" s="44" t="s">
        <v>48</v>
      </c>
      <c r="K23" s="44" t="s">
        <v>36</v>
      </c>
      <c r="M23" s="44" t="s">
        <v>44</v>
      </c>
      <c r="N23" s="44" t="s">
        <v>45</v>
      </c>
      <c r="O23" s="44" t="s">
        <v>49</v>
      </c>
      <c r="P23" s="44" t="s">
        <v>50</v>
      </c>
    </row>
    <row r="24" spans="2:16" x14ac:dyDescent="0.25">
      <c r="B24" s="19">
        <v>1</v>
      </c>
      <c r="C24" s="19">
        <v>1</v>
      </c>
      <c r="D24" s="19">
        <v>1</v>
      </c>
      <c r="E24" s="19">
        <v>17</v>
      </c>
      <c r="F24" s="19">
        <v>1</v>
      </c>
      <c r="H24" s="20">
        <v>12</v>
      </c>
      <c r="I24" s="20">
        <v>12</v>
      </c>
      <c r="J24" s="20">
        <v>12</v>
      </c>
      <c r="K24" s="20">
        <v>12</v>
      </c>
      <c r="M24" s="45">
        <v>96</v>
      </c>
      <c r="N24" s="45">
        <v>96</v>
      </c>
      <c r="O24" s="45">
        <v>96</v>
      </c>
      <c r="P24" s="45">
        <v>96</v>
      </c>
    </row>
    <row r="25" spans="2:16" x14ac:dyDescent="0.25">
      <c r="B25" s="22">
        <f>+GETPIVOTDATA("Actos inseguros ",$B$23)</f>
        <v>1</v>
      </c>
      <c r="C25" s="22">
        <f>+GETPIVOTDATA("  Condiciones Inseguras ",$B$23)</f>
        <v>1</v>
      </c>
      <c r="D25" s="22">
        <f>+GETPIVOTDATA("Indice de severidad ",$B$23)</f>
        <v>1</v>
      </c>
      <c r="E25" s="22">
        <f>+GETPIVOTDATA("  Indice de Frecuencia  ",$B$23)</f>
        <v>17</v>
      </c>
      <c r="F25" s="22">
        <f>+GETPIVOTDATA("  Indice de Accidentabilidad",$B$23)</f>
        <v>1</v>
      </c>
      <c r="H25" s="23">
        <f>+GETPIVOTDATA(" Accidentes ",$H$23)</f>
        <v>12</v>
      </c>
      <c r="I25" s="23">
        <f>+GETPIVOTDATA(" Incidentes",$H$23)</f>
        <v>12</v>
      </c>
      <c r="J25" s="23">
        <f>+GETPIVOTDATA(" Actos inseguros",$H$23)</f>
        <v>12</v>
      </c>
      <c r="K25" s="23">
        <f>+GETPIVOTDATA("  Condiciones Inseguras ",$H$23)</f>
        <v>12</v>
      </c>
      <c r="M25" s="22">
        <f>+GETPIVOTDATA("Accidentes ",$M$23)</f>
        <v>96</v>
      </c>
      <c r="N25" s="22">
        <f>+GETPIVOTDATA(" Incidentes ",$M$23)</f>
        <v>96</v>
      </c>
      <c r="O25" s="22">
        <f>+GETPIVOTDATA("  Actos inseguros ",$M$23)</f>
        <v>96</v>
      </c>
      <c r="P25" s="22">
        <f>+GETPIVOTDATA(" Condiciones Inseguras",$M$23)</f>
        <v>96</v>
      </c>
    </row>
  </sheetData>
  <mergeCells count="1">
    <mergeCell ref="M22:P22"/>
  </mergeCells>
  <pageMargins left="0.7" right="0.7" top="0.75" bottom="0.75" header="0.3" footer="0.3"/>
  <pageSetup paperSize="9" orientation="portrait" horizontalDpi="0" verticalDpi="0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1:N29"/>
  <sheetViews>
    <sheetView showGridLines="0" tabSelected="1" workbookViewId="0">
      <selection activeCell="E33" sqref="E33"/>
    </sheetView>
  </sheetViews>
  <sheetFormatPr baseColWidth="10" defaultColWidth="10.7109375" defaultRowHeight="15" x14ac:dyDescent="0.25"/>
  <cols>
    <col min="1" max="1" width="3.7109375" customWidth="1"/>
    <col min="2" max="11" width="13.7109375" customWidth="1"/>
    <col min="12" max="12" width="12.42578125" bestFit="1" customWidth="1"/>
    <col min="13" max="13" width="12.140625" bestFit="1" customWidth="1"/>
    <col min="14" max="14" width="13.7109375" customWidth="1"/>
    <col min="15" max="15" width="2" customWidth="1"/>
    <col min="17" max="17" width="13.7109375" customWidth="1"/>
  </cols>
  <sheetData>
    <row r="1" spans="2:14" ht="11.25" customHeight="1" x14ac:dyDescent="0.25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2:14" x14ac:dyDescent="0.25">
      <c r="B2" s="33"/>
      <c r="C2" s="16" t="s">
        <v>24</v>
      </c>
      <c r="D2" t="s">
        <v>12</v>
      </c>
      <c r="E2" s="33"/>
      <c r="F2" s="33"/>
      <c r="G2" s="33"/>
      <c r="H2" s="33"/>
      <c r="I2" s="33"/>
      <c r="J2" s="16" t="s">
        <v>1</v>
      </c>
      <c r="K2" t="s">
        <v>58</v>
      </c>
      <c r="L2" s="33"/>
      <c r="M2" s="33"/>
      <c r="N2" s="33"/>
    </row>
    <row r="3" spans="2:14" x14ac:dyDescent="0.25"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2:14" x14ac:dyDescent="0.25"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2:14" ht="8.25" customHeight="1" x14ac:dyDescent="0.25"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2:14" s="25" customFormat="1" ht="38.25" x14ac:dyDescent="0.25">
      <c r="B6" s="67" t="s">
        <v>54</v>
      </c>
      <c r="C6"/>
      <c r="D6" s="70" t="s">
        <v>30</v>
      </c>
      <c r="E6" s="48"/>
      <c r="F6" s="49" t="s">
        <v>43</v>
      </c>
      <c r="G6" s="33"/>
      <c r="H6" s="63" t="s">
        <v>25</v>
      </c>
      <c r="I6" s="64" t="s">
        <v>26</v>
      </c>
      <c r="J6" s="55" t="s">
        <v>27</v>
      </c>
      <c r="K6" s="50"/>
      <c r="L6" s="65" t="s">
        <v>28</v>
      </c>
      <c r="M6" s="65" t="s">
        <v>29</v>
      </c>
      <c r="N6" s="56" t="s">
        <v>27</v>
      </c>
    </row>
    <row r="7" spans="2:14" s="24" customFormat="1" x14ac:dyDescent="0.25">
      <c r="B7" s="68">
        <v>1</v>
      </c>
      <c r="C7"/>
      <c r="D7" s="69">
        <v>1</v>
      </c>
      <c r="E7" s="51"/>
      <c r="F7" s="52">
        <v>1</v>
      </c>
      <c r="G7" s="33"/>
      <c r="H7" s="61">
        <v>1</v>
      </c>
      <c r="I7" s="62">
        <v>1</v>
      </c>
      <c r="J7" s="57">
        <f>+GETPIVOTDATA(" Capacitaciones Ejecutadas ",$H$6)/GETPIVOTDATA("Capacitaciones Programadas  ",$H$6)</f>
        <v>1</v>
      </c>
      <c r="K7" s="51"/>
      <c r="L7" s="66">
        <v>1</v>
      </c>
      <c r="M7" s="66">
        <v>1</v>
      </c>
      <c r="N7" s="58">
        <f>+GETPIVOTDATA(" Inspecciones Ejecutadas ",$L$6)/GETPIVOTDATA(" Inspecciones Programadas  ",$L$6)</f>
        <v>1</v>
      </c>
    </row>
    <row r="8" spans="2:14" x14ac:dyDescent="0.25">
      <c r="D8" s="34"/>
      <c r="E8" s="33"/>
      <c r="F8" s="35"/>
      <c r="G8" s="33"/>
      <c r="H8" s="33"/>
      <c r="I8" s="33"/>
      <c r="J8" s="33"/>
      <c r="K8" s="33"/>
      <c r="L8" s="33"/>
      <c r="M8" s="53">
        <f>1-N7</f>
        <v>0</v>
      </c>
      <c r="N8" s="59">
        <f>1-N7</f>
        <v>0</v>
      </c>
    </row>
    <row r="9" spans="2:14" x14ac:dyDescent="0.25">
      <c r="B9" s="33"/>
      <c r="C9" s="33"/>
      <c r="D9" s="34"/>
      <c r="E9" s="33"/>
      <c r="F9" s="35">
        <f>+GETPIVOTDATA("Cantidad de Accidentes",$F$6)</f>
        <v>1</v>
      </c>
      <c r="G9" s="33"/>
      <c r="H9" s="33"/>
      <c r="I9" s="33"/>
      <c r="J9" s="33"/>
      <c r="K9" s="33"/>
      <c r="L9" s="33"/>
      <c r="M9" s="33"/>
      <c r="N9" s="60"/>
    </row>
    <row r="10" spans="2:14" x14ac:dyDescent="0.25">
      <c r="B10" s="35">
        <f>+GETPIVOTDATA("Cantidad de trabajadores",$B$6)</f>
        <v>1</v>
      </c>
      <c r="C10" s="35"/>
      <c r="D10" s="36">
        <f>+GETPIVOTDATA("Cantidad de Incidentes",$D$6)</f>
        <v>1</v>
      </c>
      <c r="E10" s="33"/>
      <c r="F10" s="33"/>
      <c r="G10" s="33"/>
      <c r="H10" s="33"/>
      <c r="I10" s="33"/>
      <c r="J10" s="33"/>
      <c r="K10" s="33"/>
      <c r="L10" s="33"/>
      <c r="M10" s="33"/>
      <c r="N10" s="33"/>
    </row>
    <row r="11" spans="2:14" x14ac:dyDescent="0.25">
      <c r="B11" s="33"/>
      <c r="C11" s="33"/>
      <c r="D11" s="34"/>
      <c r="E11" s="33"/>
      <c r="F11" s="33"/>
      <c r="G11" s="33"/>
      <c r="H11" s="33"/>
      <c r="I11" s="33"/>
      <c r="J11" s="33"/>
      <c r="K11" s="33"/>
      <c r="L11" s="33"/>
      <c r="M11" s="33"/>
      <c r="N11" s="33"/>
    </row>
    <row r="12" spans="2:14" x14ac:dyDescent="0.25">
      <c r="B12" s="33"/>
      <c r="C12" s="33"/>
      <c r="D12" s="34"/>
      <c r="E12" s="33"/>
      <c r="F12" s="33"/>
      <c r="G12" s="33"/>
      <c r="H12" s="33"/>
      <c r="I12" s="33"/>
      <c r="J12" s="33"/>
      <c r="K12" s="33"/>
      <c r="L12" s="33"/>
      <c r="M12" s="33"/>
      <c r="N12" s="33"/>
    </row>
    <row r="13" spans="2:14" ht="6" customHeight="1" x14ac:dyDescent="0.25"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</row>
    <row r="14" spans="2:14" x14ac:dyDescent="0.25"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</row>
    <row r="15" spans="2:14" x14ac:dyDescent="0.25"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</row>
    <row r="16" spans="2:14" x14ac:dyDescent="0.25"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</row>
    <row r="17" spans="2:14" x14ac:dyDescent="0.25"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</row>
    <row r="18" spans="2:14" x14ac:dyDescent="0.25"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</row>
    <row r="19" spans="2:14" x14ac:dyDescent="0.25"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</row>
    <row r="20" spans="2:14" x14ac:dyDescent="0.25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</row>
    <row r="21" spans="2:14" x14ac:dyDescent="0.25"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</row>
    <row r="22" spans="2:14" ht="5.25" customHeight="1" x14ac:dyDescent="0.25"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</row>
    <row r="23" spans="2:14" x14ac:dyDescent="0.25">
      <c r="B23" s="73" t="s">
        <v>53</v>
      </c>
      <c r="C23" s="73"/>
      <c r="D23" s="73"/>
      <c r="E23" s="73"/>
      <c r="F23" s="73"/>
      <c r="G23" s="73"/>
      <c r="H23" s="73"/>
      <c r="I23" s="73" t="s">
        <v>52</v>
      </c>
      <c r="J23" s="73"/>
      <c r="K23" s="73"/>
      <c r="L23" s="73"/>
      <c r="M23" s="73"/>
      <c r="N23" s="73"/>
    </row>
    <row r="24" spans="2:14" x14ac:dyDescent="0.25"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</row>
    <row r="25" spans="2:14" x14ac:dyDescent="0.25"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</row>
    <row r="26" spans="2:14" x14ac:dyDescent="0.25"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</row>
    <row r="27" spans="2:14" x14ac:dyDescent="0.25">
      <c r="B27" s="46"/>
      <c r="C27" s="46"/>
      <c r="D27" s="46"/>
      <c r="E27" s="46"/>
      <c r="F27" s="33"/>
      <c r="G27" s="33"/>
      <c r="H27" s="33"/>
      <c r="I27" s="33"/>
      <c r="J27" s="46"/>
      <c r="K27" s="46"/>
      <c r="L27" s="46"/>
      <c r="M27" s="46"/>
      <c r="N27" s="33"/>
    </row>
    <row r="28" spans="2:14" s="44" customFormat="1" ht="22.5" customHeight="1" x14ac:dyDescent="0.25"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</row>
    <row r="29" spans="2:14" x14ac:dyDescent="0.25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</row>
  </sheetData>
  <mergeCells count="2">
    <mergeCell ref="B23:H23"/>
    <mergeCell ref="I23:N23"/>
  </mergeCells>
  <pageMargins left="0.7" right="0.7" top="0.75" bottom="0.75" header="0.3" footer="0.3"/>
  <pageSetup paperSize="9" orientation="portrait" horizontalDpi="0" verticalDpi="0" r:id="rId8"/>
  <drawing r:id="rId9"/>
  <extLst>
    <ext xmlns:x14="http://schemas.microsoft.com/office/spreadsheetml/2009/9/main" uri="{A8765BA9-456A-4dab-B4F3-ACF838C121DE}">
      <x14:slicerList>
        <x14:slicer r:id="rId10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3:C6"/>
  <sheetViews>
    <sheetView workbookViewId="0">
      <selection activeCell="L9" sqref="L9"/>
    </sheetView>
  </sheetViews>
  <sheetFormatPr baseColWidth="10" defaultColWidth="10.7109375" defaultRowHeight="15" x14ac:dyDescent="0.25"/>
  <sheetData>
    <row r="3" spans="2:3" x14ac:dyDescent="0.25">
      <c r="B3" s="21">
        <v>0.3</v>
      </c>
      <c r="C3" s="32">
        <f>+Dashboard!J7</f>
        <v>1</v>
      </c>
    </row>
    <row r="4" spans="2:3" x14ac:dyDescent="0.25">
      <c r="B4" s="21">
        <v>0.3</v>
      </c>
      <c r="C4" s="31">
        <v>0.05</v>
      </c>
    </row>
    <row r="5" spans="2:3" x14ac:dyDescent="0.25">
      <c r="B5" s="21">
        <v>0.3</v>
      </c>
      <c r="C5" s="31">
        <f>1.75-(SUM(C3:C4))</f>
        <v>0.7</v>
      </c>
    </row>
    <row r="6" spans="2:3" x14ac:dyDescent="0.25">
      <c r="B6" s="21">
        <v>0.6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Data</vt:lpstr>
      <vt:lpstr>Tablas </vt:lpstr>
      <vt:lpstr>Dashboard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</dc:creator>
  <cp:lastModifiedBy>USER</cp:lastModifiedBy>
  <dcterms:created xsi:type="dcterms:W3CDTF">2022-03-10T23:51:05Z</dcterms:created>
  <dcterms:modified xsi:type="dcterms:W3CDTF">2024-03-15T04:09:47Z</dcterms:modified>
</cp:coreProperties>
</file>