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activeX/activeX1.xml" ContentType="application/vnd.ms-office.activeX+xml"/>
  <Override PartName="/xl/activeX/activeX1.bin" ContentType="application/vnd.ms-office.activeX"/>
  <Override PartName="/xl/drawings/drawing6.xml" ContentType="application/vnd.openxmlformats-officedocument.drawing+xml"/>
  <Override PartName="/xl/activeX/activeX2.xml" ContentType="application/vnd.ms-office.activeX+xml"/>
  <Override PartName="/xl/activeX/activeX2.bin" ContentType="application/vnd.ms-office.activeX"/>
  <Override PartName="/xl/drawings/drawing7.xml" ContentType="application/vnd.openxmlformats-officedocument.drawing+xml"/>
  <Override PartName="/xl/activeX/activeX3.xml" ContentType="application/vnd.ms-office.activeX+xml"/>
  <Override PartName="/xl/activeX/activeX3.bin" ContentType="application/vnd.ms-office.activeX"/>
  <Override PartName="/xl/drawings/drawing8.xml" ContentType="application/vnd.openxmlformats-officedocument.drawing+xml"/>
  <Override PartName="/xl/drawings/drawing9.xml" ContentType="application/vnd.openxmlformats-officedocument.drawing+xml"/>
  <Override PartName="/xl/activeX/activeX4.xml" ContentType="application/vnd.ms-office.activeX+xml"/>
  <Override PartName="/xl/activeX/activeX4.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10.xml" ContentType="application/vnd.openxmlformats-officedocument.drawing+xml"/>
  <Override PartName="/xl/activeX/activeX5.xml" ContentType="application/vnd.ms-office.activeX+xml"/>
  <Override PartName="/xl/activeX/activeX5.bin" ContentType="application/vnd.ms-office.activeX"/>
  <Override PartName="/xl/drawings/drawing11.xml" ContentType="application/vnd.openxmlformats-officedocument.drawing+xml"/>
  <Override PartName="/xl/activeX/activeX6.xml" ContentType="application/vnd.ms-office.activeX+xml"/>
  <Override PartName="/xl/activeX/activeX6.bin" ContentType="application/vnd.ms-office.activeX"/>
  <Override PartName="/xl/drawings/drawing12.xml" ContentType="application/vnd.openxmlformats-officedocument.drawing+xml"/>
  <Override PartName="/xl/ctrlProps/ctrlProp7.xml" ContentType="application/vnd.ms-excel.controlproperties+xml"/>
  <Override PartName="/xl/ctrlProps/ctrlProp8.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codeName="{74837BA0-65D6-932C-5D65-3B800EBDC722}"/>
  <workbookPr codeName="ThisWorkbook" defaultThemeVersion="124226"/>
  <mc:AlternateContent xmlns:mc="http://schemas.openxmlformats.org/markup-compatibility/2006">
    <mc:Choice Requires="x15">
      <x15ac:absPath xmlns:x15ac="http://schemas.microsoft.com/office/spreadsheetml/2010/11/ac" url="C:\Users\cristian rodriguez\Desktop\PROTOCOLO PREXOR\RUIDO\"/>
    </mc:Choice>
  </mc:AlternateContent>
  <xr:revisionPtr revIDLastSave="0" documentId="13_ncr:1_{F1A078A9-CF6F-42AA-A939-9759BE4BA80C}" xr6:coauthVersionLast="41" xr6:coauthVersionMax="41" xr10:uidLastSave="{00000000-0000-0000-0000-000000000000}"/>
  <bookViews>
    <workbookView minimized="1" xWindow="1035" yWindow="1440" windowWidth="11520" windowHeight="7875" firstSheet="2" activeTab="2" xr2:uid="{00000000-000D-0000-FFFF-FFFF00000000}"/>
  </bookViews>
  <sheets>
    <sheet name="Instrucciones Empresa" sheetId="18" r:id="rId1"/>
    <sheet name="Instrucciones Especialista" sheetId="14" state="veryHidden" r:id="rId2"/>
    <sheet name="Empresa" sheetId="2" r:id="rId3"/>
    <sheet name="Puestos de Trabajo Emp" sheetId="19" r:id="rId4"/>
    <sheet name="Trab. por puesto" sheetId="15" r:id="rId5"/>
    <sheet name="Hoja1" sheetId="28" r:id="rId6"/>
    <sheet name="Contratistas" sheetId="17" r:id="rId7"/>
    <sheet name="Screening" sheetId="22" r:id="rId8"/>
    <sheet name="Puestos de Trabajo Esp" sheetId="1" state="veryHidden" r:id="rId9"/>
    <sheet name="Tabla N°2" sheetId="6" state="veryHidden" r:id="rId10"/>
    <sheet name="Tabla N°3" sheetId="23" state="veryHidden" r:id="rId11"/>
    <sheet name="Tabla N° 6" sheetId="7" state="veryHidden" r:id="rId12"/>
    <sheet name="Tabla N° 5, 7 y 8" sheetId="9" state="veryHidden" r:id="rId13"/>
    <sheet name="Tabla N°1 y Gráfico N°1" sheetId="4" state="hidden" r:id="rId14"/>
    <sheet name="Base de Datos EPA" sheetId="10" state="veryHidden" r:id="rId15"/>
    <sheet name="Tabla N°1" sheetId="24" state="veryHidden" r:id="rId16"/>
    <sheet name="Info IT" sheetId="16" state="veryHidden" r:id="rId17"/>
    <sheet name="Doble protección" sheetId="25" state="veryHidden" r:id="rId18"/>
    <sheet name="datos" sheetId="26" state="veryHidden" r:id="rId19"/>
    <sheet name="serie" sheetId="27" state="veryHidden" r:id="rId20"/>
  </sheets>
  <functionGroups builtInGroupCount="19"/>
  <definedNames>
    <definedName name="_xlnm._FilterDatabase" localSheetId="14" hidden="1">'Base de Datos EPA'!$A$9:$HH$18</definedName>
    <definedName name="_xlnm._FilterDatabase" localSheetId="18" hidden="1">serie!$A$1:$I$1</definedName>
    <definedName name="_xlnm._FilterDatabase" localSheetId="19" hidden="1">serie!$A$1:$I$1</definedName>
    <definedName name="_xlnm._FilterDatabase" localSheetId="4" hidden="1">'Trab. por puesto'!$A$3:$I$183</definedName>
    <definedName name="_xlnm.Print_Area" localSheetId="2">Empresa!$A$1:$S$67</definedName>
    <definedName name="bdepa" localSheetId="0">#REF!</definedName>
    <definedName name="bdepa">'Base de Datos EPA'!$A$11:$HH$100</definedName>
    <definedName name="bdepa2" localSheetId="0">#REF!</definedName>
    <definedName name="bdepa2">'Base de Datos EPA'!$A$11:$HH$130</definedName>
    <definedName name="bruel">datos!$F$26:$F$28</definedName>
    <definedName name="cirrus">datos!$G$26</definedName>
    <definedName name="db">datos!$E$26:$E$27</definedName>
    <definedName name="Marcas">datos!$C$25:$G$25</definedName>
    <definedName name="quest">datos!$C$26:$C$35</definedName>
    <definedName name="svantek">datos!$D$26:$D$29</definedName>
    <definedName name="wed">serie!$G$549:$G$682</definedName>
  </definedNames>
  <calcPr calcId="191029"/>
</workbook>
</file>

<file path=xl/calcChain.xml><?xml version="1.0" encoding="utf-8"?>
<calcChain xmlns="http://schemas.openxmlformats.org/spreadsheetml/2006/main">
  <c r="F16" i="22" l="1"/>
  <c r="F17" i="22"/>
  <c r="D7" i="22"/>
  <c r="E18" i="22"/>
  <c r="E19" i="22"/>
  <c r="E17" i="22"/>
  <c r="E16" i="22"/>
  <c r="D16" i="22"/>
  <c r="D17" i="22"/>
  <c r="D18" i="22"/>
  <c r="D19" i="22"/>
  <c r="D20" i="22"/>
  <c r="D21" i="22"/>
  <c r="D22" i="22"/>
  <c r="D23" i="22"/>
  <c r="D24" i="22"/>
  <c r="D25" i="22"/>
  <c r="D26" i="22"/>
  <c r="D27" i="22"/>
  <c r="D28" i="22"/>
  <c r="D29" i="22"/>
  <c r="D30" i="22"/>
  <c r="D31" i="22"/>
  <c r="D32" i="22"/>
  <c r="D33" i="22"/>
  <c r="D34" i="22"/>
  <c r="D35" i="22"/>
  <c r="D36" i="22"/>
  <c r="D37" i="22"/>
  <c r="D38" i="22"/>
  <c r="D39" i="22"/>
  <c r="D40" i="22"/>
  <c r="D41" i="22"/>
  <c r="D42" i="22"/>
  <c r="D43" i="22"/>
  <c r="D44" i="22"/>
  <c r="D45" i="22"/>
  <c r="D46" i="22"/>
  <c r="D47" i="22"/>
  <c r="D48" i="22"/>
  <c r="D49" i="22"/>
  <c r="D50" i="22"/>
  <c r="D51" i="22"/>
  <c r="D52" i="22"/>
  <c r="D53" i="22"/>
  <c r="D54" i="22"/>
  <c r="D55" i="22"/>
  <c r="D56" i="22"/>
  <c r="D57" i="22"/>
  <c r="D58" i="22"/>
  <c r="D59" i="22"/>
  <c r="D60" i="22"/>
  <c r="D61" i="22"/>
  <c r="D62" i="22"/>
  <c r="D63" i="22"/>
  <c r="D64" i="22"/>
  <c r="D65" i="22"/>
  <c r="D66" i="22"/>
  <c r="D67" i="22"/>
  <c r="D68" i="22"/>
  <c r="D69" i="22"/>
  <c r="D70" i="22"/>
  <c r="D71" i="22"/>
  <c r="D72" i="22"/>
  <c r="D73" i="22"/>
  <c r="D74" i="22"/>
  <c r="D75" i="22"/>
  <c r="D76" i="22"/>
  <c r="D77" i="22"/>
  <c r="D78" i="22"/>
  <c r="D79" i="22"/>
  <c r="D80" i="22"/>
  <c r="D81" i="22"/>
  <c r="D82" i="22"/>
  <c r="D83" i="22"/>
  <c r="D84" i="22"/>
  <c r="D85" i="22"/>
  <c r="D86" i="22"/>
  <c r="D87" i="22"/>
  <c r="D88" i="22"/>
  <c r="D89" i="22"/>
  <c r="D90" i="22"/>
  <c r="D91" i="22"/>
  <c r="D92" i="22"/>
  <c r="D93" i="22"/>
  <c r="D94" i="22"/>
  <c r="D95" i="22"/>
  <c r="D96" i="22"/>
  <c r="D97" i="22"/>
  <c r="D98" i="22"/>
  <c r="D99" i="22"/>
  <c r="D100" i="22"/>
  <c r="D101" i="22"/>
  <c r="D102" i="22"/>
  <c r="D103" i="22"/>
  <c r="D104" i="22"/>
  <c r="D105" i="22"/>
  <c r="D106" i="22"/>
  <c r="D107" i="22"/>
  <c r="D108" i="22"/>
  <c r="D109" i="22"/>
  <c r="D110" i="22"/>
  <c r="D111" i="22"/>
  <c r="D112" i="22"/>
  <c r="D113" i="22"/>
  <c r="D114" i="22"/>
  <c r="D115" i="22"/>
  <c r="D116" i="22"/>
  <c r="D117" i="22"/>
  <c r="D118" i="22"/>
  <c r="D119" i="22"/>
  <c r="D120" i="22"/>
  <c r="D121" i="22"/>
  <c r="D122" i="22"/>
  <c r="D123" i="22"/>
  <c r="D124" i="22"/>
  <c r="D125" i="22"/>
  <c r="D126" i="22"/>
  <c r="D127" i="22"/>
  <c r="D128" i="22"/>
  <c r="D129" i="22"/>
  <c r="D130" i="22"/>
  <c r="D131" i="22"/>
  <c r="D132" i="22"/>
  <c r="D133" i="22"/>
  <c r="D134" i="22"/>
  <c r="D135" i="22"/>
  <c r="D136" i="22"/>
  <c r="D137" i="22"/>
  <c r="D138" i="22"/>
  <c r="D139" i="22"/>
  <c r="D140" i="22"/>
  <c r="D141" i="22"/>
  <c r="D142" i="22"/>
  <c r="D143" i="22"/>
  <c r="D144" i="22"/>
  <c r="D145" i="22"/>
  <c r="D146" i="22"/>
  <c r="D147" i="22"/>
  <c r="D148" i="22"/>
  <c r="D149" i="22"/>
  <c r="D150" i="22"/>
  <c r="D151" i="22"/>
  <c r="D152" i="22"/>
  <c r="D153" i="22"/>
  <c r="D154" i="22"/>
  <c r="D155" i="22"/>
  <c r="D156" i="22"/>
  <c r="D157" i="22"/>
  <c r="D158" i="22"/>
  <c r="D159" i="22"/>
  <c r="D160" i="22"/>
  <c r="D161" i="22"/>
  <c r="D162" i="22"/>
  <c r="D163" i="22"/>
  <c r="D164" i="22"/>
  <c r="D165" i="22"/>
  <c r="D166" i="22"/>
  <c r="D167" i="22"/>
  <c r="D168" i="22"/>
  <c r="D169" i="22"/>
  <c r="D170" i="22"/>
  <c r="D171" i="22"/>
  <c r="D172" i="22"/>
  <c r="D173" i="22"/>
  <c r="D174" i="22"/>
  <c r="D175" i="22"/>
  <c r="D176" i="22"/>
  <c r="D177" i="22"/>
  <c r="D178" i="22"/>
  <c r="D179" i="22"/>
  <c r="D180" i="22"/>
  <c r="D181" i="22"/>
  <c r="D182" i="22"/>
  <c r="D183" i="22"/>
  <c r="D184" i="22"/>
  <c r="D185" i="22"/>
  <c r="D186" i="22"/>
  <c r="D187" i="22"/>
  <c r="D188" i="22"/>
  <c r="D189" i="22"/>
  <c r="D190" i="22"/>
  <c r="D191" i="22"/>
  <c r="D192" i="22"/>
  <c r="D193" i="22"/>
  <c r="D194" i="22"/>
  <c r="D195" i="22"/>
  <c r="D196" i="22"/>
  <c r="D197" i="22"/>
  <c r="D198" i="22"/>
  <c r="D199" i="22"/>
  <c r="D200" i="22"/>
  <c r="D201" i="22"/>
  <c r="D202" i="22"/>
  <c r="D203" i="22"/>
  <c r="D204" i="22"/>
  <c r="D205" i="22"/>
  <c r="D206" i="22"/>
  <c r="D207" i="22"/>
  <c r="D208" i="22"/>
  <c r="D209" i="22"/>
  <c r="D210" i="22"/>
  <c r="D211" i="22"/>
  <c r="D212" i="22"/>
  <c r="D213" i="22"/>
  <c r="D214" i="22"/>
  <c r="D215" i="22"/>
  <c r="D216" i="22"/>
  <c r="D217" i="22"/>
  <c r="D218" i="22"/>
  <c r="D219" i="22"/>
  <c r="D220" i="22"/>
  <c r="D221" i="22"/>
  <c r="D222" i="22"/>
  <c r="D223" i="22"/>
  <c r="D224" i="22"/>
  <c r="D225" i="22"/>
  <c r="D226" i="22"/>
  <c r="D227" i="22"/>
  <c r="D228" i="22"/>
  <c r="D229" i="22"/>
  <c r="D230" i="22"/>
  <c r="D231" i="22"/>
  <c r="D232" i="22"/>
  <c r="D233" i="22"/>
  <c r="D234" i="22"/>
  <c r="D235" i="22"/>
  <c r="D236" i="22"/>
  <c r="D237" i="22"/>
  <c r="D238" i="22"/>
  <c r="D239" i="22"/>
  <c r="D240" i="22"/>
  <c r="D241" i="22"/>
  <c r="D242" i="22"/>
  <c r="D243" i="22"/>
  <c r="D244" i="22"/>
  <c r="D245" i="22"/>
  <c r="D246" i="22"/>
  <c r="D247" i="22"/>
  <c r="D248" i="22"/>
  <c r="D249" i="22"/>
  <c r="D250" i="22"/>
  <c r="D251" i="22"/>
  <c r="D252" i="22"/>
  <c r="D253" i="22"/>
  <c r="D254" i="22"/>
  <c r="D255" i="22"/>
  <c r="D256" i="22"/>
  <c r="D257" i="22"/>
  <c r="D258" i="22"/>
  <c r="D259" i="22"/>
  <c r="D260" i="22"/>
  <c r="D261" i="22"/>
  <c r="D262" i="22"/>
  <c r="D263" i="22"/>
  <c r="D264" i="22"/>
  <c r="D265" i="22"/>
  <c r="D266" i="22"/>
  <c r="D267" i="22"/>
  <c r="D268" i="22"/>
  <c r="D269" i="22"/>
  <c r="D270" i="22"/>
  <c r="D271" i="22"/>
  <c r="F18" i="22"/>
  <c r="F19" i="22"/>
  <c r="B7" i="22"/>
  <c r="C7" i="22"/>
  <c r="F13" i="22"/>
  <c r="F14" i="22"/>
  <c r="F15" i="22"/>
  <c r="E13" i="22"/>
  <c r="G14" i="22"/>
  <c r="D14" i="22"/>
  <c r="D15" i="22"/>
  <c r="D12" i="22"/>
  <c r="D13" i="22"/>
  <c r="E10" i="22"/>
  <c r="F10" i="22"/>
  <c r="D10" i="22"/>
  <c r="G16" i="22" l="1"/>
  <c r="G18" i="22"/>
  <c r="L18" i="22" s="1"/>
  <c r="L14" i="22"/>
  <c r="Q7" i="19" l="1"/>
  <c r="Q13" i="19"/>
  <c r="D11" i="22"/>
  <c r="C65" i="10" l="1"/>
  <c r="C64" i="10"/>
  <c r="C63" i="10"/>
  <c r="C62" i="10"/>
  <c r="C61" i="10"/>
  <c r="C60" i="10"/>
  <c r="C59" i="10"/>
  <c r="C58" i="10"/>
  <c r="C57" i="10"/>
  <c r="C56" i="10"/>
  <c r="C55" i="10"/>
  <c r="C54" i="10"/>
  <c r="C53" i="10"/>
  <c r="C52" i="10"/>
  <c r="C51" i="10"/>
  <c r="C50" i="10"/>
  <c r="C49" i="10"/>
  <c r="C48" i="10"/>
  <c r="C29" i="10"/>
  <c r="C28" i="10"/>
  <c r="C27" i="10"/>
  <c r="C25" i="10"/>
  <c r="C24" i="10"/>
  <c r="C23" i="10"/>
  <c r="C22" i="10"/>
  <c r="C21" i="10"/>
  <c r="C20" i="10"/>
  <c r="C19" i="10"/>
  <c r="C18" i="10"/>
  <c r="C17" i="10"/>
  <c r="C16" i="10"/>
  <c r="C15" i="10"/>
  <c r="C14" i="10"/>
  <c r="C13" i="10"/>
  <c r="G4" i="25" l="1"/>
  <c r="AG6" i="9"/>
  <c r="C32" i="10" l="1"/>
  <c r="C33" i="10"/>
  <c r="C34" i="10"/>
  <c r="C35" i="10"/>
  <c r="C36" i="10"/>
  <c r="C37" i="10"/>
  <c r="AG5" i="9" s="1"/>
  <c r="C38" i="10"/>
  <c r="C39" i="10"/>
  <c r="G5" i="25" s="1"/>
  <c r="C40" i="10"/>
  <c r="C41" i="10"/>
  <c r="C42" i="10"/>
  <c r="C43" i="10"/>
  <c r="C44" i="10"/>
  <c r="V6" i="9" s="1"/>
  <c r="C45" i="10"/>
  <c r="C46" i="10"/>
  <c r="C47" i="10"/>
  <c r="C31" i="10"/>
  <c r="V5" i="9" s="1"/>
  <c r="V4" i="9" l="1"/>
  <c r="AG4" i="9"/>
  <c r="F9" i="22" l="1"/>
  <c r="A7" i="22" l="1"/>
  <c r="E12" i="22" l="1"/>
  <c r="G12" i="22" s="1"/>
  <c r="E11" i="22"/>
  <c r="E9" i="22"/>
  <c r="E8" i="22"/>
  <c r="E7" i="22"/>
  <c r="A12" i="22"/>
  <c r="D8" i="22"/>
  <c r="D9" i="22"/>
  <c r="F8" i="22"/>
  <c r="F11" i="22"/>
  <c r="F12" i="22"/>
  <c r="F7" i="22"/>
  <c r="G7" i="22" l="1"/>
  <c r="C7" i="1"/>
  <c r="C12" i="1" l="1"/>
  <c r="D18" i="7" l="1"/>
  <c r="D17" i="7"/>
  <c r="D16" i="7"/>
  <c r="D15" i="7"/>
  <c r="D14" i="7"/>
  <c r="D13" i="7"/>
  <c r="D12" i="7"/>
  <c r="D11" i="7"/>
  <c r="D10" i="7"/>
  <c r="D9" i="7"/>
  <c r="D8" i="7"/>
  <c r="D7" i="7"/>
  <c r="D6" i="7"/>
  <c r="D53" i="7" l="1"/>
  <c r="D52" i="7"/>
  <c r="D51" i="7"/>
  <c r="D50" i="7"/>
  <c r="D49" i="7"/>
  <c r="D48" i="7"/>
  <c r="D47" i="7"/>
  <c r="D46" i="7"/>
  <c r="D45" i="7"/>
  <c r="D44" i="7"/>
  <c r="D43" i="7"/>
  <c r="D42" i="7"/>
  <c r="D41" i="7"/>
  <c r="D40" i="7"/>
  <c r="D39" i="7"/>
  <c r="D38" i="7"/>
  <c r="D37" i="7"/>
  <c r="D36" i="7"/>
  <c r="D35" i="7"/>
  <c r="D34" i="7"/>
  <c r="D33" i="7"/>
  <c r="D32" i="7"/>
  <c r="D31" i="7"/>
  <c r="D30" i="7"/>
  <c r="D29" i="7"/>
  <c r="D28" i="7"/>
  <c r="D27" i="7"/>
  <c r="D26" i="7"/>
  <c r="D25" i="7"/>
  <c r="D24" i="7"/>
  <c r="D23" i="7"/>
  <c r="D22" i="7"/>
  <c r="D21" i="7"/>
  <c r="D20" i="7"/>
  <c r="D19" i="7"/>
  <c r="D5" i="7"/>
  <c r="D4" i="7"/>
  <c r="D3" i="4" l="1"/>
  <c r="B5" i="6"/>
  <c r="C5" i="6"/>
  <c r="E5" i="6"/>
  <c r="G5" i="6"/>
  <c r="B6" i="6"/>
  <c r="C6" i="6"/>
  <c r="E6" i="6"/>
  <c r="G6" i="6"/>
  <c r="B7" i="6"/>
  <c r="C7" i="6"/>
  <c r="E7" i="6"/>
  <c r="G7" i="6"/>
  <c r="B8" i="6"/>
  <c r="C8" i="6"/>
  <c r="E8" i="6"/>
  <c r="G8" i="6"/>
  <c r="B9" i="6"/>
  <c r="C9" i="6"/>
  <c r="E9" i="6"/>
  <c r="G9" i="6"/>
  <c r="B10" i="6"/>
  <c r="C10" i="6"/>
  <c r="E10" i="6"/>
  <c r="G10" i="6"/>
  <c r="B11" i="6"/>
  <c r="C11" i="6"/>
  <c r="E11" i="6"/>
  <c r="G11" i="6"/>
  <c r="B12" i="6"/>
  <c r="C12" i="6"/>
  <c r="E12" i="6"/>
  <c r="G12" i="6"/>
  <c r="B13" i="6"/>
  <c r="C13" i="6"/>
  <c r="E13" i="6"/>
  <c r="G13" i="6"/>
  <c r="B14" i="6"/>
  <c r="C14" i="6"/>
  <c r="E14" i="6"/>
  <c r="G14" i="6"/>
  <c r="B15" i="6"/>
  <c r="C15" i="6"/>
  <c r="E15" i="6"/>
  <c r="G15" i="6"/>
  <c r="B16" i="6"/>
  <c r="C16" i="6"/>
  <c r="E16" i="6"/>
  <c r="G16" i="6"/>
  <c r="B17" i="6"/>
  <c r="C17" i="6"/>
  <c r="E17" i="6"/>
  <c r="G17" i="6"/>
  <c r="B18" i="6"/>
  <c r="C18" i="6"/>
  <c r="E18" i="6"/>
  <c r="G18" i="6"/>
  <c r="B19" i="6"/>
  <c r="C19" i="6"/>
  <c r="D19" i="6"/>
  <c r="E19" i="6"/>
  <c r="G19" i="6"/>
  <c r="B20" i="6"/>
  <c r="C20" i="6"/>
  <c r="D20" i="6"/>
  <c r="E20" i="6"/>
  <c r="G20" i="6"/>
  <c r="B21" i="6"/>
  <c r="C21" i="6"/>
  <c r="D21" i="6"/>
  <c r="E21" i="6"/>
  <c r="G21" i="6"/>
  <c r="B22" i="6"/>
  <c r="C22" i="6"/>
  <c r="D22" i="6"/>
  <c r="E22" i="6"/>
  <c r="G22" i="6"/>
  <c r="B23" i="6"/>
  <c r="C23" i="6"/>
  <c r="D23" i="6"/>
  <c r="E23" i="6"/>
  <c r="G23" i="6"/>
  <c r="B24" i="6"/>
  <c r="C24" i="6"/>
  <c r="D24" i="6"/>
  <c r="E24" i="6"/>
  <c r="G24" i="6"/>
  <c r="B25" i="6"/>
  <c r="C25" i="6"/>
  <c r="D25" i="6"/>
  <c r="E25" i="6"/>
  <c r="G25" i="6"/>
  <c r="B26" i="6"/>
  <c r="C26" i="6"/>
  <c r="D26" i="6"/>
  <c r="E26" i="6"/>
  <c r="G26" i="6"/>
  <c r="B27" i="6"/>
  <c r="C27" i="6"/>
  <c r="D27" i="6"/>
  <c r="E27" i="6"/>
  <c r="G27" i="6"/>
  <c r="B28" i="6"/>
  <c r="C28" i="6"/>
  <c r="D28" i="6"/>
  <c r="E28" i="6"/>
  <c r="G28" i="6"/>
  <c r="B29" i="6"/>
  <c r="C29" i="6"/>
  <c r="D29" i="6"/>
  <c r="E29" i="6"/>
  <c r="G29" i="6"/>
  <c r="B30" i="6"/>
  <c r="C30" i="6"/>
  <c r="D30" i="6"/>
  <c r="E30" i="6"/>
  <c r="G30" i="6"/>
  <c r="B31" i="6"/>
  <c r="C31" i="6"/>
  <c r="D31" i="6"/>
  <c r="E31" i="6"/>
  <c r="G31" i="6"/>
  <c r="B32" i="6"/>
  <c r="C32" i="6"/>
  <c r="D32" i="6"/>
  <c r="E32" i="6"/>
  <c r="G32" i="6"/>
  <c r="B33" i="6"/>
  <c r="C33" i="6"/>
  <c r="D33" i="6"/>
  <c r="E33" i="6"/>
  <c r="G33" i="6"/>
  <c r="B34" i="6"/>
  <c r="C34" i="6"/>
  <c r="D34" i="6"/>
  <c r="E34" i="6"/>
  <c r="G34" i="6"/>
  <c r="B35" i="6"/>
  <c r="C35" i="6"/>
  <c r="D35" i="6"/>
  <c r="E35" i="6"/>
  <c r="G35" i="6"/>
  <c r="B36" i="6"/>
  <c r="C36" i="6"/>
  <c r="D36" i="6"/>
  <c r="E36" i="6"/>
  <c r="G36" i="6"/>
  <c r="B37" i="6"/>
  <c r="C37" i="6"/>
  <c r="D37" i="6"/>
  <c r="E37" i="6"/>
  <c r="G37" i="6"/>
  <c r="B38" i="6"/>
  <c r="C38" i="6"/>
  <c r="D38" i="6"/>
  <c r="E38" i="6"/>
  <c r="G38" i="6"/>
  <c r="B39" i="6"/>
  <c r="C39" i="6"/>
  <c r="D39" i="6"/>
  <c r="E39" i="6"/>
  <c r="G39" i="6"/>
  <c r="B40" i="6"/>
  <c r="C40" i="6"/>
  <c r="D40" i="6"/>
  <c r="E40" i="6"/>
  <c r="G40" i="6"/>
  <c r="B41" i="6"/>
  <c r="C41" i="6"/>
  <c r="D41" i="6"/>
  <c r="E41" i="6"/>
  <c r="G41" i="6"/>
  <c r="B42" i="6"/>
  <c r="C42" i="6"/>
  <c r="D42" i="6"/>
  <c r="E42" i="6"/>
  <c r="G42" i="6"/>
  <c r="B43" i="6"/>
  <c r="C43" i="6"/>
  <c r="D43" i="6"/>
  <c r="E43" i="6"/>
  <c r="G43" i="6"/>
  <c r="B44" i="6"/>
  <c r="C44" i="6"/>
  <c r="D44" i="6"/>
  <c r="E44" i="6"/>
  <c r="G44" i="6"/>
  <c r="B45" i="6"/>
  <c r="C45" i="6"/>
  <c r="D45" i="6"/>
  <c r="E45" i="6"/>
  <c r="G45" i="6"/>
  <c r="B46" i="6"/>
  <c r="C46" i="6"/>
  <c r="D46" i="6"/>
  <c r="E46" i="6"/>
  <c r="G46" i="6"/>
  <c r="B47" i="6"/>
  <c r="C47" i="6"/>
  <c r="D47" i="6"/>
  <c r="E47" i="6"/>
  <c r="G47" i="6"/>
  <c r="B48" i="6"/>
  <c r="C48" i="6"/>
  <c r="D48" i="6"/>
  <c r="E48" i="6"/>
  <c r="G48" i="6"/>
  <c r="B49" i="6"/>
  <c r="C49" i="6"/>
  <c r="D49" i="6"/>
  <c r="E49" i="6"/>
  <c r="G49" i="6"/>
  <c r="B50" i="6"/>
  <c r="C50" i="6"/>
  <c r="D50" i="6"/>
  <c r="E50" i="6"/>
  <c r="G50" i="6"/>
  <c r="B51" i="6"/>
  <c r="C51" i="6"/>
  <c r="D51" i="6"/>
  <c r="E51" i="6"/>
  <c r="G51" i="6"/>
  <c r="B52" i="6"/>
  <c r="C52" i="6"/>
  <c r="D52" i="6"/>
  <c r="E52" i="6"/>
  <c r="G52" i="6"/>
  <c r="B53" i="6"/>
  <c r="C53" i="6"/>
  <c r="D53" i="6"/>
  <c r="E53" i="6"/>
  <c r="G53" i="6"/>
  <c r="G4" i="6"/>
  <c r="E4" i="6"/>
  <c r="C4" i="6"/>
  <c r="B4" i="6"/>
  <c r="AC65" i="9" l="1"/>
  <c r="AD65" i="9"/>
  <c r="AC66" i="9"/>
  <c r="AD66" i="9"/>
  <c r="AC67" i="9"/>
  <c r="AD67" i="9"/>
  <c r="AC68" i="9"/>
  <c r="AD68" i="9"/>
  <c r="AC69" i="9"/>
  <c r="AD69" i="9"/>
  <c r="AC70" i="9"/>
  <c r="AD70" i="9"/>
  <c r="AC71" i="9"/>
  <c r="AD71" i="9"/>
  <c r="AC72" i="9"/>
  <c r="AD72" i="9"/>
  <c r="AC73" i="9"/>
  <c r="AD73" i="9"/>
  <c r="AC74" i="9"/>
  <c r="AD74" i="9"/>
  <c r="AC75" i="9"/>
  <c r="AD75" i="9"/>
  <c r="AC76" i="9"/>
  <c r="AD76" i="9"/>
  <c r="AC77" i="9"/>
  <c r="AD77" i="9"/>
  <c r="AC78" i="9"/>
  <c r="AD78" i="9"/>
  <c r="AC79" i="9"/>
  <c r="AD79" i="9"/>
  <c r="AC80" i="9"/>
  <c r="AD80" i="9"/>
  <c r="AC81" i="9"/>
  <c r="AD81" i="9"/>
  <c r="AC82" i="9"/>
  <c r="AD82" i="9"/>
  <c r="AC83" i="9"/>
  <c r="AD83" i="9"/>
  <c r="AC84" i="9"/>
  <c r="AD84" i="9"/>
  <c r="AC85" i="9"/>
  <c r="AD85" i="9"/>
  <c r="AC86" i="9"/>
  <c r="AD86" i="9"/>
  <c r="AC87" i="9"/>
  <c r="AD87" i="9"/>
  <c r="AC88" i="9"/>
  <c r="AD88" i="9"/>
  <c r="AC89" i="9"/>
  <c r="AD89" i="9"/>
  <c r="AC90" i="9"/>
  <c r="AD90" i="9"/>
  <c r="AC91" i="9"/>
  <c r="AD91" i="9"/>
  <c r="AC92" i="9"/>
  <c r="AD92" i="9"/>
  <c r="AC93" i="9"/>
  <c r="AD93" i="9"/>
  <c r="AC94" i="9"/>
  <c r="AD94" i="9"/>
  <c r="AC95" i="9"/>
  <c r="AD95" i="9"/>
  <c r="AC96" i="9"/>
  <c r="AD96" i="9"/>
  <c r="AC97" i="9"/>
  <c r="AD97" i="9"/>
  <c r="AC98" i="9"/>
  <c r="AD98" i="9"/>
  <c r="AC99" i="9"/>
  <c r="AD99" i="9"/>
  <c r="AC100" i="9"/>
  <c r="AD100" i="9"/>
  <c r="AC101" i="9"/>
  <c r="AD101" i="9"/>
  <c r="AC102" i="9"/>
  <c r="AD102" i="9"/>
  <c r="AC103" i="9"/>
  <c r="AD103" i="9"/>
  <c r="AC104" i="9"/>
  <c r="AD104" i="9"/>
  <c r="AC105" i="9"/>
  <c r="AD105" i="9"/>
  <c r="AC106" i="9"/>
  <c r="AD106" i="9"/>
  <c r="AC107" i="9"/>
  <c r="AD107" i="9"/>
  <c r="AC108" i="9"/>
  <c r="AD108" i="9"/>
  <c r="AC109" i="9"/>
  <c r="AD109" i="9"/>
  <c r="AC110" i="9"/>
  <c r="AD110" i="9"/>
  <c r="AC111" i="9"/>
  <c r="AD111" i="9"/>
  <c r="AC112" i="9"/>
  <c r="AD112" i="9"/>
  <c r="AC113" i="9"/>
  <c r="AD113" i="9"/>
  <c r="AC114" i="9"/>
  <c r="AD114" i="9"/>
  <c r="R65" i="9"/>
  <c r="S65" i="9"/>
  <c r="R66" i="9"/>
  <c r="S66" i="9"/>
  <c r="R67" i="9"/>
  <c r="S67" i="9"/>
  <c r="R68" i="9"/>
  <c r="S68" i="9"/>
  <c r="R69" i="9"/>
  <c r="S69" i="9"/>
  <c r="R70" i="9"/>
  <c r="S70" i="9"/>
  <c r="R71" i="9"/>
  <c r="S71" i="9"/>
  <c r="R72" i="9"/>
  <c r="S72" i="9"/>
  <c r="R73" i="9"/>
  <c r="S73" i="9"/>
  <c r="R74" i="9"/>
  <c r="S74" i="9"/>
  <c r="R75" i="9"/>
  <c r="S75" i="9"/>
  <c r="R76" i="9"/>
  <c r="S76" i="9"/>
  <c r="R77" i="9"/>
  <c r="S77" i="9"/>
  <c r="R78" i="9"/>
  <c r="S78" i="9"/>
  <c r="R79" i="9"/>
  <c r="S79" i="9"/>
  <c r="R80" i="9"/>
  <c r="S80" i="9"/>
  <c r="R81" i="9"/>
  <c r="S81" i="9"/>
  <c r="R82" i="9"/>
  <c r="S82" i="9"/>
  <c r="R83" i="9"/>
  <c r="S83" i="9"/>
  <c r="R84" i="9"/>
  <c r="S84" i="9"/>
  <c r="R85" i="9"/>
  <c r="S85" i="9"/>
  <c r="R86" i="9"/>
  <c r="S86" i="9"/>
  <c r="R87" i="9"/>
  <c r="S87" i="9"/>
  <c r="R88" i="9"/>
  <c r="S88" i="9"/>
  <c r="R89" i="9"/>
  <c r="S89" i="9"/>
  <c r="R90" i="9"/>
  <c r="S90" i="9"/>
  <c r="R91" i="9"/>
  <c r="S91" i="9"/>
  <c r="R92" i="9"/>
  <c r="S92" i="9"/>
  <c r="R93" i="9"/>
  <c r="S93" i="9"/>
  <c r="R94" i="9"/>
  <c r="S94" i="9"/>
  <c r="R95" i="9"/>
  <c r="S95" i="9"/>
  <c r="R96" i="9"/>
  <c r="S96" i="9"/>
  <c r="R97" i="9"/>
  <c r="S97" i="9"/>
  <c r="R98" i="9"/>
  <c r="S98" i="9"/>
  <c r="R99" i="9"/>
  <c r="S99" i="9"/>
  <c r="R100" i="9"/>
  <c r="S100" i="9"/>
  <c r="R101" i="9"/>
  <c r="S101" i="9"/>
  <c r="R102" i="9"/>
  <c r="S102" i="9"/>
  <c r="R103" i="9"/>
  <c r="S103" i="9"/>
  <c r="R104" i="9"/>
  <c r="S104" i="9"/>
  <c r="R105" i="9"/>
  <c r="S105" i="9"/>
  <c r="R106" i="9"/>
  <c r="S106" i="9"/>
  <c r="R107" i="9"/>
  <c r="S107" i="9"/>
  <c r="R108" i="9"/>
  <c r="S108" i="9"/>
  <c r="R109" i="9"/>
  <c r="S109" i="9"/>
  <c r="R110" i="9"/>
  <c r="S110" i="9"/>
  <c r="R111" i="9"/>
  <c r="S111" i="9"/>
  <c r="R112" i="9"/>
  <c r="S112" i="9"/>
  <c r="R113" i="9"/>
  <c r="S113" i="9"/>
  <c r="R114" i="9"/>
  <c r="S114"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65" i="9"/>
  <c r="H66" i="9"/>
  <c r="H67" i="9"/>
  <c r="H68" i="9"/>
  <c r="H69" i="9"/>
  <c r="H70" i="9"/>
  <c r="H71" i="9"/>
  <c r="H72" i="9"/>
  <c r="H73" i="9"/>
  <c r="H74" i="9"/>
  <c r="H75" i="9"/>
  <c r="H76" i="9"/>
  <c r="H77" i="9"/>
  <c r="H78" i="9"/>
  <c r="H79" i="9"/>
  <c r="H80" i="9"/>
  <c r="E21" i="7" l="1"/>
  <c r="F21" i="7"/>
  <c r="G21" i="7"/>
  <c r="I21" i="7"/>
  <c r="AC35" i="9"/>
  <c r="AD35" i="9"/>
  <c r="R35" i="9"/>
  <c r="S35" i="9"/>
  <c r="H35" i="9"/>
  <c r="H36" i="9"/>
  <c r="C4" i="16" l="1"/>
  <c r="G3" i="4"/>
  <c r="L7" i="22" l="1"/>
  <c r="K269" i="22" l="1"/>
  <c r="K268" i="22"/>
  <c r="K267" i="22"/>
  <c r="K266" i="22"/>
  <c r="K265" i="22"/>
  <c r="K264" i="22"/>
  <c r="K263" i="22"/>
  <c r="K262" i="22"/>
  <c r="K261" i="22"/>
  <c r="K260" i="22"/>
  <c r="K259" i="22"/>
  <c r="K258" i="22"/>
  <c r="K257" i="22"/>
  <c r="K256" i="22"/>
  <c r="K255" i="22"/>
  <c r="K254" i="22"/>
  <c r="K253" i="22"/>
  <c r="K252" i="22"/>
  <c r="K251" i="22"/>
  <c r="K250" i="22"/>
  <c r="K249" i="22"/>
  <c r="K248" i="22"/>
  <c r="K247" i="22"/>
  <c r="K246" i="22"/>
  <c r="K245" i="22"/>
  <c r="K244" i="22"/>
  <c r="K243" i="22"/>
  <c r="K242" i="22"/>
  <c r="K241" i="22"/>
  <c r="K240" i="22"/>
  <c r="K239" i="22"/>
  <c r="K238" i="22"/>
  <c r="K237" i="22"/>
  <c r="K236" i="22"/>
  <c r="K235" i="22"/>
  <c r="K234" i="22"/>
  <c r="K233" i="22"/>
  <c r="K232" i="22"/>
  <c r="K231" i="22"/>
  <c r="K230" i="22"/>
  <c r="K229" i="22"/>
  <c r="K228" i="22"/>
  <c r="K227" i="22"/>
  <c r="K226" i="22"/>
  <c r="K225" i="22"/>
  <c r="K224" i="22"/>
  <c r="K223" i="22"/>
  <c r="K222" i="22"/>
  <c r="K221" i="22"/>
  <c r="K220" i="22"/>
  <c r="K219" i="22"/>
  <c r="K218" i="22"/>
  <c r="K217" i="22"/>
  <c r="K216" i="22"/>
  <c r="K215" i="22"/>
  <c r="K214" i="22"/>
  <c r="K213" i="22"/>
  <c r="K212" i="22"/>
  <c r="K211" i="22"/>
  <c r="K210" i="22"/>
  <c r="K209" i="22"/>
  <c r="K208" i="22"/>
  <c r="K207" i="22"/>
  <c r="K206" i="22"/>
  <c r="K205" i="22"/>
  <c r="K204" i="22"/>
  <c r="K203" i="22"/>
  <c r="K202" i="22"/>
  <c r="K201" i="22"/>
  <c r="K200" i="22"/>
  <c r="K199" i="22"/>
  <c r="K198" i="22"/>
  <c r="K197" i="22"/>
  <c r="K196" i="22"/>
  <c r="K195" i="22"/>
  <c r="K194" i="22"/>
  <c r="K193" i="22"/>
  <c r="K192" i="22"/>
  <c r="K191" i="22"/>
  <c r="K190" i="22"/>
  <c r="K189" i="22"/>
  <c r="K188" i="22"/>
  <c r="K187" i="22"/>
  <c r="K186" i="22"/>
  <c r="K185" i="22"/>
  <c r="K184" i="22"/>
  <c r="K183" i="22"/>
  <c r="K182" i="22"/>
  <c r="K181" i="22"/>
  <c r="K180" i="22"/>
  <c r="K179" i="22"/>
  <c r="K178" i="22"/>
  <c r="K177" i="22"/>
  <c r="K176" i="22"/>
  <c r="K175" i="22"/>
  <c r="K174" i="22"/>
  <c r="K173" i="22"/>
  <c r="K172" i="22"/>
  <c r="K171" i="22"/>
  <c r="K170" i="22"/>
  <c r="K169" i="22"/>
  <c r="K168" i="22"/>
  <c r="K167" i="22"/>
  <c r="K166" i="22"/>
  <c r="K165" i="22"/>
  <c r="K164" i="22"/>
  <c r="K163" i="22"/>
  <c r="K162" i="22"/>
  <c r="K161" i="22"/>
  <c r="K160" i="22"/>
  <c r="K159" i="22"/>
  <c r="K158" i="22"/>
  <c r="K157" i="22"/>
  <c r="K156" i="22"/>
  <c r="K155" i="22"/>
  <c r="K154" i="22"/>
  <c r="K153" i="22"/>
  <c r="K152" i="22"/>
  <c r="K151" i="22"/>
  <c r="K150" i="22"/>
  <c r="K149" i="22"/>
  <c r="K148" i="22"/>
  <c r="K147" i="22"/>
  <c r="K146" i="22"/>
  <c r="K145" i="22"/>
  <c r="K144" i="22"/>
  <c r="K143" i="22"/>
  <c r="K142" i="22"/>
  <c r="K141" i="22"/>
  <c r="K140" i="22"/>
  <c r="K139" i="22"/>
  <c r="K138" i="22"/>
  <c r="K137" i="22"/>
  <c r="K136" i="22"/>
  <c r="K135" i="22"/>
  <c r="K134" i="22"/>
  <c r="K133" i="22"/>
  <c r="K132" i="22"/>
  <c r="K131" i="22"/>
  <c r="K130" i="22"/>
  <c r="K129" i="22"/>
  <c r="K128" i="22"/>
  <c r="K127" i="22"/>
  <c r="K126" i="22"/>
  <c r="K125" i="22"/>
  <c r="K124" i="22"/>
  <c r="K123" i="22"/>
  <c r="K122" i="22"/>
  <c r="K121" i="22"/>
  <c r="K120" i="22"/>
  <c r="K119" i="22"/>
  <c r="K118" i="22"/>
  <c r="K117" i="22"/>
  <c r="K116" i="22"/>
  <c r="K115" i="22"/>
  <c r="K114" i="22"/>
  <c r="K113" i="22"/>
  <c r="K112" i="22"/>
  <c r="K111" i="22"/>
  <c r="K110" i="22"/>
  <c r="K109" i="22"/>
  <c r="K108" i="22"/>
  <c r="K107" i="22"/>
  <c r="K106" i="22"/>
  <c r="K105" i="22"/>
  <c r="K104" i="22"/>
  <c r="K103" i="22"/>
  <c r="K102" i="22"/>
  <c r="K101" i="22"/>
  <c r="K100" i="22"/>
  <c r="K99" i="22"/>
  <c r="K98" i="22"/>
  <c r="K97" i="22"/>
  <c r="K96" i="22"/>
  <c r="K95" i="22"/>
  <c r="K94" i="22"/>
  <c r="K93" i="22"/>
  <c r="K92" i="22"/>
  <c r="K91" i="22"/>
  <c r="K90" i="22"/>
  <c r="K89" i="22"/>
  <c r="K88" i="22"/>
  <c r="K87" i="22"/>
  <c r="K86" i="22"/>
  <c r="K85" i="22"/>
  <c r="K84" i="22"/>
  <c r="K83" i="22"/>
  <c r="K82" i="22"/>
  <c r="K81" i="22"/>
  <c r="K80" i="22"/>
  <c r="K79" i="22"/>
  <c r="K78" i="22"/>
  <c r="K77" i="22"/>
  <c r="K76" i="22"/>
  <c r="K75" i="22"/>
  <c r="K74" i="22"/>
  <c r="K73" i="22"/>
  <c r="K72" i="22"/>
  <c r="K71" i="22"/>
  <c r="K70" i="22"/>
  <c r="K69" i="22"/>
  <c r="K68" i="22"/>
  <c r="K67" i="22"/>
  <c r="K66" i="22"/>
  <c r="K65" i="22"/>
  <c r="K64" i="22"/>
  <c r="K63" i="22"/>
  <c r="K62" i="22"/>
  <c r="K61" i="22"/>
  <c r="K60" i="22"/>
  <c r="K59" i="22"/>
  <c r="K58" i="22"/>
  <c r="K57" i="22"/>
  <c r="K56" i="22"/>
  <c r="K55" i="22"/>
  <c r="K54" i="22"/>
  <c r="K53" i="22"/>
  <c r="K52" i="22"/>
  <c r="K51" i="22"/>
  <c r="K50" i="22"/>
  <c r="K49" i="22"/>
  <c r="K48" i="22"/>
  <c r="K47" i="22"/>
  <c r="K46" i="22"/>
  <c r="K45" i="22"/>
  <c r="K44" i="22"/>
  <c r="K43" i="22"/>
  <c r="K42" i="22"/>
  <c r="K41" i="22"/>
  <c r="K40" i="22"/>
  <c r="K39" i="22"/>
  <c r="K38" i="22"/>
  <c r="K37" i="22"/>
  <c r="K36" i="22"/>
  <c r="K35" i="22"/>
  <c r="K34" i="22"/>
  <c r="K33" i="22"/>
  <c r="K32" i="22"/>
  <c r="K31" i="22"/>
  <c r="K30" i="22"/>
  <c r="K29" i="22"/>
  <c r="K28" i="22"/>
  <c r="K27" i="22"/>
  <c r="K26" i="22"/>
  <c r="K25" i="22"/>
  <c r="K24" i="22"/>
  <c r="K23" i="22"/>
  <c r="K22" i="22"/>
  <c r="K21" i="22"/>
  <c r="K20" i="22"/>
  <c r="K270" i="22" s="1"/>
  <c r="L16" i="22" l="1"/>
  <c r="L12" i="22"/>
  <c r="L13" i="19"/>
  <c r="L14" i="19"/>
  <c r="L15" i="19"/>
  <c r="L17" i="19"/>
  <c r="L19" i="19"/>
  <c r="L7" i="19"/>
  <c r="M7" i="19" l="1"/>
  <c r="F4" i="6"/>
  <c r="C15" i="16"/>
  <c r="F19" i="6" l="1"/>
  <c r="AB12" i="1"/>
  <c r="H5" i="7" s="1"/>
  <c r="AB17" i="1"/>
  <c r="H6" i="7" s="1"/>
  <c r="AB22" i="1"/>
  <c r="H7" i="7" s="1"/>
  <c r="AB27" i="1"/>
  <c r="H8" i="7" s="1"/>
  <c r="AB32" i="1"/>
  <c r="H9" i="7" s="1"/>
  <c r="AB37" i="1"/>
  <c r="H10" i="7" s="1"/>
  <c r="AB42" i="1"/>
  <c r="H11" i="7" s="1"/>
  <c r="AB47" i="1"/>
  <c r="H12" i="7" s="1"/>
  <c r="AB52" i="1"/>
  <c r="H13" i="7" s="1"/>
  <c r="AB57" i="1"/>
  <c r="H14" i="7" s="1"/>
  <c r="AB62" i="1"/>
  <c r="H15" i="7" s="1"/>
  <c r="AB67" i="1"/>
  <c r="H16" i="7" s="1"/>
  <c r="AB72" i="1"/>
  <c r="H17" i="7" s="1"/>
  <c r="AB77" i="1"/>
  <c r="H18" i="7" s="1"/>
  <c r="AB82" i="1"/>
  <c r="H19" i="7" s="1"/>
  <c r="AB87" i="1"/>
  <c r="H20" i="7" s="1"/>
  <c r="AB92" i="1"/>
  <c r="H21" i="7" s="1"/>
  <c r="AB97" i="1"/>
  <c r="H22" i="7" s="1"/>
  <c r="AB102" i="1"/>
  <c r="H23" i="7" s="1"/>
  <c r="AB107" i="1"/>
  <c r="H24" i="7" s="1"/>
  <c r="AB112" i="1"/>
  <c r="H25" i="7" s="1"/>
  <c r="AB117" i="1"/>
  <c r="H26" i="7" s="1"/>
  <c r="AB122" i="1"/>
  <c r="H27" i="7" s="1"/>
  <c r="AB127" i="1"/>
  <c r="H28" i="7" s="1"/>
  <c r="AB132" i="1"/>
  <c r="H29" i="7" s="1"/>
  <c r="AB137" i="1"/>
  <c r="H30" i="7" s="1"/>
  <c r="AB142" i="1"/>
  <c r="H31" i="7" s="1"/>
  <c r="AB147" i="1"/>
  <c r="H32" i="7" s="1"/>
  <c r="AB152" i="1"/>
  <c r="H33" i="7" s="1"/>
  <c r="AB157" i="1"/>
  <c r="H34" i="7" s="1"/>
  <c r="AB162" i="1"/>
  <c r="H35" i="7" s="1"/>
  <c r="AB167" i="1"/>
  <c r="H36" i="7" s="1"/>
  <c r="AB172" i="1"/>
  <c r="H37" i="7" s="1"/>
  <c r="AB177" i="1"/>
  <c r="H38" i="7" s="1"/>
  <c r="AB182" i="1"/>
  <c r="H39" i="7" s="1"/>
  <c r="AB187" i="1"/>
  <c r="H40" i="7" s="1"/>
  <c r="AB192" i="1"/>
  <c r="H41" i="7" s="1"/>
  <c r="AB197" i="1"/>
  <c r="H42" i="7" s="1"/>
  <c r="AB202" i="1"/>
  <c r="H43" i="7" s="1"/>
  <c r="AB207" i="1"/>
  <c r="H44" i="7" s="1"/>
  <c r="AB212" i="1"/>
  <c r="H45" i="7" s="1"/>
  <c r="AB217" i="1"/>
  <c r="H46" i="7" s="1"/>
  <c r="AB222" i="1"/>
  <c r="H47" i="7" s="1"/>
  <c r="AB227" i="1"/>
  <c r="H48" i="7" s="1"/>
  <c r="AB232" i="1"/>
  <c r="H49" i="7" s="1"/>
  <c r="AB237" i="1"/>
  <c r="H50" i="7" s="1"/>
  <c r="AB242" i="1"/>
  <c r="H51" i="7" s="1"/>
  <c r="AB247" i="1"/>
  <c r="H52" i="7" s="1"/>
  <c r="AB252" i="1"/>
  <c r="H53" i="7" s="1"/>
  <c r="AB7" i="1"/>
  <c r="H4" i="7" s="1"/>
  <c r="E4" i="7" l="1"/>
  <c r="F4" i="7"/>
  <c r="G4" i="7"/>
  <c r="I4" i="7"/>
  <c r="E5" i="7"/>
  <c r="F5" i="7"/>
  <c r="G5" i="7"/>
  <c r="I5" i="7"/>
  <c r="E6" i="7"/>
  <c r="E7" i="7"/>
  <c r="E8" i="7"/>
  <c r="G6" i="7"/>
  <c r="G7" i="7"/>
  <c r="G8" i="7"/>
  <c r="Q19" i="19" l="1"/>
  <c r="Q17" i="19"/>
  <c r="Q15" i="19"/>
  <c r="F13" i="6" l="1"/>
  <c r="F17" i="6"/>
  <c r="F22" i="6"/>
  <c r="F26" i="6"/>
  <c r="F30" i="6"/>
  <c r="F34" i="6"/>
  <c r="F38" i="6"/>
  <c r="F42" i="6"/>
  <c r="F46" i="6"/>
  <c r="F50" i="6"/>
  <c r="M17" i="19"/>
  <c r="F10" i="6"/>
  <c r="F14" i="6"/>
  <c r="F18" i="6"/>
  <c r="F23" i="6"/>
  <c r="F27" i="6"/>
  <c r="F31" i="6"/>
  <c r="F35" i="6"/>
  <c r="F39" i="6"/>
  <c r="F43" i="6"/>
  <c r="F47" i="6"/>
  <c r="F51" i="6"/>
  <c r="F11" i="6"/>
  <c r="F15" i="6"/>
  <c r="F20" i="6"/>
  <c r="F24" i="6"/>
  <c r="F28" i="6"/>
  <c r="F32" i="6"/>
  <c r="F36" i="6"/>
  <c r="F40" i="6"/>
  <c r="F44" i="6"/>
  <c r="F48" i="6"/>
  <c r="F52" i="6"/>
  <c r="F7" i="6"/>
  <c r="F12" i="6"/>
  <c r="F16" i="6"/>
  <c r="F21" i="6"/>
  <c r="F25" i="6"/>
  <c r="F29" i="6"/>
  <c r="F33" i="6"/>
  <c r="F37" i="6"/>
  <c r="F41" i="6"/>
  <c r="M19" i="19"/>
  <c r="F45" i="6"/>
  <c r="F49" i="6"/>
  <c r="F53" i="6"/>
  <c r="M14" i="19"/>
  <c r="F6" i="6"/>
  <c r="F8" i="6"/>
  <c r="M15" i="19"/>
  <c r="F9" i="6"/>
  <c r="M13" i="19"/>
  <c r="F5" i="6"/>
  <c r="I256" i="1"/>
  <c r="H256" i="1"/>
  <c r="G256" i="1"/>
  <c r="E256" i="1"/>
  <c r="D256" i="1"/>
  <c r="I255" i="1"/>
  <c r="H255" i="1"/>
  <c r="G255" i="1"/>
  <c r="E255" i="1"/>
  <c r="D255" i="1"/>
  <c r="I254" i="1"/>
  <c r="H254" i="1"/>
  <c r="G254" i="1"/>
  <c r="E254" i="1"/>
  <c r="D254" i="1"/>
  <c r="I253" i="1"/>
  <c r="H253" i="1"/>
  <c r="G253" i="1"/>
  <c r="E253" i="1"/>
  <c r="D253" i="1"/>
  <c r="L252" i="1"/>
  <c r="D53" i="4" s="1"/>
  <c r="K252" i="1"/>
  <c r="J252" i="1"/>
  <c r="I252" i="1"/>
  <c r="H252" i="1"/>
  <c r="G252" i="1"/>
  <c r="F252" i="1"/>
  <c r="E252" i="1"/>
  <c r="D252" i="1"/>
  <c r="C252" i="1"/>
  <c r="C53" i="4" s="1"/>
  <c r="B252" i="1"/>
  <c r="B53" i="4" s="1"/>
  <c r="I251" i="1"/>
  <c r="H251" i="1"/>
  <c r="G251" i="1"/>
  <c r="E251" i="1"/>
  <c r="D251" i="1"/>
  <c r="I250" i="1"/>
  <c r="H250" i="1"/>
  <c r="G250" i="1"/>
  <c r="E250" i="1"/>
  <c r="D250" i="1"/>
  <c r="I249" i="1"/>
  <c r="H249" i="1"/>
  <c r="G249" i="1"/>
  <c r="E249" i="1"/>
  <c r="D249" i="1"/>
  <c r="I248" i="1"/>
  <c r="H248" i="1"/>
  <c r="G248" i="1"/>
  <c r="E248" i="1"/>
  <c r="D248" i="1"/>
  <c r="L247" i="1"/>
  <c r="D52" i="4" s="1"/>
  <c r="K247" i="1"/>
  <c r="J247" i="1"/>
  <c r="I247" i="1"/>
  <c r="H247" i="1"/>
  <c r="G247" i="1"/>
  <c r="F247" i="1"/>
  <c r="E247" i="1"/>
  <c r="D247" i="1"/>
  <c r="C247" i="1"/>
  <c r="C52" i="4" s="1"/>
  <c r="B247" i="1"/>
  <c r="B52" i="4" s="1"/>
  <c r="I246" i="1"/>
  <c r="H246" i="1"/>
  <c r="G246" i="1"/>
  <c r="E246" i="1"/>
  <c r="D246" i="1"/>
  <c r="I245" i="1"/>
  <c r="H245" i="1"/>
  <c r="G245" i="1"/>
  <c r="E245" i="1"/>
  <c r="D245" i="1"/>
  <c r="I244" i="1"/>
  <c r="H244" i="1"/>
  <c r="G244" i="1"/>
  <c r="E244" i="1"/>
  <c r="D244" i="1"/>
  <c r="I243" i="1"/>
  <c r="H243" i="1"/>
  <c r="G243" i="1"/>
  <c r="E243" i="1"/>
  <c r="D243" i="1"/>
  <c r="L242" i="1"/>
  <c r="D51" i="4" s="1"/>
  <c r="K242" i="1"/>
  <c r="J242" i="1"/>
  <c r="I242" i="1"/>
  <c r="H242" i="1"/>
  <c r="G242" i="1"/>
  <c r="F242" i="1"/>
  <c r="E242" i="1"/>
  <c r="D242" i="1"/>
  <c r="C242" i="1"/>
  <c r="C51" i="4" s="1"/>
  <c r="B242" i="1"/>
  <c r="B51" i="4" s="1"/>
  <c r="I241" i="1"/>
  <c r="H241" i="1"/>
  <c r="G241" i="1"/>
  <c r="E241" i="1"/>
  <c r="D241" i="1"/>
  <c r="I240" i="1"/>
  <c r="H240" i="1"/>
  <c r="G240" i="1"/>
  <c r="E240" i="1"/>
  <c r="D240" i="1"/>
  <c r="I239" i="1"/>
  <c r="H239" i="1"/>
  <c r="G239" i="1"/>
  <c r="E239" i="1"/>
  <c r="D239" i="1"/>
  <c r="I238" i="1"/>
  <c r="H238" i="1"/>
  <c r="G238" i="1"/>
  <c r="E238" i="1"/>
  <c r="D238" i="1"/>
  <c r="L237" i="1"/>
  <c r="D50" i="4" s="1"/>
  <c r="K237" i="1"/>
  <c r="J237" i="1"/>
  <c r="I237" i="1"/>
  <c r="H237" i="1"/>
  <c r="G237" i="1"/>
  <c r="F237" i="1"/>
  <c r="E237" i="1"/>
  <c r="D237" i="1"/>
  <c r="C237" i="1"/>
  <c r="C50" i="4" s="1"/>
  <c r="B237" i="1"/>
  <c r="B50" i="4" s="1"/>
  <c r="I236" i="1"/>
  <c r="H236" i="1"/>
  <c r="G236" i="1"/>
  <c r="E236" i="1"/>
  <c r="D236" i="1"/>
  <c r="I235" i="1"/>
  <c r="H235" i="1"/>
  <c r="G235" i="1"/>
  <c r="E235" i="1"/>
  <c r="D235" i="1"/>
  <c r="I234" i="1"/>
  <c r="H234" i="1"/>
  <c r="G234" i="1"/>
  <c r="E234" i="1"/>
  <c r="D234" i="1"/>
  <c r="I233" i="1"/>
  <c r="H233" i="1"/>
  <c r="G233" i="1"/>
  <c r="E233" i="1"/>
  <c r="D233" i="1"/>
  <c r="L232" i="1"/>
  <c r="D49" i="4" s="1"/>
  <c r="K232" i="1"/>
  <c r="J232" i="1"/>
  <c r="I232" i="1"/>
  <c r="H232" i="1"/>
  <c r="G232" i="1"/>
  <c r="F232" i="1"/>
  <c r="E232" i="1"/>
  <c r="D232" i="1"/>
  <c r="C232" i="1"/>
  <c r="C49" i="4" s="1"/>
  <c r="B232" i="1"/>
  <c r="B49" i="4" s="1"/>
  <c r="I231" i="1"/>
  <c r="H231" i="1"/>
  <c r="G231" i="1"/>
  <c r="E231" i="1"/>
  <c r="D231" i="1"/>
  <c r="I230" i="1"/>
  <c r="H230" i="1"/>
  <c r="G230" i="1"/>
  <c r="E230" i="1"/>
  <c r="D230" i="1"/>
  <c r="I229" i="1"/>
  <c r="H229" i="1"/>
  <c r="G229" i="1"/>
  <c r="E229" i="1"/>
  <c r="D229" i="1"/>
  <c r="I228" i="1"/>
  <c r="H228" i="1"/>
  <c r="G228" i="1"/>
  <c r="E228" i="1"/>
  <c r="D228" i="1"/>
  <c r="L227" i="1"/>
  <c r="D48" i="4" s="1"/>
  <c r="K227" i="1"/>
  <c r="J227" i="1"/>
  <c r="I227" i="1"/>
  <c r="H227" i="1"/>
  <c r="G227" i="1"/>
  <c r="F227" i="1"/>
  <c r="E227" i="1"/>
  <c r="D227" i="1"/>
  <c r="C227" i="1"/>
  <c r="C48" i="4" s="1"/>
  <c r="B227" i="1"/>
  <c r="B48" i="4" s="1"/>
  <c r="I226" i="1"/>
  <c r="H226" i="1"/>
  <c r="G226" i="1"/>
  <c r="E226" i="1"/>
  <c r="D226" i="1"/>
  <c r="I225" i="1"/>
  <c r="H225" i="1"/>
  <c r="G225" i="1"/>
  <c r="E225" i="1"/>
  <c r="D225" i="1"/>
  <c r="I224" i="1"/>
  <c r="H224" i="1"/>
  <c r="G224" i="1"/>
  <c r="E224" i="1"/>
  <c r="D224" i="1"/>
  <c r="I223" i="1"/>
  <c r="H223" i="1"/>
  <c r="G223" i="1"/>
  <c r="E223" i="1"/>
  <c r="D223" i="1"/>
  <c r="L222" i="1"/>
  <c r="D47" i="4" s="1"/>
  <c r="K222" i="1"/>
  <c r="J222" i="1"/>
  <c r="I222" i="1"/>
  <c r="H222" i="1"/>
  <c r="G222" i="1"/>
  <c r="F222" i="1"/>
  <c r="E222" i="1"/>
  <c r="D222" i="1"/>
  <c r="C222" i="1"/>
  <c r="C47" i="4" s="1"/>
  <c r="B222" i="1"/>
  <c r="B47" i="4" s="1"/>
  <c r="I221" i="1"/>
  <c r="H221" i="1"/>
  <c r="G221" i="1"/>
  <c r="E221" i="1"/>
  <c r="D221" i="1"/>
  <c r="I220" i="1"/>
  <c r="H220" i="1"/>
  <c r="G220" i="1"/>
  <c r="E220" i="1"/>
  <c r="D220" i="1"/>
  <c r="I219" i="1"/>
  <c r="H219" i="1"/>
  <c r="G219" i="1"/>
  <c r="E219" i="1"/>
  <c r="D219" i="1"/>
  <c r="I218" i="1"/>
  <c r="H218" i="1"/>
  <c r="G218" i="1"/>
  <c r="E218" i="1"/>
  <c r="D218" i="1"/>
  <c r="L217" i="1"/>
  <c r="D46" i="4" s="1"/>
  <c r="K217" i="1"/>
  <c r="J217" i="1"/>
  <c r="I217" i="1"/>
  <c r="H217" i="1"/>
  <c r="G217" i="1"/>
  <c r="F217" i="1"/>
  <c r="E217" i="1"/>
  <c r="D217" i="1"/>
  <c r="C217" i="1"/>
  <c r="C46" i="4" s="1"/>
  <c r="B217" i="1"/>
  <c r="B46" i="4" s="1"/>
  <c r="I216" i="1"/>
  <c r="H216" i="1"/>
  <c r="G216" i="1"/>
  <c r="E216" i="1"/>
  <c r="D216" i="1"/>
  <c r="I215" i="1"/>
  <c r="H215" i="1"/>
  <c r="G215" i="1"/>
  <c r="E215" i="1"/>
  <c r="D215" i="1"/>
  <c r="I214" i="1"/>
  <c r="H214" i="1"/>
  <c r="G214" i="1"/>
  <c r="E214" i="1"/>
  <c r="D214" i="1"/>
  <c r="I213" i="1"/>
  <c r="H213" i="1"/>
  <c r="G213" i="1"/>
  <c r="E213" i="1"/>
  <c r="D213" i="1"/>
  <c r="L212" i="1"/>
  <c r="D45" i="4" s="1"/>
  <c r="K212" i="1"/>
  <c r="J212" i="1"/>
  <c r="I212" i="1"/>
  <c r="H212" i="1"/>
  <c r="G212" i="1"/>
  <c r="F212" i="1"/>
  <c r="E212" i="1"/>
  <c r="D212" i="1"/>
  <c r="C212" i="1"/>
  <c r="C45" i="4" s="1"/>
  <c r="B212" i="1"/>
  <c r="B45" i="4" s="1"/>
  <c r="I211" i="1"/>
  <c r="H211" i="1"/>
  <c r="G211" i="1"/>
  <c r="E211" i="1"/>
  <c r="D211" i="1"/>
  <c r="I210" i="1"/>
  <c r="H210" i="1"/>
  <c r="G210" i="1"/>
  <c r="E210" i="1"/>
  <c r="D210" i="1"/>
  <c r="I209" i="1"/>
  <c r="H209" i="1"/>
  <c r="G209" i="1"/>
  <c r="E209" i="1"/>
  <c r="D209" i="1"/>
  <c r="I208" i="1"/>
  <c r="H208" i="1"/>
  <c r="G208" i="1"/>
  <c r="E208" i="1"/>
  <c r="D208" i="1"/>
  <c r="L207" i="1"/>
  <c r="D44" i="4" s="1"/>
  <c r="K207" i="1"/>
  <c r="J207" i="1"/>
  <c r="I207" i="1"/>
  <c r="H207" i="1"/>
  <c r="G207" i="1"/>
  <c r="F207" i="1"/>
  <c r="E207" i="1"/>
  <c r="D207" i="1"/>
  <c r="C207" i="1"/>
  <c r="C44" i="4" s="1"/>
  <c r="B207" i="1"/>
  <c r="B44" i="4" s="1"/>
  <c r="I206" i="1"/>
  <c r="H206" i="1"/>
  <c r="G206" i="1"/>
  <c r="E206" i="1"/>
  <c r="D206" i="1"/>
  <c r="I205" i="1"/>
  <c r="H205" i="1"/>
  <c r="G205" i="1"/>
  <c r="E205" i="1"/>
  <c r="D205" i="1"/>
  <c r="I204" i="1"/>
  <c r="H204" i="1"/>
  <c r="G204" i="1"/>
  <c r="E204" i="1"/>
  <c r="D204" i="1"/>
  <c r="I203" i="1"/>
  <c r="H203" i="1"/>
  <c r="G203" i="1"/>
  <c r="E203" i="1"/>
  <c r="D203" i="1"/>
  <c r="L202" i="1"/>
  <c r="D43" i="4" s="1"/>
  <c r="K202" i="1"/>
  <c r="J202" i="1"/>
  <c r="I202" i="1"/>
  <c r="H202" i="1"/>
  <c r="G202" i="1"/>
  <c r="F202" i="1"/>
  <c r="E202" i="1"/>
  <c r="D202" i="1"/>
  <c r="C202" i="1"/>
  <c r="C43" i="4" s="1"/>
  <c r="B202" i="1"/>
  <c r="B43" i="4" s="1"/>
  <c r="I201" i="1"/>
  <c r="H201" i="1"/>
  <c r="G201" i="1"/>
  <c r="E201" i="1"/>
  <c r="D201" i="1"/>
  <c r="I200" i="1"/>
  <c r="H200" i="1"/>
  <c r="G200" i="1"/>
  <c r="E200" i="1"/>
  <c r="D200" i="1"/>
  <c r="I199" i="1"/>
  <c r="H199" i="1"/>
  <c r="G199" i="1"/>
  <c r="E199" i="1"/>
  <c r="D199" i="1"/>
  <c r="I198" i="1"/>
  <c r="H198" i="1"/>
  <c r="G198" i="1"/>
  <c r="E198" i="1"/>
  <c r="D198" i="1"/>
  <c r="L197" i="1"/>
  <c r="D42" i="4" s="1"/>
  <c r="K197" i="1"/>
  <c r="J197" i="1"/>
  <c r="I197" i="1"/>
  <c r="H197" i="1"/>
  <c r="G197" i="1"/>
  <c r="F197" i="1"/>
  <c r="E197" i="1"/>
  <c r="D197" i="1"/>
  <c r="C197" i="1"/>
  <c r="C42" i="4" s="1"/>
  <c r="B197" i="1"/>
  <c r="B42" i="4" s="1"/>
  <c r="I196" i="1"/>
  <c r="H196" i="1"/>
  <c r="G196" i="1"/>
  <c r="E196" i="1"/>
  <c r="D196" i="1"/>
  <c r="I195" i="1"/>
  <c r="H195" i="1"/>
  <c r="G195" i="1"/>
  <c r="E195" i="1"/>
  <c r="D195" i="1"/>
  <c r="I194" i="1"/>
  <c r="H194" i="1"/>
  <c r="G194" i="1"/>
  <c r="E194" i="1"/>
  <c r="D194" i="1"/>
  <c r="I193" i="1"/>
  <c r="H193" i="1"/>
  <c r="G193" i="1"/>
  <c r="E193" i="1"/>
  <c r="D193" i="1"/>
  <c r="L192" i="1"/>
  <c r="D41" i="4" s="1"/>
  <c r="K192" i="1"/>
  <c r="J192" i="1"/>
  <c r="I192" i="1"/>
  <c r="H192" i="1"/>
  <c r="G192" i="1"/>
  <c r="F192" i="1"/>
  <c r="E192" i="1"/>
  <c r="D192" i="1"/>
  <c r="C192" i="1"/>
  <c r="C41" i="4" s="1"/>
  <c r="B192" i="1"/>
  <c r="B41" i="4" s="1"/>
  <c r="I191" i="1"/>
  <c r="H191" i="1"/>
  <c r="G191" i="1"/>
  <c r="E191" i="1"/>
  <c r="D191" i="1"/>
  <c r="I190" i="1"/>
  <c r="H190" i="1"/>
  <c r="G190" i="1"/>
  <c r="E190" i="1"/>
  <c r="D190" i="1"/>
  <c r="I189" i="1"/>
  <c r="H189" i="1"/>
  <c r="G189" i="1"/>
  <c r="E189" i="1"/>
  <c r="D189" i="1"/>
  <c r="I188" i="1"/>
  <c r="H188" i="1"/>
  <c r="G188" i="1"/>
  <c r="E188" i="1"/>
  <c r="D188" i="1"/>
  <c r="L187" i="1"/>
  <c r="D40" i="4" s="1"/>
  <c r="K187" i="1"/>
  <c r="J187" i="1"/>
  <c r="I187" i="1"/>
  <c r="H187" i="1"/>
  <c r="G187" i="1"/>
  <c r="F187" i="1"/>
  <c r="E187" i="1"/>
  <c r="D187" i="1"/>
  <c r="C187" i="1"/>
  <c r="C40" i="4" s="1"/>
  <c r="B187" i="1"/>
  <c r="B40" i="4" s="1"/>
  <c r="I186" i="1"/>
  <c r="H186" i="1"/>
  <c r="G186" i="1"/>
  <c r="E186" i="1"/>
  <c r="D186" i="1"/>
  <c r="I185" i="1"/>
  <c r="H185" i="1"/>
  <c r="G185" i="1"/>
  <c r="E185" i="1"/>
  <c r="D185" i="1"/>
  <c r="I184" i="1"/>
  <c r="H184" i="1"/>
  <c r="G184" i="1"/>
  <c r="E184" i="1"/>
  <c r="D184" i="1"/>
  <c r="I183" i="1"/>
  <c r="H183" i="1"/>
  <c r="G183" i="1"/>
  <c r="E183" i="1"/>
  <c r="D183" i="1"/>
  <c r="L182" i="1"/>
  <c r="D39" i="4" s="1"/>
  <c r="K182" i="1"/>
  <c r="J182" i="1"/>
  <c r="I182" i="1"/>
  <c r="H182" i="1"/>
  <c r="G182" i="1"/>
  <c r="F182" i="1"/>
  <c r="E182" i="1"/>
  <c r="D182" i="1"/>
  <c r="C182" i="1"/>
  <c r="C39" i="4" s="1"/>
  <c r="B182" i="1"/>
  <c r="B39" i="4" s="1"/>
  <c r="I181" i="1"/>
  <c r="H181" i="1"/>
  <c r="G181" i="1"/>
  <c r="E181" i="1"/>
  <c r="D181" i="1"/>
  <c r="I180" i="1"/>
  <c r="H180" i="1"/>
  <c r="G180" i="1"/>
  <c r="E180" i="1"/>
  <c r="D180" i="1"/>
  <c r="I179" i="1"/>
  <c r="H179" i="1"/>
  <c r="G179" i="1"/>
  <c r="E179" i="1"/>
  <c r="D179" i="1"/>
  <c r="I178" i="1"/>
  <c r="H178" i="1"/>
  <c r="G178" i="1"/>
  <c r="E178" i="1"/>
  <c r="D178" i="1"/>
  <c r="L177" i="1"/>
  <c r="D38" i="4" s="1"/>
  <c r="K177" i="1"/>
  <c r="J177" i="1"/>
  <c r="I177" i="1"/>
  <c r="H177" i="1"/>
  <c r="G177" i="1"/>
  <c r="F177" i="1"/>
  <c r="E177" i="1"/>
  <c r="D177" i="1"/>
  <c r="C177" i="1"/>
  <c r="C38" i="4" s="1"/>
  <c r="B177" i="1"/>
  <c r="B38" i="4" s="1"/>
  <c r="I176" i="1"/>
  <c r="H176" i="1"/>
  <c r="G176" i="1"/>
  <c r="E176" i="1"/>
  <c r="D176" i="1"/>
  <c r="I175" i="1"/>
  <c r="H175" i="1"/>
  <c r="G175" i="1"/>
  <c r="E175" i="1"/>
  <c r="D175" i="1"/>
  <c r="I174" i="1"/>
  <c r="H174" i="1"/>
  <c r="G174" i="1"/>
  <c r="E174" i="1"/>
  <c r="D174" i="1"/>
  <c r="I173" i="1"/>
  <c r="H173" i="1"/>
  <c r="G173" i="1"/>
  <c r="E173" i="1"/>
  <c r="D173" i="1"/>
  <c r="L172" i="1"/>
  <c r="D37" i="4" s="1"/>
  <c r="K172" i="1"/>
  <c r="J172" i="1"/>
  <c r="I172" i="1"/>
  <c r="H172" i="1"/>
  <c r="G172" i="1"/>
  <c r="F172" i="1"/>
  <c r="E172" i="1"/>
  <c r="D172" i="1"/>
  <c r="C172" i="1"/>
  <c r="C37" i="4" s="1"/>
  <c r="B172" i="1"/>
  <c r="B37" i="4" s="1"/>
  <c r="I171" i="1"/>
  <c r="H171" i="1"/>
  <c r="G171" i="1"/>
  <c r="E171" i="1"/>
  <c r="D171" i="1"/>
  <c r="I170" i="1"/>
  <c r="H170" i="1"/>
  <c r="G170" i="1"/>
  <c r="E170" i="1"/>
  <c r="D170" i="1"/>
  <c r="I169" i="1"/>
  <c r="H169" i="1"/>
  <c r="G169" i="1"/>
  <c r="E169" i="1"/>
  <c r="D169" i="1"/>
  <c r="I168" i="1"/>
  <c r="H168" i="1"/>
  <c r="G168" i="1"/>
  <c r="E168" i="1"/>
  <c r="D168" i="1"/>
  <c r="L167" i="1"/>
  <c r="D36" i="4" s="1"/>
  <c r="K167" i="1"/>
  <c r="J167" i="1"/>
  <c r="I167" i="1"/>
  <c r="H167" i="1"/>
  <c r="G167" i="1"/>
  <c r="F167" i="1"/>
  <c r="E167" i="1"/>
  <c r="D167" i="1"/>
  <c r="C167" i="1"/>
  <c r="C36" i="4" s="1"/>
  <c r="B167" i="1"/>
  <c r="B36" i="4" s="1"/>
  <c r="I166" i="1"/>
  <c r="H166" i="1"/>
  <c r="G166" i="1"/>
  <c r="E166" i="1"/>
  <c r="D166" i="1"/>
  <c r="I165" i="1"/>
  <c r="H165" i="1"/>
  <c r="G165" i="1"/>
  <c r="E165" i="1"/>
  <c r="D165" i="1"/>
  <c r="I164" i="1"/>
  <c r="H164" i="1"/>
  <c r="G164" i="1"/>
  <c r="E164" i="1"/>
  <c r="D164" i="1"/>
  <c r="I163" i="1"/>
  <c r="H163" i="1"/>
  <c r="G163" i="1"/>
  <c r="E163" i="1"/>
  <c r="D163" i="1"/>
  <c r="L162" i="1"/>
  <c r="D35" i="4" s="1"/>
  <c r="K162" i="1"/>
  <c r="J162" i="1"/>
  <c r="I162" i="1"/>
  <c r="H162" i="1"/>
  <c r="G162" i="1"/>
  <c r="F162" i="1"/>
  <c r="E162" i="1"/>
  <c r="D162" i="1"/>
  <c r="C162" i="1"/>
  <c r="C35" i="4" s="1"/>
  <c r="B162" i="1"/>
  <c r="B35" i="4" s="1"/>
  <c r="I161" i="1"/>
  <c r="H161" i="1"/>
  <c r="G161" i="1"/>
  <c r="E161" i="1"/>
  <c r="D161" i="1"/>
  <c r="I160" i="1"/>
  <c r="H160" i="1"/>
  <c r="G160" i="1"/>
  <c r="E160" i="1"/>
  <c r="D160" i="1"/>
  <c r="I159" i="1"/>
  <c r="H159" i="1"/>
  <c r="G159" i="1"/>
  <c r="E159" i="1"/>
  <c r="D159" i="1"/>
  <c r="I158" i="1"/>
  <c r="H158" i="1"/>
  <c r="G158" i="1"/>
  <c r="E158" i="1"/>
  <c r="D158" i="1"/>
  <c r="L157" i="1"/>
  <c r="D34" i="4" s="1"/>
  <c r="K157" i="1"/>
  <c r="J157" i="1"/>
  <c r="I157" i="1"/>
  <c r="H157" i="1"/>
  <c r="G157" i="1"/>
  <c r="F157" i="1"/>
  <c r="E157" i="1"/>
  <c r="D157" i="1"/>
  <c r="C157" i="1"/>
  <c r="C34" i="4" s="1"/>
  <c r="B157" i="1"/>
  <c r="B34" i="4" s="1"/>
  <c r="I156" i="1"/>
  <c r="H156" i="1"/>
  <c r="G156" i="1"/>
  <c r="E156" i="1"/>
  <c r="D156" i="1"/>
  <c r="I155" i="1"/>
  <c r="H155" i="1"/>
  <c r="G155" i="1"/>
  <c r="E155" i="1"/>
  <c r="D155" i="1"/>
  <c r="I154" i="1"/>
  <c r="H154" i="1"/>
  <c r="G154" i="1"/>
  <c r="E154" i="1"/>
  <c r="D154" i="1"/>
  <c r="I153" i="1"/>
  <c r="H153" i="1"/>
  <c r="G153" i="1"/>
  <c r="E153" i="1"/>
  <c r="D153" i="1"/>
  <c r="L152" i="1"/>
  <c r="D33" i="4" s="1"/>
  <c r="K152" i="1"/>
  <c r="J152" i="1"/>
  <c r="I152" i="1"/>
  <c r="H152" i="1"/>
  <c r="G152" i="1"/>
  <c r="F152" i="1"/>
  <c r="E152" i="1"/>
  <c r="D152" i="1"/>
  <c r="C152" i="1"/>
  <c r="C33" i="4" s="1"/>
  <c r="B152" i="1"/>
  <c r="B33" i="4" s="1"/>
  <c r="I151" i="1"/>
  <c r="H151" i="1"/>
  <c r="G151" i="1"/>
  <c r="E151" i="1"/>
  <c r="D151" i="1"/>
  <c r="I150" i="1"/>
  <c r="H150" i="1"/>
  <c r="G150" i="1"/>
  <c r="E150" i="1"/>
  <c r="D150" i="1"/>
  <c r="I149" i="1"/>
  <c r="H149" i="1"/>
  <c r="G149" i="1"/>
  <c r="E149" i="1"/>
  <c r="D149" i="1"/>
  <c r="I148" i="1"/>
  <c r="H148" i="1"/>
  <c r="G148" i="1"/>
  <c r="E148" i="1"/>
  <c r="D148" i="1"/>
  <c r="L147" i="1"/>
  <c r="D32" i="4" s="1"/>
  <c r="K147" i="1"/>
  <c r="J147" i="1"/>
  <c r="I147" i="1"/>
  <c r="H147" i="1"/>
  <c r="G147" i="1"/>
  <c r="F147" i="1"/>
  <c r="E147" i="1"/>
  <c r="D147" i="1"/>
  <c r="C147" i="1"/>
  <c r="C32" i="4" s="1"/>
  <c r="B147" i="1"/>
  <c r="B32" i="4" s="1"/>
  <c r="I146" i="1"/>
  <c r="H146" i="1"/>
  <c r="G146" i="1"/>
  <c r="E146" i="1"/>
  <c r="D146" i="1"/>
  <c r="I145" i="1"/>
  <c r="H145" i="1"/>
  <c r="G145" i="1"/>
  <c r="E145" i="1"/>
  <c r="D145" i="1"/>
  <c r="I144" i="1"/>
  <c r="H144" i="1"/>
  <c r="G144" i="1"/>
  <c r="E144" i="1"/>
  <c r="D144" i="1"/>
  <c r="I143" i="1"/>
  <c r="H143" i="1"/>
  <c r="G143" i="1"/>
  <c r="E143" i="1"/>
  <c r="D143" i="1"/>
  <c r="L142" i="1"/>
  <c r="D31" i="4" s="1"/>
  <c r="K142" i="1"/>
  <c r="J142" i="1"/>
  <c r="I142" i="1"/>
  <c r="H142" i="1"/>
  <c r="G142" i="1"/>
  <c r="F142" i="1"/>
  <c r="E142" i="1"/>
  <c r="D142" i="1"/>
  <c r="C142" i="1"/>
  <c r="C31" i="4" s="1"/>
  <c r="B142" i="1"/>
  <c r="B31" i="4" s="1"/>
  <c r="I141" i="1"/>
  <c r="H141" i="1"/>
  <c r="G141" i="1"/>
  <c r="E141" i="1"/>
  <c r="D141" i="1"/>
  <c r="I140" i="1"/>
  <c r="H140" i="1"/>
  <c r="G140" i="1"/>
  <c r="E140" i="1"/>
  <c r="D140" i="1"/>
  <c r="I139" i="1"/>
  <c r="H139" i="1"/>
  <c r="G139" i="1"/>
  <c r="E139" i="1"/>
  <c r="D139" i="1"/>
  <c r="I138" i="1"/>
  <c r="H138" i="1"/>
  <c r="G138" i="1"/>
  <c r="E138" i="1"/>
  <c r="D138" i="1"/>
  <c r="L137" i="1"/>
  <c r="D30" i="4" s="1"/>
  <c r="K137" i="1"/>
  <c r="J137" i="1"/>
  <c r="I137" i="1"/>
  <c r="H137" i="1"/>
  <c r="G137" i="1"/>
  <c r="F137" i="1"/>
  <c r="E137" i="1"/>
  <c r="D137" i="1"/>
  <c r="C137" i="1"/>
  <c r="C30" i="4" s="1"/>
  <c r="B137" i="1"/>
  <c r="B30" i="4" s="1"/>
  <c r="I136" i="1"/>
  <c r="H136" i="1"/>
  <c r="G136" i="1"/>
  <c r="E136" i="1"/>
  <c r="D136" i="1"/>
  <c r="I135" i="1"/>
  <c r="H135" i="1"/>
  <c r="G135" i="1"/>
  <c r="E135" i="1"/>
  <c r="D135" i="1"/>
  <c r="I134" i="1"/>
  <c r="H134" i="1"/>
  <c r="G134" i="1"/>
  <c r="E134" i="1"/>
  <c r="D134" i="1"/>
  <c r="I133" i="1"/>
  <c r="H133" i="1"/>
  <c r="G133" i="1"/>
  <c r="E133" i="1"/>
  <c r="D133" i="1"/>
  <c r="L132" i="1"/>
  <c r="D29" i="4" s="1"/>
  <c r="K132" i="1"/>
  <c r="J132" i="1"/>
  <c r="I132" i="1"/>
  <c r="H132" i="1"/>
  <c r="G132" i="1"/>
  <c r="F132" i="1"/>
  <c r="E132" i="1"/>
  <c r="D132" i="1"/>
  <c r="C132" i="1"/>
  <c r="C29" i="4" s="1"/>
  <c r="B132" i="1"/>
  <c r="B29" i="4" s="1"/>
  <c r="I131" i="1"/>
  <c r="H131" i="1"/>
  <c r="G131" i="1"/>
  <c r="E131" i="1"/>
  <c r="D131" i="1"/>
  <c r="I130" i="1"/>
  <c r="H130" i="1"/>
  <c r="G130" i="1"/>
  <c r="E130" i="1"/>
  <c r="D130" i="1"/>
  <c r="I129" i="1"/>
  <c r="H129" i="1"/>
  <c r="G129" i="1"/>
  <c r="E129" i="1"/>
  <c r="D129" i="1"/>
  <c r="I128" i="1"/>
  <c r="H128" i="1"/>
  <c r="G128" i="1"/>
  <c r="E128" i="1"/>
  <c r="D128" i="1"/>
  <c r="L127" i="1"/>
  <c r="D28" i="4" s="1"/>
  <c r="K127" i="1"/>
  <c r="J127" i="1"/>
  <c r="I127" i="1"/>
  <c r="H127" i="1"/>
  <c r="G127" i="1"/>
  <c r="F127" i="1"/>
  <c r="E127" i="1"/>
  <c r="D127" i="1"/>
  <c r="C127" i="1"/>
  <c r="C28" i="4" s="1"/>
  <c r="B127" i="1"/>
  <c r="B28" i="4" s="1"/>
  <c r="I126" i="1"/>
  <c r="H126" i="1"/>
  <c r="G126" i="1"/>
  <c r="E126" i="1"/>
  <c r="D126" i="1"/>
  <c r="I125" i="1"/>
  <c r="H125" i="1"/>
  <c r="G125" i="1"/>
  <c r="E125" i="1"/>
  <c r="D125" i="1"/>
  <c r="I124" i="1"/>
  <c r="H124" i="1"/>
  <c r="G124" i="1"/>
  <c r="E124" i="1"/>
  <c r="D124" i="1"/>
  <c r="I123" i="1"/>
  <c r="H123" i="1"/>
  <c r="G123" i="1"/>
  <c r="E123" i="1"/>
  <c r="D123" i="1"/>
  <c r="L122" i="1"/>
  <c r="D27" i="4" s="1"/>
  <c r="K122" i="1"/>
  <c r="J122" i="1"/>
  <c r="I122" i="1"/>
  <c r="H122" i="1"/>
  <c r="G122" i="1"/>
  <c r="F122" i="1"/>
  <c r="E122" i="1"/>
  <c r="D122" i="1"/>
  <c r="C122" i="1"/>
  <c r="C27" i="4" s="1"/>
  <c r="B122" i="1"/>
  <c r="B27" i="4" s="1"/>
  <c r="I121" i="1"/>
  <c r="H121" i="1"/>
  <c r="G121" i="1"/>
  <c r="E121" i="1"/>
  <c r="D121" i="1"/>
  <c r="I120" i="1"/>
  <c r="H120" i="1"/>
  <c r="G120" i="1"/>
  <c r="E120" i="1"/>
  <c r="D120" i="1"/>
  <c r="I119" i="1"/>
  <c r="H119" i="1"/>
  <c r="G119" i="1"/>
  <c r="E119" i="1"/>
  <c r="D119" i="1"/>
  <c r="I118" i="1"/>
  <c r="H118" i="1"/>
  <c r="G118" i="1"/>
  <c r="E118" i="1"/>
  <c r="D118" i="1"/>
  <c r="L117" i="1"/>
  <c r="D26" i="4" s="1"/>
  <c r="K117" i="1"/>
  <c r="J117" i="1"/>
  <c r="I117" i="1"/>
  <c r="H117" i="1"/>
  <c r="G117" i="1"/>
  <c r="F117" i="1"/>
  <c r="E117" i="1"/>
  <c r="D117" i="1"/>
  <c r="C117" i="1"/>
  <c r="C26" i="4" s="1"/>
  <c r="B117" i="1"/>
  <c r="B26" i="4" s="1"/>
  <c r="I116" i="1"/>
  <c r="H116" i="1"/>
  <c r="G116" i="1"/>
  <c r="E116" i="1"/>
  <c r="D116" i="1"/>
  <c r="I115" i="1"/>
  <c r="H115" i="1"/>
  <c r="G115" i="1"/>
  <c r="E115" i="1"/>
  <c r="D115" i="1"/>
  <c r="I114" i="1"/>
  <c r="H114" i="1"/>
  <c r="G114" i="1"/>
  <c r="E114" i="1"/>
  <c r="D114" i="1"/>
  <c r="I113" i="1"/>
  <c r="H113" i="1"/>
  <c r="G113" i="1"/>
  <c r="E113" i="1"/>
  <c r="D113" i="1"/>
  <c r="L112" i="1"/>
  <c r="D25" i="4" s="1"/>
  <c r="K112" i="1"/>
  <c r="J112" i="1"/>
  <c r="I112" i="1"/>
  <c r="H112" i="1"/>
  <c r="G112" i="1"/>
  <c r="F112" i="1"/>
  <c r="E112" i="1"/>
  <c r="D112" i="1"/>
  <c r="C112" i="1"/>
  <c r="C25" i="4" s="1"/>
  <c r="B112" i="1"/>
  <c r="B25" i="4" s="1"/>
  <c r="I111" i="1"/>
  <c r="H111" i="1"/>
  <c r="G111" i="1"/>
  <c r="E111" i="1"/>
  <c r="D111" i="1"/>
  <c r="I110" i="1"/>
  <c r="H110" i="1"/>
  <c r="G110" i="1"/>
  <c r="E110" i="1"/>
  <c r="D110" i="1"/>
  <c r="I109" i="1"/>
  <c r="H109" i="1"/>
  <c r="G109" i="1"/>
  <c r="E109" i="1"/>
  <c r="D109" i="1"/>
  <c r="I108" i="1"/>
  <c r="H108" i="1"/>
  <c r="G108" i="1"/>
  <c r="E108" i="1"/>
  <c r="D108" i="1"/>
  <c r="L107" i="1"/>
  <c r="D24" i="4" s="1"/>
  <c r="K107" i="1"/>
  <c r="J107" i="1"/>
  <c r="I107" i="1"/>
  <c r="H107" i="1"/>
  <c r="G107" i="1"/>
  <c r="F107" i="1"/>
  <c r="E107" i="1"/>
  <c r="D107" i="1"/>
  <c r="C107" i="1"/>
  <c r="C24" i="4" s="1"/>
  <c r="B107" i="1"/>
  <c r="B24" i="4" s="1"/>
  <c r="I106" i="1"/>
  <c r="H106" i="1"/>
  <c r="G106" i="1"/>
  <c r="E106" i="1"/>
  <c r="D106" i="1"/>
  <c r="I105" i="1"/>
  <c r="H105" i="1"/>
  <c r="G105" i="1"/>
  <c r="E105" i="1"/>
  <c r="D105" i="1"/>
  <c r="I104" i="1"/>
  <c r="H104" i="1"/>
  <c r="G104" i="1"/>
  <c r="E104" i="1"/>
  <c r="D104" i="1"/>
  <c r="I103" i="1"/>
  <c r="H103" i="1"/>
  <c r="G103" i="1"/>
  <c r="E103" i="1"/>
  <c r="D103" i="1"/>
  <c r="L102" i="1"/>
  <c r="D23" i="4" s="1"/>
  <c r="K102" i="1"/>
  <c r="J102" i="1"/>
  <c r="I102" i="1"/>
  <c r="H102" i="1"/>
  <c r="G102" i="1"/>
  <c r="F102" i="1"/>
  <c r="E102" i="1"/>
  <c r="D102" i="1"/>
  <c r="C102" i="1"/>
  <c r="C23" i="4" s="1"/>
  <c r="B102" i="1"/>
  <c r="B23" i="4" s="1"/>
  <c r="I101" i="1"/>
  <c r="H101" i="1"/>
  <c r="G101" i="1"/>
  <c r="E101" i="1"/>
  <c r="D101" i="1"/>
  <c r="I100" i="1"/>
  <c r="H100" i="1"/>
  <c r="G100" i="1"/>
  <c r="E100" i="1"/>
  <c r="D100" i="1"/>
  <c r="I99" i="1"/>
  <c r="H99" i="1"/>
  <c r="G99" i="1"/>
  <c r="E99" i="1"/>
  <c r="D99" i="1"/>
  <c r="I98" i="1"/>
  <c r="H98" i="1"/>
  <c r="G98" i="1"/>
  <c r="E98" i="1"/>
  <c r="D98" i="1"/>
  <c r="L97" i="1"/>
  <c r="D22" i="4" s="1"/>
  <c r="K97" i="1"/>
  <c r="J97" i="1"/>
  <c r="I97" i="1"/>
  <c r="H97" i="1"/>
  <c r="G97" i="1"/>
  <c r="F97" i="1"/>
  <c r="E97" i="1"/>
  <c r="D97" i="1"/>
  <c r="C97" i="1"/>
  <c r="C22" i="4" s="1"/>
  <c r="B97" i="1"/>
  <c r="B22" i="4" s="1"/>
  <c r="I96" i="1"/>
  <c r="H96" i="1"/>
  <c r="G96" i="1"/>
  <c r="E96" i="1"/>
  <c r="D96" i="1"/>
  <c r="I95" i="1"/>
  <c r="H95" i="1"/>
  <c r="G95" i="1"/>
  <c r="E95" i="1"/>
  <c r="D95" i="1"/>
  <c r="I94" i="1"/>
  <c r="H94" i="1"/>
  <c r="G94" i="1"/>
  <c r="E94" i="1"/>
  <c r="D94" i="1"/>
  <c r="I93" i="1"/>
  <c r="H93" i="1"/>
  <c r="G93" i="1"/>
  <c r="E93" i="1"/>
  <c r="D93" i="1"/>
  <c r="L92" i="1"/>
  <c r="D21" i="4" s="1"/>
  <c r="K92" i="1"/>
  <c r="J92" i="1"/>
  <c r="I92" i="1"/>
  <c r="H92" i="1"/>
  <c r="G92" i="1"/>
  <c r="F92" i="1"/>
  <c r="E92" i="1"/>
  <c r="D92" i="1"/>
  <c r="C92" i="1"/>
  <c r="B92" i="1"/>
  <c r="I91" i="1"/>
  <c r="H91" i="1"/>
  <c r="G91" i="1"/>
  <c r="E91" i="1"/>
  <c r="D91" i="1"/>
  <c r="I90" i="1"/>
  <c r="H90" i="1"/>
  <c r="G90" i="1"/>
  <c r="E90" i="1"/>
  <c r="D90" i="1"/>
  <c r="I89" i="1"/>
  <c r="H89" i="1"/>
  <c r="G89" i="1"/>
  <c r="E89" i="1"/>
  <c r="D89" i="1"/>
  <c r="I88" i="1"/>
  <c r="H88" i="1"/>
  <c r="G88" i="1"/>
  <c r="E88" i="1"/>
  <c r="D88" i="1"/>
  <c r="L87" i="1"/>
  <c r="D20" i="4" s="1"/>
  <c r="K87" i="1"/>
  <c r="J87" i="1"/>
  <c r="I87" i="1"/>
  <c r="H87" i="1"/>
  <c r="G87" i="1"/>
  <c r="F87" i="1"/>
  <c r="E87" i="1"/>
  <c r="D87" i="1"/>
  <c r="C87" i="1"/>
  <c r="C20" i="4" s="1"/>
  <c r="B87" i="1"/>
  <c r="B20" i="4" s="1"/>
  <c r="I86" i="1"/>
  <c r="H86" i="1"/>
  <c r="G86" i="1"/>
  <c r="E86" i="1"/>
  <c r="D86" i="1"/>
  <c r="I85" i="1"/>
  <c r="H85" i="1"/>
  <c r="G85" i="1"/>
  <c r="E85" i="1"/>
  <c r="D85" i="1"/>
  <c r="I84" i="1"/>
  <c r="H84" i="1"/>
  <c r="G84" i="1"/>
  <c r="E84" i="1"/>
  <c r="D84" i="1"/>
  <c r="I83" i="1"/>
  <c r="H83" i="1"/>
  <c r="G83" i="1"/>
  <c r="E83" i="1"/>
  <c r="D83" i="1"/>
  <c r="L82" i="1"/>
  <c r="D19" i="4" s="1"/>
  <c r="K82" i="1"/>
  <c r="J82" i="1"/>
  <c r="I82" i="1"/>
  <c r="H82" i="1"/>
  <c r="G82" i="1"/>
  <c r="F82" i="1"/>
  <c r="E82" i="1"/>
  <c r="D82" i="1"/>
  <c r="C82" i="1"/>
  <c r="C19" i="4" s="1"/>
  <c r="B82" i="1"/>
  <c r="B19" i="4" s="1"/>
  <c r="I81" i="1"/>
  <c r="H81" i="1"/>
  <c r="G81" i="1"/>
  <c r="E81" i="1"/>
  <c r="D81" i="1"/>
  <c r="I80" i="1"/>
  <c r="H80" i="1"/>
  <c r="G80" i="1"/>
  <c r="E80" i="1"/>
  <c r="D80" i="1"/>
  <c r="I79" i="1"/>
  <c r="H79" i="1"/>
  <c r="G79" i="1"/>
  <c r="E79" i="1"/>
  <c r="D79" i="1"/>
  <c r="I78" i="1"/>
  <c r="H78" i="1"/>
  <c r="G78" i="1"/>
  <c r="E78" i="1"/>
  <c r="D78" i="1"/>
  <c r="L77" i="1"/>
  <c r="D18" i="4" s="1"/>
  <c r="K77" i="1"/>
  <c r="J77" i="1"/>
  <c r="I77" i="1"/>
  <c r="H77" i="1"/>
  <c r="G77" i="1"/>
  <c r="F77" i="1"/>
  <c r="E77" i="1"/>
  <c r="D77" i="1"/>
  <c r="C77" i="1"/>
  <c r="B77" i="1"/>
  <c r="I76" i="1"/>
  <c r="H76" i="1"/>
  <c r="G76" i="1"/>
  <c r="E76" i="1"/>
  <c r="D76" i="1"/>
  <c r="I75" i="1"/>
  <c r="H75" i="1"/>
  <c r="G75" i="1"/>
  <c r="E75" i="1"/>
  <c r="D75" i="1"/>
  <c r="I74" i="1"/>
  <c r="H74" i="1"/>
  <c r="G74" i="1"/>
  <c r="E74" i="1"/>
  <c r="D74" i="1"/>
  <c r="I73" i="1"/>
  <c r="H73" i="1"/>
  <c r="G73" i="1"/>
  <c r="E73" i="1"/>
  <c r="D73" i="1"/>
  <c r="L72" i="1"/>
  <c r="D17" i="4" s="1"/>
  <c r="K72" i="1"/>
  <c r="J72" i="1"/>
  <c r="I72" i="1"/>
  <c r="H72" i="1"/>
  <c r="G72" i="1"/>
  <c r="F72" i="1"/>
  <c r="E72" i="1"/>
  <c r="D72" i="1"/>
  <c r="C72" i="1"/>
  <c r="B72" i="1"/>
  <c r="I71" i="1"/>
  <c r="H71" i="1"/>
  <c r="G71" i="1"/>
  <c r="E71" i="1"/>
  <c r="D71" i="1"/>
  <c r="I70" i="1"/>
  <c r="H70" i="1"/>
  <c r="G70" i="1"/>
  <c r="E70" i="1"/>
  <c r="D70" i="1"/>
  <c r="I69" i="1"/>
  <c r="H69" i="1"/>
  <c r="G69" i="1"/>
  <c r="E69" i="1"/>
  <c r="D69" i="1"/>
  <c r="I68" i="1"/>
  <c r="H68" i="1"/>
  <c r="G68" i="1"/>
  <c r="E68" i="1"/>
  <c r="D68" i="1"/>
  <c r="L67" i="1"/>
  <c r="D16" i="4" s="1"/>
  <c r="K67" i="1"/>
  <c r="J67" i="1"/>
  <c r="I67" i="1"/>
  <c r="H67" i="1"/>
  <c r="G67" i="1"/>
  <c r="F67" i="1"/>
  <c r="E67" i="1"/>
  <c r="D67" i="1"/>
  <c r="C67" i="1"/>
  <c r="B67" i="1"/>
  <c r="I66" i="1"/>
  <c r="H66" i="1"/>
  <c r="G66" i="1"/>
  <c r="E66" i="1"/>
  <c r="D66" i="1"/>
  <c r="I65" i="1"/>
  <c r="H65" i="1"/>
  <c r="G65" i="1"/>
  <c r="E65" i="1"/>
  <c r="D65" i="1"/>
  <c r="I64" i="1"/>
  <c r="H64" i="1"/>
  <c r="G64" i="1"/>
  <c r="E64" i="1"/>
  <c r="D64" i="1"/>
  <c r="I63" i="1"/>
  <c r="H63" i="1"/>
  <c r="G63" i="1"/>
  <c r="E63" i="1"/>
  <c r="D63" i="1"/>
  <c r="L62" i="1"/>
  <c r="D15" i="4" s="1"/>
  <c r="K62" i="1"/>
  <c r="J62" i="1"/>
  <c r="I62" i="1"/>
  <c r="H62" i="1"/>
  <c r="G62" i="1"/>
  <c r="F62" i="1"/>
  <c r="E62" i="1"/>
  <c r="D62" i="1"/>
  <c r="C62" i="1"/>
  <c r="B62" i="1"/>
  <c r="I61" i="1"/>
  <c r="H61" i="1"/>
  <c r="G61" i="1"/>
  <c r="E61" i="1"/>
  <c r="D61" i="1"/>
  <c r="I60" i="1"/>
  <c r="H60" i="1"/>
  <c r="G60" i="1"/>
  <c r="E60" i="1"/>
  <c r="D60" i="1"/>
  <c r="I59" i="1"/>
  <c r="H59" i="1"/>
  <c r="G59" i="1"/>
  <c r="E59" i="1"/>
  <c r="D59" i="1"/>
  <c r="I58" i="1"/>
  <c r="H58" i="1"/>
  <c r="G58" i="1"/>
  <c r="E58" i="1"/>
  <c r="D58" i="1"/>
  <c r="L57" i="1"/>
  <c r="D14" i="4" s="1"/>
  <c r="K57" i="1"/>
  <c r="J57" i="1"/>
  <c r="I57" i="1"/>
  <c r="H57" i="1"/>
  <c r="G57" i="1"/>
  <c r="F57" i="1"/>
  <c r="E57" i="1"/>
  <c r="D57" i="1"/>
  <c r="C57" i="1"/>
  <c r="B57" i="1"/>
  <c r="I56" i="1"/>
  <c r="H56" i="1"/>
  <c r="G56" i="1"/>
  <c r="E56" i="1"/>
  <c r="D56" i="1"/>
  <c r="I55" i="1"/>
  <c r="H55" i="1"/>
  <c r="G55" i="1"/>
  <c r="E55" i="1"/>
  <c r="D55" i="1"/>
  <c r="I54" i="1"/>
  <c r="H54" i="1"/>
  <c r="G54" i="1"/>
  <c r="E54" i="1"/>
  <c r="D54" i="1"/>
  <c r="I53" i="1"/>
  <c r="H53" i="1"/>
  <c r="G53" i="1"/>
  <c r="E53" i="1"/>
  <c r="D53" i="1"/>
  <c r="L52" i="1"/>
  <c r="D13" i="4" s="1"/>
  <c r="K52" i="1"/>
  <c r="J52" i="1"/>
  <c r="I52" i="1"/>
  <c r="H52" i="1"/>
  <c r="G52" i="1"/>
  <c r="F52" i="1"/>
  <c r="E52" i="1"/>
  <c r="D52" i="1"/>
  <c r="C52" i="1"/>
  <c r="B52" i="1"/>
  <c r="I51" i="1"/>
  <c r="H51" i="1"/>
  <c r="G51" i="1"/>
  <c r="E51" i="1"/>
  <c r="D51" i="1"/>
  <c r="I50" i="1"/>
  <c r="H50" i="1"/>
  <c r="G50" i="1"/>
  <c r="E50" i="1"/>
  <c r="D50" i="1"/>
  <c r="I49" i="1"/>
  <c r="H49" i="1"/>
  <c r="G49" i="1"/>
  <c r="E49" i="1"/>
  <c r="D49" i="1"/>
  <c r="I48" i="1"/>
  <c r="H48" i="1"/>
  <c r="G48" i="1"/>
  <c r="E48" i="1"/>
  <c r="D48" i="1"/>
  <c r="L47" i="1"/>
  <c r="D12" i="4" s="1"/>
  <c r="K47" i="1"/>
  <c r="J47" i="1"/>
  <c r="I47" i="1"/>
  <c r="H47" i="1"/>
  <c r="G47" i="1"/>
  <c r="F47" i="1"/>
  <c r="E47" i="1"/>
  <c r="D47" i="1"/>
  <c r="C47" i="1"/>
  <c r="B47" i="1"/>
  <c r="I46" i="1"/>
  <c r="H46" i="1"/>
  <c r="G46" i="1"/>
  <c r="E46" i="1"/>
  <c r="D46" i="1"/>
  <c r="I45" i="1"/>
  <c r="H45" i="1"/>
  <c r="G45" i="1"/>
  <c r="E45" i="1"/>
  <c r="D45" i="1"/>
  <c r="I44" i="1"/>
  <c r="H44" i="1"/>
  <c r="G44" i="1"/>
  <c r="E44" i="1"/>
  <c r="D44" i="1"/>
  <c r="I43" i="1"/>
  <c r="H43" i="1"/>
  <c r="G43" i="1"/>
  <c r="E43" i="1"/>
  <c r="D43" i="1"/>
  <c r="L42" i="1"/>
  <c r="D11" i="4" s="1"/>
  <c r="K42" i="1"/>
  <c r="J42" i="1"/>
  <c r="I42" i="1"/>
  <c r="H42" i="1"/>
  <c r="G42" i="1"/>
  <c r="F42" i="1"/>
  <c r="E42" i="1"/>
  <c r="D42" i="1"/>
  <c r="C42" i="1"/>
  <c r="B42" i="1"/>
  <c r="I41" i="1"/>
  <c r="H41" i="1"/>
  <c r="G41" i="1"/>
  <c r="E41" i="1"/>
  <c r="D41" i="1"/>
  <c r="I40" i="1"/>
  <c r="H40" i="1"/>
  <c r="G40" i="1"/>
  <c r="E40" i="1"/>
  <c r="D40" i="1"/>
  <c r="I39" i="1"/>
  <c r="H39" i="1"/>
  <c r="G39" i="1"/>
  <c r="E39" i="1"/>
  <c r="D39" i="1"/>
  <c r="I38" i="1"/>
  <c r="H38" i="1"/>
  <c r="G38" i="1"/>
  <c r="E38" i="1"/>
  <c r="D38" i="1"/>
  <c r="L37" i="1"/>
  <c r="D10" i="4" s="1"/>
  <c r="K37" i="1"/>
  <c r="J37" i="1"/>
  <c r="I37" i="1"/>
  <c r="H37" i="1"/>
  <c r="G37" i="1"/>
  <c r="F37" i="1"/>
  <c r="E37" i="1"/>
  <c r="D37" i="1"/>
  <c r="C37" i="1"/>
  <c r="B37" i="1"/>
  <c r="I36" i="1"/>
  <c r="H36" i="1"/>
  <c r="G36" i="1"/>
  <c r="E36" i="1"/>
  <c r="D36" i="1"/>
  <c r="I35" i="1"/>
  <c r="H35" i="1"/>
  <c r="G35" i="1"/>
  <c r="E35" i="1"/>
  <c r="D35" i="1"/>
  <c r="I34" i="1"/>
  <c r="H34" i="1"/>
  <c r="G34" i="1"/>
  <c r="E34" i="1"/>
  <c r="D34" i="1"/>
  <c r="I33" i="1"/>
  <c r="H33" i="1"/>
  <c r="G33" i="1"/>
  <c r="E33" i="1"/>
  <c r="D33" i="1"/>
  <c r="L32" i="1"/>
  <c r="D9" i="4" s="1"/>
  <c r="K32" i="1"/>
  <c r="J32" i="1"/>
  <c r="I32" i="1"/>
  <c r="H32" i="1"/>
  <c r="G32" i="1"/>
  <c r="F32" i="1"/>
  <c r="E32" i="1"/>
  <c r="D32" i="1"/>
  <c r="C32" i="1"/>
  <c r="B32" i="1"/>
  <c r="I31" i="1"/>
  <c r="H31" i="1"/>
  <c r="G31" i="1"/>
  <c r="E31" i="1"/>
  <c r="D31" i="1"/>
  <c r="I30" i="1"/>
  <c r="H30" i="1"/>
  <c r="G30" i="1"/>
  <c r="E30" i="1"/>
  <c r="D30" i="1"/>
  <c r="I29" i="1"/>
  <c r="H29" i="1"/>
  <c r="G29" i="1"/>
  <c r="E29" i="1"/>
  <c r="D29" i="1"/>
  <c r="I28" i="1"/>
  <c r="H28" i="1"/>
  <c r="G28" i="1"/>
  <c r="E28" i="1"/>
  <c r="D28" i="1"/>
  <c r="L27" i="1"/>
  <c r="D8" i="4" s="1"/>
  <c r="K27" i="1"/>
  <c r="J27" i="1"/>
  <c r="I27" i="1"/>
  <c r="H27" i="1"/>
  <c r="G27" i="1"/>
  <c r="F27" i="1"/>
  <c r="E27" i="1"/>
  <c r="D27" i="1"/>
  <c r="C27" i="1"/>
  <c r="B27" i="1"/>
  <c r="I26" i="1"/>
  <c r="H26" i="1"/>
  <c r="G26" i="1"/>
  <c r="E26" i="1"/>
  <c r="D26" i="1"/>
  <c r="I25" i="1"/>
  <c r="H25" i="1"/>
  <c r="G25" i="1"/>
  <c r="E25" i="1"/>
  <c r="D25" i="1"/>
  <c r="I24" i="1"/>
  <c r="H24" i="1"/>
  <c r="G24" i="1"/>
  <c r="E24" i="1"/>
  <c r="D24" i="1"/>
  <c r="I23" i="1"/>
  <c r="H23" i="1"/>
  <c r="G23" i="1"/>
  <c r="E23" i="1"/>
  <c r="D23" i="1"/>
  <c r="L22" i="1"/>
  <c r="D7" i="4" s="1"/>
  <c r="K22" i="1"/>
  <c r="J22" i="1"/>
  <c r="I22" i="1"/>
  <c r="H22" i="1"/>
  <c r="G22" i="1"/>
  <c r="F22" i="1"/>
  <c r="E22" i="1"/>
  <c r="D22" i="1"/>
  <c r="C22" i="1"/>
  <c r="C7" i="4" s="1"/>
  <c r="B22" i="1"/>
  <c r="B7" i="4" s="1"/>
  <c r="I21" i="1"/>
  <c r="H21" i="1"/>
  <c r="G21" i="1"/>
  <c r="E21" i="1"/>
  <c r="D21" i="1"/>
  <c r="I20" i="1"/>
  <c r="H20" i="1"/>
  <c r="G20" i="1"/>
  <c r="E20" i="1"/>
  <c r="D20" i="1"/>
  <c r="I19" i="1"/>
  <c r="H19" i="1"/>
  <c r="G19" i="1"/>
  <c r="E19" i="1"/>
  <c r="D19" i="1"/>
  <c r="I18" i="1"/>
  <c r="H18" i="1"/>
  <c r="G18" i="1"/>
  <c r="E18" i="1"/>
  <c r="D18" i="1"/>
  <c r="L17" i="1"/>
  <c r="D6" i="4" s="1"/>
  <c r="K17" i="1"/>
  <c r="J17" i="1"/>
  <c r="I17" i="1"/>
  <c r="H17" i="1"/>
  <c r="G17" i="1"/>
  <c r="F17" i="1"/>
  <c r="E17" i="1"/>
  <c r="D17" i="1"/>
  <c r="C17" i="1"/>
  <c r="B17" i="1"/>
  <c r="I16" i="1"/>
  <c r="H16" i="1"/>
  <c r="G16" i="1"/>
  <c r="E16" i="1"/>
  <c r="D16" i="1"/>
  <c r="I15" i="1"/>
  <c r="H15" i="1"/>
  <c r="G15" i="1"/>
  <c r="E15" i="1"/>
  <c r="D15" i="1"/>
  <c r="I14" i="1"/>
  <c r="H14" i="1"/>
  <c r="G14" i="1"/>
  <c r="E14" i="1"/>
  <c r="D14" i="1"/>
  <c r="I13" i="1"/>
  <c r="H13" i="1"/>
  <c r="G13" i="1"/>
  <c r="E13" i="1"/>
  <c r="D13" i="1"/>
  <c r="L12" i="1"/>
  <c r="D5" i="4" s="1"/>
  <c r="K12" i="1"/>
  <c r="J12" i="1"/>
  <c r="I12" i="1"/>
  <c r="H12" i="1"/>
  <c r="G12" i="1"/>
  <c r="F12" i="1"/>
  <c r="E12" i="1"/>
  <c r="D12" i="1"/>
  <c r="C5" i="7"/>
  <c r="B12" i="1"/>
  <c r="B5" i="7" s="1"/>
  <c r="K7" i="1"/>
  <c r="L7" i="1"/>
  <c r="D4" i="4" s="1"/>
  <c r="J7" i="1"/>
  <c r="F7" i="1"/>
  <c r="I7" i="1"/>
  <c r="I8" i="1"/>
  <c r="I9" i="1"/>
  <c r="I10" i="1"/>
  <c r="I11" i="1"/>
  <c r="H11" i="1"/>
  <c r="G11" i="1"/>
  <c r="H10" i="1"/>
  <c r="G10" i="1"/>
  <c r="H9" i="1"/>
  <c r="G9" i="1"/>
  <c r="H8" i="1"/>
  <c r="G8" i="1"/>
  <c r="H7" i="1"/>
  <c r="G7" i="1"/>
  <c r="D8" i="1"/>
  <c r="E8" i="1"/>
  <c r="D9" i="1"/>
  <c r="E9" i="1"/>
  <c r="D10" i="1"/>
  <c r="E10" i="1"/>
  <c r="D11" i="1"/>
  <c r="E11" i="1"/>
  <c r="E7" i="1"/>
  <c r="D7" i="1"/>
  <c r="C4" i="7"/>
  <c r="B7" i="1"/>
  <c r="B4" i="7" s="1"/>
  <c r="L271" i="19"/>
  <c r="L270" i="19"/>
  <c r="L269" i="19"/>
  <c r="L268" i="19"/>
  <c r="L266" i="19"/>
  <c r="L265" i="19"/>
  <c r="L264" i="19"/>
  <c r="L263" i="19"/>
  <c r="L261" i="19"/>
  <c r="L260" i="19"/>
  <c r="L259" i="19"/>
  <c r="L258" i="19"/>
  <c r="L256" i="19"/>
  <c r="L255" i="19"/>
  <c r="L254" i="19"/>
  <c r="L253" i="19"/>
  <c r="L251" i="19"/>
  <c r="L250" i="19"/>
  <c r="L249" i="19"/>
  <c r="L248" i="19"/>
  <c r="L246" i="19"/>
  <c r="L245" i="19"/>
  <c r="L244" i="19"/>
  <c r="L243" i="19"/>
  <c r="L241" i="19"/>
  <c r="L240" i="19"/>
  <c r="L239" i="19"/>
  <c r="L238" i="19"/>
  <c r="L236" i="19"/>
  <c r="L235" i="19"/>
  <c r="L234" i="19"/>
  <c r="L233" i="19"/>
  <c r="L231" i="19"/>
  <c r="L230" i="19"/>
  <c r="L229" i="19"/>
  <c r="L228" i="19"/>
  <c r="L226" i="19"/>
  <c r="L225" i="19"/>
  <c r="L224" i="19"/>
  <c r="L223" i="19"/>
  <c r="L221" i="19"/>
  <c r="L220" i="19"/>
  <c r="L219" i="19"/>
  <c r="L218" i="19"/>
  <c r="L216" i="19"/>
  <c r="L215" i="19"/>
  <c r="L214" i="19"/>
  <c r="L213" i="19"/>
  <c r="L211" i="19"/>
  <c r="L210" i="19"/>
  <c r="L209" i="19"/>
  <c r="L208" i="19"/>
  <c r="L206" i="19"/>
  <c r="L205" i="19"/>
  <c r="L204" i="19"/>
  <c r="L203" i="19"/>
  <c r="L201" i="19"/>
  <c r="L200" i="19"/>
  <c r="L199" i="19"/>
  <c r="L198" i="19"/>
  <c r="L197" i="19"/>
  <c r="L196" i="19"/>
  <c r="L195" i="19"/>
  <c r="L194" i="19"/>
  <c r="L193" i="19"/>
  <c r="L191" i="19"/>
  <c r="L190" i="19"/>
  <c r="L189" i="19"/>
  <c r="L188" i="19"/>
  <c r="L186" i="19"/>
  <c r="L185" i="19"/>
  <c r="L184" i="19"/>
  <c r="L183" i="19"/>
  <c r="L181" i="19"/>
  <c r="L180" i="19"/>
  <c r="L179" i="19"/>
  <c r="L178" i="19"/>
  <c r="L176" i="19"/>
  <c r="L175" i="19"/>
  <c r="L174" i="19"/>
  <c r="L173" i="19"/>
  <c r="L171" i="19"/>
  <c r="L170" i="19"/>
  <c r="L169" i="19"/>
  <c r="L168" i="19"/>
  <c r="L166" i="19"/>
  <c r="L165" i="19"/>
  <c r="L164" i="19"/>
  <c r="L163" i="19"/>
  <c r="L161" i="19"/>
  <c r="L160" i="19"/>
  <c r="L159" i="19"/>
  <c r="L158" i="19"/>
  <c r="L156" i="19"/>
  <c r="L155" i="19"/>
  <c r="L154" i="19"/>
  <c r="L153" i="19"/>
  <c r="L151" i="19"/>
  <c r="L150" i="19"/>
  <c r="L149" i="19"/>
  <c r="L148" i="19"/>
  <c r="L146" i="19"/>
  <c r="L145" i="19"/>
  <c r="L144" i="19"/>
  <c r="L143" i="19"/>
  <c r="L141" i="19"/>
  <c r="L140" i="19"/>
  <c r="L139" i="19"/>
  <c r="L138" i="19"/>
  <c r="L136" i="19"/>
  <c r="L135" i="19"/>
  <c r="L134" i="19"/>
  <c r="L133" i="19"/>
  <c r="L131" i="19"/>
  <c r="L130" i="19"/>
  <c r="L129" i="19"/>
  <c r="L128" i="19"/>
  <c r="L126" i="19"/>
  <c r="L125" i="19"/>
  <c r="L124" i="19"/>
  <c r="L123" i="19"/>
  <c r="L121" i="19"/>
  <c r="L120" i="19"/>
  <c r="L119" i="19"/>
  <c r="L118" i="19"/>
  <c r="L117" i="19"/>
  <c r="L116" i="19"/>
  <c r="L115" i="19"/>
  <c r="L114" i="19"/>
  <c r="L113" i="19"/>
  <c r="L111" i="19"/>
  <c r="L110" i="19"/>
  <c r="L109" i="19"/>
  <c r="L108" i="19"/>
  <c r="L106" i="19"/>
  <c r="L105" i="19"/>
  <c r="L104" i="19"/>
  <c r="L103" i="19"/>
  <c r="L101" i="19"/>
  <c r="L100" i="19"/>
  <c r="L99" i="19"/>
  <c r="L98" i="19"/>
  <c r="L96" i="19"/>
  <c r="L95" i="19"/>
  <c r="L94" i="19"/>
  <c r="L93" i="19"/>
  <c r="L91" i="19"/>
  <c r="L90" i="19"/>
  <c r="L89" i="19"/>
  <c r="L88" i="19"/>
  <c r="L86" i="19"/>
  <c r="L85" i="19"/>
  <c r="L84" i="19"/>
  <c r="L83" i="19"/>
  <c r="L81" i="19"/>
  <c r="L80" i="19"/>
  <c r="L79" i="19"/>
  <c r="L78" i="19"/>
  <c r="L76" i="19"/>
  <c r="L75" i="19"/>
  <c r="L74" i="19"/>
  <c r="L73" i="19"/>
  <c r="L71" i="19"/>
  <c r="L70" i="19"/>
  <c r="L69" i="19"/>
  <c r="L68" i="19"/>
  <c r="L66" i="19"/>
  <c r="L65" i="19"/>
  <c r="L64" i="19"/>
  <c r="L63" i="19"/>
  <c r="L61" i="19"/>
  <c r="L60" i="19"/>
  <c r="L59" i="19"/>
  <c r="L58" i="19"/>
  <c r="L56" i="19"/>
  <c r="L55" i="19"/>
  <c r="L54" i="19"/>
  <c r="L53" i="19"/>
  <c r="L51" i="19"/>
  <c r="L50" i="19"/>
  <c r="L49" i="19"/>
  <c r="L48" i="19"/>
  <c r="L46" i="19"/>
  <c r="L45" i="19"/>
  <c r="L44" i="19"/>
  <c r="L43" i="19"/>
  <c r="L41" i="19"/>
  <c r="L40" i="19"/>
  <c r="L39" i="19"/>
  <c r="L38" i="19"/>
  <c r="L36" i="19"/>
  <c r="L35" i="19"/>
  <c r="L34" i="19"/>
  <c r="L33" i="19"/>
  <c r="L31" i="19"/>
  <c r="L30" i="19"/>
  <c r="L29" i="19"/>
  <c r="L28" i="19"/>
  <c r="L26" i="19"/>
  <c r="L25" i="19"/>
  <c r="L24" i="19"/>
  <c r="L23" i="19"/>
  <c r="M12" i="1" l="1"/>
  <c r="C21" i="7"/>
  <c r="C21" i="4"/>
  <c r="B21" i="7"/>
  <c r="B21" i="4"/>
  <c r="L62" i="19"/>
  <c r="L77" i="19"/>
  <c r="L42" i="19"/>
  <c r="L82" i="19"/>
  <c r="L97" i="19"/>
  <c r="L152" i="19"/>
  <c r="L207" i="19"/>
  <c r="L27" i="19"/>
  <c r="L52" i="19"/>
  <c r="L67" i="19"/>
  <c r="L92" i="19"/>
  <c r="L107" i="19"/>
  <c r="L192" i="19"/>
  <c r="L22" i="19"/>
  <c r="L37" i="19"/>
  <c r="L102" i="19"/>
  <c r="L127" i="19"/>
  <c r="L142" i="19"/>
  <c r="L177" i="19"/>
  <c r="L257" i="19"/>
  <c r="L32" i="19"/>
  <c r="L47" i="19"/>
  <c r="L72" i="19"/>
  <c r="L87" i="19"/>
  <c r="L112" i="19"/>
  <c r="L167" i="19"/>
  <c r="L182" i="19"/>
  <c r="L57" i="19"/>
  <c r="L137" i="19"/>
  <c r="L217" i="19"/>
  <c r="L227" i="19"/>
  <c r="L267" i="19"/>
  <c r="L122" i="19"/>
  <c r="L147" i="19"/>
  <c r="L162" i="19"/>
  <c r="L187" i="19"/>
  <c r="L202" i="19"/>
  <c r="L222" i="19"/>
  <c r="L262" i="19"/>
  <c r="L252" i="19"/>
  <c r="L132" i="19"/>
  <c r="L172" i="19"/>
  <c r="L212" i="19"/>
  <c r="L232" i="19"/>
  <c r="L247" i="19"/>
  <c r="L157" i="19"/>
  <c r="L237" i="19"/>
  <c r="L272" i="19" l="1"/>
  <c r="L242" i="19"/>
  <c r="C14" i="16" l="1"/>
  <c r="C42" i="16" l="1"/>
  <c r="C41" i="16"/>
  <c r="C40" i="16"/>
  <c r="C39" i="16"/>
  <c r="C38" i="16"/>
  <c r="C37" i="16"/>
  <c r="C36" i="16"/>
  <c r="C35" i="16"/>
  <c r="C34" i="16"/>
  <c r="C33" i="16"/>
  <c r="C32" i="16"/>
  <c r="C31" i="16"/>
  <c r="C28" i="16"/>
  <c r="C27" i="16"/>
  <c r="C26" i="16"/>
  <c r="C25" i="16"/>
  <c r="C24" i="16"/>
  <c r="C23" i="16"/>
  <c r="C22" i="16"/>
  <c r="C21" i="16"/>
  <c r="C20" i="16"/>
  <c r="C19" i="16"/>
  <c r="C30" i="16"/>
  <c r="C29" i="16"/>
  <c r="AD64" i="9" l="1"/>
  <c r="AC64" i="9"/>
  <c r="AD63" i="9"/>
  <c r="AC63" i="9"/>
  <c r="AD62" i="9"/>
  <c r="AC62" i="9"/>
  <c r="AD61" i="9"/>
  <c r="AC61" i="9"/>
  <c r="AD60" i="9"/>
  <c r="AC60" i="9"/>
  <c r="AD59" i="9"/>
  <c r="AC59" i="9"/>
  <c r="AD58" i="9"/>
  <c r="AC58" i="9"/>
  <c r="AD57" i="9"/>
  <c r="AC57" i="9"/>
  <c r="AD56" i="9"/>
  <c r="AC56" i="9"/>
  <c r="AD55" i="9"/>
  <c r="AC55" i="9"/>
  <c r="AD54" i="9"/>
  <c r="AC54" i="9"/>
  <c r="AD53" i="9"/>
  <c r="AC53" i="9"/>
  <c r="AD52" i="9"/>
  <c r="AC52" i="9"/>
  <c r="AD51" i="9"/>
  <c r="AC51" i="9"/>
  <c r="AD50" i="9"/>
  <c r="AC50" i="9"/>
  <c r="AD49" i="9"/>
  <c r="AC49" i="9"/>
  <c r="AD48" i="9"/>
  <c r="AC48" i="9"/>
  <c r="AD47" i="9"/>
  <c r="AC47" i="9"/>
  <c r="AD46" i="9"/>
  <c r="AC46" i="9"/>
  <c r="AD45" i="9"/>
  <c r="AC45" i="9"/>
  <c r="AD44" i="9"/>
  <c r="AC44" i="9"/>
  <c r="AD43" i="9"/>
  <c r="AC43" i="9"/>
  <c r="AD42" i="9"/>
  <c r="AC42" i="9"/>
  <c r="AD41" i="9"/>
  <c r="AC41" i="9"/>
  <c r="AD40" i="9"/>
  <c r="AC40" i="9"/>
  <c r="AD39" i="9"/>
  <c r="AC39" i="9"/>
  <c r="AD38" i="9"/>
  <c r="AC38" i="9"/>
  <c r="AD37" i="9"/>
  <c r="AC37" i="9"/>
  <c r="AD36" i="9"/>
  <c r="AC36" i="9"/>
  <c r="AD34" i="9"/>
  <c r="AC34" i="9"/>
  <c r="AD33" i="9"/>
  <c r="AC33" i="9"/>
  <c r="AD32" i="9"/>
  <c r="AC32" i="9"/>
  <c r="AD31" i="9"/>
  <c r="AC31" i="9"/>
  <c r="AD30" i="9"/>
  <c r="AC30" i="9"/>
  <c r="AD29" i="9"/>
  <c r="AC29" i="9"/>
  <c r="AD28" i="9"/>
  <c r="AC28" i="9"/>
  <c r="AD27" i="9"/>
  <c r="AC27" i="9"/>
  <c r="AD26" i="9"/>
  <c r="AC26" i="9"/>
  <c r="AD25" i="9"/>
  <c r="AC25" i="9"/>
  <c r="AC15" i="9"/>
  <c r="AD15" i="9"/>
  <c r="AC16" i="9"/>
  <c r="AD16" i="9"/>
  <c r="AC17" i="9"/>
  <c r="AD17" i="9"/>
  <c r="AC18" i="9"/>
  <c r="AD18" i="9"/>
  <c r="AC19" i="9"/>
  <c r="AD19" i="9"/>
  <c r="AC20" i="9"/>
  <c r="AD20" i="9"/>
  <c r="AC21" i="9"/>
  <c r="AD21" i="9"/>
  <c r="AC22" i="9"/>
  <c r="AD22" i="9"/>
  <c r="AC23" i="9"/>
  <c r="AD23" i="9"/>
  <c r="AC24" i="9"/>
  <c r="AD24" i="9"/>
  <c r="AC14" i="9"/>
  <c r="AD14" i="9"/>
  <c r="AB14" i="9"/>
  <c r="R56" i="9" l="1"/>
  <c r="S56" i="9"/>
  <c r="R57" i="9"/>
  <c r="S57" i="9"/>
  <c r="R58" i="9"/>
  <c r="S58" i="9"/>
  <c r="R59" i="9"/>
  <c r="S59" i="9"/>
  <c r="R60" i="9"/>
  <c r="S60" i="9"/>
  <c r="R61" i="9"/>
  <c r="S61" i="9"/>
  <c r="R62" i="9"/>
  <c r="S62" i="9"/>
  <c r="R63" i="9"/>
  <c r="S63" i="9"/>
  <c r="R64" i="9"/>
  <c r="S64" i="9"/>
  <c r="S55" i="9"/>
  <c r="R55" i="9"/>
  <c r="R46" i="9"/>
  <c r="S46" i="9"/>
  <c r="R47" i="9"/>
  <c r="S47" i="9"/>
  <c r="R48" i="9"/>
  <c r="S48" i="9"/>
  <c r="R49" i="9"/>
  <c r="S49" i="9"/>
  <c r="R50" i="9"/>
  <c r="S50" i="9"/>
  <c r="R51" i="9"/>
  <c r="S51" i="9"/>
  <c r="R52" i="9"/>
  <c r="S52" i="9"/>
  <c r="R53" i="9"/>
  <c r="S53" i="9"/>
  <c r="R54" i="9"/>
  <c r="S54" i="9"/>
  <c r="S45" i="9"/>
  <c r="R45" i="9"/>
  <c r="R36" i="9"/>
  <c r="S36" i="9"/>
  <c r="R37" i="9"/>
  <c r="S37" i="9"/>
  <c r="R38" i="9"/>
  <c r="S38" i="9"/>
  <c r="R39" i="9"/>
  <c r="S39" i="9"/>
  <c r="R40" i="9"/>
  <c r="S40" i="9"/>
  <c r="R41" i="9"/>
  <c r="S41" i="9"/>
  <c r="R42" i="9"/>
  <c r="S42" i="9"/>
  <c r="R43" i="9"/>
  <c r="S43" i="9"/>
  <c r="R44" i="9"/>
  <c r="S44" i="9"/>
  <c r="R26" i="9"/>
  <c r="S26" i="9"/>
  <c r="R27" i="9"/>
  <c r="S27" i="9"/>
  <c r="R28" i="9"/>
  <c r="S28" i="9"/>
  <c r="R29" i="9"/>
  <c r="S29" i="9"/>
  <c r="R30" i="9"/>
  <c r="S30" i="9"/>
  <c r="R31" i="9"/>
  <c r="S31" i="9"/>
  <c r="R32" i="9"/>
  <c r="S32" i="9"/>
  <c r="R33" i="9"/>
  <c r="S33" i="9"/>
  <c r="R34" i="9"/>
  <c r="S34" i="9"/>
  <c r="S25" i="9"/>
  <c r="R25" i="9"/>
  <c r="R16" i="9"/>
  <c r="S16" i="9"/>
  <c r="R17" i="9"/>
  <c r="S17" i="9"/>
  <c r="R18" i="9"/>
  <c r="S18" i="9"/>
  <c r="R19" i="9"/>
  <c r="S19" i="9"/>
  <c r="R20" i="9"/>
  <c r="S20" i="9"/>
  <c r="R21" i="9"/>
  <c r="S21" i="9"/>
  <c r="R22" i="9"/>
  <c r="S22" i="9"/>
  <c r="R23" i="9"/>
  <c r="S23" i="9"/>
  <c r="R24" i="9"/>
  <c r="S24" i="9"/>
  <c r="S15" i="9" l="1"/>
  <c r="R15" i="9"/>
  <c r="S14" i="9"/>
  <c r="R14" i="9"/>
  <c r="Q14" i="9"/>
  <c r="H64" i="9"/>
  <c r="H63" i="9"/>
  <c r="H62" i="9"/>
  <c r="H61" i="9"/>
  <c r="H60" i="9"/>
  <c r="H59" i="9"/>
  <c r="H58" i="9"/>
  <c r="H57" i="9"/>
  <c r="H56" i="9"/>
  <c r="H55" i="9"/>
  <c r="H54" i="9"/>
  <c r="H53" i="9"/>
  <c r="H52" i="9"/>
  <c r="H51" i="9"/>
  <c r="H50" i="9"/>
  <c r="H49" i="9"/>
  <c r="H48" i="9"/>
  <c r="H47" i="9"/>
  <c r="H46" i="9"/>
  <c r="H45" i="9"/>
  <c r="H44" i="9"/>
  <c r="H43" i="9"/>
  <c r="H42" i="9"/>
  <c r="H41" i="9"/>
  <c r="H40" i="9"/>
  <c r="H39" i="9"/>
  <c r="H38" i="9"/>
  <c r="H37" i="9"/>
  <c r="H34" i="9"/>
  <c r="H33" i="9"/>
  <c r="H32" i="9"/>
  <c r="H31" i="9"/>
  <c r="H30" i="9"/>
  <c r="H29" i="9"/>
  <c r="H28" i="9"/>
  <c r="H27" i="9"/>
  <c r="H26" i="9"/>
  <c r="H25" i="9"/>
  <c r="H16" i="9"/>
  <c r="H17" i="9"/>
  <c r="H18" i="9"/>
  <c r="H19" i="9"/>
  <c r="H20" i="9"/>
  <c r="H21" i="9"/>
  <c r="H22" i="9"/>
  <c r="H23" i="9"/>
  <c r="H24" i="9"/>
  <c r="H15" i="9"/>
  <c r="B41" i="7" l="1"/>
  <c r="C41" i="7"/>
  <c r="E41" i="7"/>
  <c r="F41" i="7"/>
  <c r="G41" i="7"/>
  <c r="I41" i="7"/>
  <c r="B42" i="7"/>
  <c r="C42" i="7"/>
  <c r="E42" i="7"/>
  <c r="F42" i="7"/>
  <c r="G42" i="7"/>
  <c r="I42" i="7"/>
  <c r="B43" i="7"/>
  <c r="C43" i="7"/>
  <c r="E43" i="7"/>
  <c r="F43" i="7"/>
  <c r="G43" i="7"/>
  <c r="I43" i="7"/>
  <c r="B44" i="7"/>
  <c r="C44" i="7"/>
  <c r="E44" i="7"/>
  <c r="F44" i="7"/>
  <c r="G44" i="7"/>
  <c r="I44" i="7"/>
  <c r="B45" i="7"/>
  <c r="C45" i="7"/>
  <c r="E45" i="7"/>
  <c r="F45" i="7"/>
  <c r="G45" i="7"/>
  <c r="I45" i="7"/>
  <c r="B46" i="7"/>
  <c r="C46" i="7"/>
  <c r="E46" i="7"/>
  <c r="F46" i="7"/>
  <c r="G46" i="7"/>
  <c r="I46" i="7"/>
  <c r="B47" i="7"/>
  <c r="C47" i="7"/>
  <c r="E47" i="7"/>
  <c r="F47" i="7"/>
  <c r="G47" i="7"/>
  <c r="I47" i="7"/>
  <c r="B48" i="7"/>
  <c r="C48" i="7"/>
  <c r="E48" i="7"/>
  <c r="F48" i="7"/>
  <c r="G48" i="7"/>
  <c r="I48" i="7"/>
  <c r="B49" i="7"/>
  <c r="C49" i="7"/>
  <c r="E49" i="7"/>
  <c r="F49" i="7"/>
  <c r="G49" i="7"/>
  <c r="I49" i="7"/>
  <c r="B50" i="7"/>
  <c r="C50" i="7"/>
  <c r="E50" i="7"/>
  <c r="F50" i="7"/>
  <c r="G50" i="7"/>
  <c r="I50" i="7"/>
  <c r="B51" i="7"/>
  <c r="C51" i="7"/>
  <c r="E51" i="7"/>
  <c r="F51" i="7"/>
  <c r="G51" i="7"/>
  <c r="I51" i="7"/>
  <c r="B52" i="7"/>
  <c r="C52" i="7"/>
  <c r="E52" i="7"/>
  <c r="F52" i="7"/>
  <c r="G52" i="7"/>
  <c r="I52" i="7"/>
  <c r="B53" i="7"/>
  <c r="C53" i="7"/>
  <c r="E53" i="7"/>
  <c r="F53" i="7"/>
  <c r="G53" i="7"/>
  <c r="I53" i="7"/>
  <c r="B29" i="7"/>
  <c r="C29" i="7"/>
  <c r="E29" i="7"/>
  <c r="F29" i="7"/>
  <c r="G29" i="7"/>
  <c r="I29" i="7"/>
  <c r="B30" i="7"/>
  <c r="C30" i="7"/>
  <c r="E30" i="7"/>
  <c r="F30" i="7"/>
  <c r="G30" i="7"/>
  <c r="I30" i="7"/>
  <c r="B31" i="7"/>
  <c r="C31" i="7"/>
  <c r="E31" i="7"/>
  <c r="F31" i="7"/>
  <c r="G31" i="7"/>
  <c r="I31" i="7"/>
  <c r="B32" i="7"/>
  <c r="C32" i="7"/>
  <c r="E32" i="7"/>
  <c r="F32" i="7"/>
  <c r="G32" i="7"/>
  <c r="I32" i="7"/>
  <c r="B33" i="7"/>
  <c r="C33" i="7"/>
  <c r="E33" i="7"/>
  <c r="F33" i="7"/>
  <c r="G33" i="7"/>
  <c r="I33" i="7"/>
  <c r="B34" i="7"/>
  <c r="C34" i="7"/>
  <c r="E34" i="7"/>
  <c r="F34" i="7"/>
  <c r="G34" i="7"/>
  <c r="I34" i="7"/>
  <c r="B35" i="7"/>
  <c r="C35" i="7"/>
  <c r="E35" i="7"/>
  <c r="F35" i="7"/>
  <c r="G35" i="7"/>
  <c r="I35" i="7"/>
  <c r="B36" i="7"/>
  <c r="C36" i="7"/>
  <c r="E36" i="7"/>
  <c r="F36" i="7"/>
  <c r="G36" i="7"/>
  <c r="I36" i="7"/>
  <c r="B37" i="7"/>
  <c r="C37" i="7"/>
  <c r="E37" i="7"/>
  <c r="F37" i="7"/>
  <c r="G37" i="7"/>
  <c r="I37" i="7"/>
  <c r="B38" i="7"/>
  <c r="C38" i="7"/>
  <c r="E38" i="7"/>
  <c r="F38" i="7"/>
  <c r="G38" i="7"/>
  <c r="I38" i="7"/>
  <c r="B39" i="7"/>
  <c r="C39" i="7"/>
  <c r="E39" i="7"/>
  <c r="F39" i="7"/>
  <c r="G39" i="7"/>
  <c r="I39" i="7"/>
  <c r="B40" i="7"/>
  <c r="C40" i="7"/>
  <c r="E40" i="7"/>
  <c r="F40" i="7"/>
  <c r="G40" i="7"/>
  <c r="I40" i="7"/>
  <c r="B20" i="7"/>
  <c r="C20" i="7"/>
  <c r="E20" i="7"/>
  <c r="F20" i="7"/>
  <c r="G20" i="7"/>
  <c r="I20" i="7"/>
  <c r="B22" i="7"/>
  <c r="C22" i="7"/>
  <c r="E22" i="7"/>
  <c r="F22" i="7"/>
  <c r="G22" i="7"/>
  <c r="I22" i="7"/>
  <c r="B23" i="7"/>
  <c r="C23" i="7"/>
  <c r="E23" i="7"/>
  <c r="F23" i="7"/>
  <c r="G23" i="7"/>
  <c r="I23" i="7"/>
  <c r="B24" i="7"/>
  <c r="C24" i="7"/>
  <c r="E24" i="7"/>
  <c r="F24" i="7"/>
  <c r="G24" i="7"/>
  <c r="I24" i="7"/>
  <c r="B25" i="7"/>
  <c r="C25" i="7"/>
  <c r="E25" i="7"/>
  <c r="F25" i="7"/>
  <c r="G25" i="7"/>
  <c r="I25" i="7"/>
  <c r="B26" i="7"/>
  <c r="C26" i="7"/>
  <c r="E26" i="7"/>
  <c r="F26" i="7"/>
  <c r="G26" i="7"/>
  <c r="I26" i="7"/>
  <c r="B27" i="7"/>
  <c r="C27" i="7"/>
  <c r="E27" i="7"/>
  <c r="F27" i="7"/>
  <c r="G27" i="7"/>
  <c r="I27" i="7"/>
  <c r="B28" i="7"/>
  <c r="C28" i="7"/>
  <c r="E28" i="7"/>
  <c r="F28" i="7"/>
  <c r="G28" i="7"/>
  <c r="I28" i="7"/>
  <c r="I19" i="7"/>
  <c r="G19" i="7"/>
  <c r="F19" i="7"/>
  <c r="E19" i="7"/>
  <c r="C19" i="7"/>
  <c r="B19" i="7"/>
  <c r="B18" i="7"/>
  <c r="C18" i="7"/>
  <c r="E18" i="7"/>
  <c r="F18" i="7"/>
  <c r="G18" i="7"/>
  <c r="I18" i="7"/>
  <c r="B15" i="7"/>
  <c r="C15" i="7"/>
  <c r="E15" i="7"/>
  <c r="F15" i="7"/>
  <c r="G15" i="7"/>
  <c r="I15" i="7"/>
  <c r="B16" i="7"/>
  <c r="C16" i="7"/>
  <c r="E16" i="7"/>
  <c r="F16" i="7"/>
  <c r="G16" i="7"/>
  <c r="I16" i="7"/>
  <c r="B17" i="7"/>
  <c r="C17" i="7"/>
  <c r="E17" i="7"/>
  <c r="F17" i="7"/>
  <c r="G17" i="7"/>
  <c r="I17" i="7"/>
  <c r="I14" i="7"/>
  <c r="G14" i="7"/>
  <c r="F14" i="7"/>
  <c r="E14" i="7"/>
  <c r="C14" i="7"/>
  <c r="B14" i="7"/>
  <c r="B10" i="7"/>
  <c r="C10" i="7"/>
  <c r="E10" i="7"/>
  <c r="F10" i="7"/>
  <c r="G10" i="7"/>
  <c r="I10" i="7"/>
  <c r="B11" i="7"/>
  <c r="C11" i="7"/>
  <c r="E11" i="7"/>
  <c r="F11" i="7"/>
  <c r="G11" i="7"/>
  <c r="I11" i="7"/>
  <c r="B12" i="7"/>
  <c r="C12" i="7"/>
  <c r="E12" i="7"/>
  <c r="F12" i="7"/>
  <c r="G12" i="7"/>
  <c r="I12" i="7"/>
  <c r="B13" i="7"/>
  <c r="C13" i="7"/>
  <c r="E13" i="7"/>
  <c r="F13" i="7"/>
  <c r="G13" i="7"/>
  <c r="I13" i="7"/>
  <c r="I9" i="7"/>
  <c r="G9" i="7"/>
  <c r="F9" i="7"/>
  <c r="E9" i="7"/>
  <c r="C9" i="7"/>
  <c r="B9" i="7"/>
  <c r="C8" i="7"/>
  <c r="B8" i="7"/>
  <c r="C7" i="7"/>
  <c r="B7" i="7"/>
  <c r="C6" i="7"/>
  <c r="B6" i="7"/>
  <c r="B11" i="4" l="1"/>
  <c r="B12" i="4"/>
  <c r="B13" i="4"/>
  <c r="B14" i="4"/>
  <c r="B15" i="4"/>
  <c r="B16" i="4"/>
  <c r="B17" i="4"/>
  <c r="B18" i="4"/>
  <c r="U294" i="1"/>
  <c r="U295" i="1"/>
  <c r="U296" i="1"/>
  <c r="U297" i="1"/>
  <c r="U299" i="1"/>
  <c r="U300" i="1"/>
  <c r="U301" i="1"/>
  <c r="U302" i="1"/>
  <c r="U304" i="1"/>
  <c r="U305" i="1"/>
  <c r="U306" i="1"/>
  <c r="U307" i="1"/>
  <c r="U309" i="1"/>
  <c r="U310" i="1"/>
  <c r="U311" i="1"/>
  <c r="U312" i="1"/>
  <c r="U314" i="1"/>
  <c r="U315" i="1"/>
  <c r="U316" i="1"/>
  <c r="U317" i="1"/>
  <c r="U319" i="1"/>
  <c r="U320" i="1"/>
  <c r="U321" i="1"/>
  <c r="U322" i="1"/>
  <c r="U324" i="1"/>
  <c r="U325" i="1"/>
  <c r="U326" i="1"/>
  <c r="U327" i="1"/>
  <c r="U329" i="1"/>
  <c r="U330" i="1"/>
  <c r="U331" i="1"/>
  <c r="U332" i="1"/>
  <c r="U334" i="1"/>
  <c r="U335" i="1"/>
  <c r="U336" i="1"/>
  <c r="U337" i="1"/>
  <c r="U339" i="1"/>
  <c r="U340" i="1"/>
  <c r="U341" i="1"/>
  <c r="U342" i="1"/>
  <c r="U344" i="1"/>
  <c r="U345" i="1"/>
  <c r="U346" i="1"/>
  <c r="U347" i="1"/>
  <c r="U349" i="1"/>
  <c r="U350" i="1"/>
  <c r="U351" i="1"/>
  <c r="U352" i="1"/>
  <c r="U354" i="1"/>
  <c r="U355" i="1"/>
  <c r="U356" i="1"/>
  <c r="U357" i="1"/>
  <c r="U359" i="1"/>
  <c r="U360" i="1"/>
  <c r="U361" i="1"/>
  <c r="U362" i="1"/>
  <c r="U364" i="1"/>
  <c r="U365" i="1"/>
  <c r="U366" i="1"/>
  <c r="U367" i="1"/>
  <c r="U369" i="1"/>
  <c r="U370" i="1"/>
  <c r="U371" i="1"/>
  <c r="U372" i="1"/>
  <c r="U374" i="1"/>
  <c r="U375" i="1"/>
  <c r="U376" i="1"/>
  <c r="U377" i="1"/>
  <c r="U379" i="1"/>
  <c r="U380" i="1"/>
  <c r="U381" i="1"/>
  <c r="U382" i="1"/>
  <c r="U384" i="1"/>
  <c r="U385" i="1"/>
  <c r="U386" i="1"/>
  <c r="U387" i="1"/>
  <c r="U389" i="1"/>
  <c r="U390" i="1"/>
  <c r="U391" i="1"/>
  <c r="U392" i="1"/>
  <c r="U394" i="1"/>
  <c r="U395" i="1"/>
  <c r="U396" i="1"/>
  <c r="U397" i="1"/>
  <c r="U399" i="1"/>
  <c r="U400" i="1"/>
  <c r="U401" i="1"/>
  <c r="U402" i="1"/>
  <c r="U404" i="1"/>
  <c r="U405" i="1"/>
  <c r="U406" i="1"/>
  <c r="U407" i="1"/>
  <c r="U409" i="1"/>
  <c r="U410" i="1"/>
  <c r="U411" i="1"/>
  <c r="U412" i="1"/>
  <c r="U414" i="1"/>
  <c r="U415" i="1"/>
  <c r="U416" i="1"/>
  <c r="U417" i="1"/>
  <c r="U419" i="1"/>
  <c r="U420" i="1"/>
  <c r="U421" i="1"/>
  <c r="U422" i="1"/>
  <c r="U424" i="1"/>
  <c r="U425" i="1"/>
  <c r="U426" i="1"/>
  <c r="U427" i="1"/>
  <c r="U429" i="1"/>
  <c r="U430" i="1"/>
  <c r="U431" i="1"/>
  <c r="U432" i="1"/>
  <c r="U434" i="1"/>
  <c r="U435" i="1"/>
  <c r="U436" i="1"/>
  <c r="U437" i="1"/>
  <c r="U439" i="1"/>
  <c r="U440" i="1"/>
  <c r="U441" i="1"/>
  <c r="U442" i="1"/>
  <c r="U444" i="1"/>
  <c r="U445" i="1"/>
  <c r="U446" i="1"/>
  <c r="U447" i="1"/>
  <c r="U449" i="1"/>
  <c r="U450" i="1"/>
  <c r="U451" i="1"/>
  <c r="U452" i="1"/>
  <c r="U454" i="1"/>
  <c r="U455" i="1"/>
  <c r="U456" i="1"/>
  <c r="U457" i="1"/>
  <c r="U459" i="1"/>
  <c r="U460" i="1"/>
  <c r="U461" i="1"/>
  <c r="U462" i="1"/>
  <c r="U464" i="1"/>
  <c r="U465" i="1"/>
  <c r="U466" i="1"/>
  <c r="U467" i="1"/>
  <c r="U469" i="1"/>
  <c r="U470" i="1"/>
  <c r="U471" i="1"/>
  <c r="U472" i="1"/>
  <c r="U474" i="1"/>
  <c r="U475" i="1"/>
  <c r="U476" i="1"/>
  <c r="U477" i="1"/>
  <c r="U479" i="1"/>
  <c r="U480" i="1"/>
  <c r="U481" i="1"/>
  <c r="U482" i="1"/>
  <c r="U484" i="1"/>
  <c r="U485" i="1"/>
  <c r="U486" i="1"/>
  <c r="U487" i="1"/>
  <c r="U489" i="1"/>
  <c r="U490" i="1"/>
  <c r="U491" i="1"/>
  <c r="U492" i="1"/>
  <c r="U494" i="1"/>
  <c r="U495" i="1"/>
  <c r="U496" i="1"/>
  <c r="U497" i="1"/>
  <c r="U499" i="1"/>
  <c r="U500" i="1"/>
  <c r="U501" i="1"/>
  <c r="U502" i="1"/>
  <c r="U504" i="1"/>
  <c r="U505" i="1"/>
  <c r="U506" i="1"/>
  <c r="U507" i="1"/>
  <c r="L294" i="1"/>
  <c r="M294" i="1"/>
  <c r="L295" i="1"/>
  <c r="M295" i="1"/>
  <c r="L296" i="1"/>
  <c r="M296" i="1"/>
  <c r="L297" i="1"/>
  <c r="M297" i="1"/>
  <c r="L299" i="1"/>
  <c r="M299" i="1"/>
  <c r="L300" i="1"/>
  <c r="M300" i="1"/>
  <c r="L301" i="1"/>
  <c r="M301" i="1"/>
  <c r="L302" i="1"/>
  <c r="M302" i="1"/>
  <c r="L304" i="1"/>
  <c r="M304" i="1"/>
  <c r="L305" i="1"/>
  <c r="M305" i="1"/>
  <c r="L306" i="1"/>
  <c r="M306" i="1"/>
  <c r="L307" i="1"/>
  <c r="M307" i="1"/>
  <c r="L309" i="1"/>
  <c r="M309" i="1"/>
  <c r="L310" i="1"/>
  <c r="M310" i="1"/>
  <c r="L311" i="1"/>
  <c r="M311" i="1"/>
  <c r="L312" i="1"/>
  <c r="M312" i="1"/>
  <c r="L314" i="1"/>
  <c r="M314" i="1"/>
  <c r="L315" i="1"/>
  <c r="M315" i="1"/>
  <c r="L316" i="1"/>
  <c r="M316" i="1"/>
  <c r="L317" i="1"/>
  <c r="M317" i="1"/>
  <c r="L319" i="1"/>
  <c r="M319" i="1"/>
  <c r="L320" i="1"/>
  <c r="M320" i="1"/>
  <c r="L321" i="1"/>
  <c r="M321" i="1"/>
  <c r="L322" i="1"/>
  <c r="M322" i="1"/>
  <c r="L324" i="1"/>
  <c r="M324" i="1"/>
  <c r="L325" i="1"/>
  <c r="M325" i="1"/>
  <c r="L326" i="1"/>
  <c r="M326" i="1"/>
  <c r="L327" i="1"/>
  <c r="M327" i="1"/>
  <c r="L329" i="1"/>
  <c r="M329" i="1"/>
  <c r="L330" i="1"/>
  <c r="M330" i="1"/>
  <c r="L331" i="1"/>
  <c r="M331" i="1"/>
  <c r="L332" i="1"/>
  <c r="M332" i="1"/>
  <c r="L334" i="1"/>
  <c r="M334" i="1"/>
  <c r="L335" i="1"/>
  <c r="M335" i="1"/>
  <c r="L336" i="1"/>
  <c r="M336" i="1"/>
  <c r="L337" i="1"/>
  <c r="M337" i="1"/>
  <c r="L339" i="1"/>
  <c r="M339" i="1"/>
  <c r="L340" i="1"/>
  <c r="M340" i="1"/>
  <c r="L341" i="1"/>
  <c r="M341" i="1"/>
  <c r="L342" i="1"/>
  <c r="M342" i="1"/>
  <c r="L344" i="1"/>
  <c r="M344" i="1"/>
  <c r="L345" i="1"/>
  <c r="M345" i="1"/>
  <c r="L346" i="1"/>
  <c r="M346" i="1"/>
  <c r="L347" i="1"/>
  <c r="M347" i="1"/>
  <c r="L349" i="1"/>
  <c r="M349" i="1"/>
  <c r="L350" i="1"/>
  <c r="M350" i="1"/>
  <c r="L351" i="1"/>
  <c r="M351" i="1"/>
  <c r="L352" i="1"/>
  <c r="M352" i="1"/>
  <c r="L354" i="1"/>
  <c r="M354" i="1"/>
  <c r="L355" i="1"/>
  <c r="M355" i="1"/>
  <c r="L356" i="1"/>
  <c r="M356" i="1"/>
  <c r="L357" i="1"/>
  <c r="M357" i="1"/>
  <c r="L359" i="1"/>
  <c r="M359" i="1"/>
  <c r="L360" i="1"/>
  <c r="M360" i="1"/>
  <c r="L361" i="1"/>
  <c r="M361" i="1"/>
  <c r="L362" i="1"/>
  <c r="M362" i="1"/>
  <c r="L364" i="1"/>
  <c r="M364" i="1"/>
  <c r="L365" i="1"/>
  <c r="M365" i="1"/>
  <c r="L366" i="1"/>
  <c r="M366" i="1"/>
  <c r="L367" i="1"/>
  <c r="M367" i="1"/>
  <c r="L369" i="1"/>
  <c r="M369" i="1"/>
  <c r="L370" i="1"/>
  <c r="M370" i="1"/>
  <c r="L371" i="1"/>
  <c r="M371" i="1"/>
  <c r="L372" i="1"/>
  <c r="M372" i="1"/>
  <c r="L374" i="1"/>
  <c r="M374" i="1"/>
  <c r="L375" i="1"/>
  <c r="M375" i="1"/>
  <c r="L376" i="1"/>
  <c r="M376" i="1"/>
  <c r="L377" i="1"/>
  <c r="M377" i="1"/>
  <c r="L379" i="1"/>
  <c r="M379" i="1"/>
  <c r="L380" i="1"/>
  <c r="M380" i="1"/>
  <c r="L381" i="1"/>
  <c r="M381" i="1"/>
  <c r="L382" i="1"/>
  <c r="M382" i="1"/>
  <c r="L384" i="1"/>
  <c r="M384" i="1"/>
  <c r="L385" i="1"/>
  <c r="M385" i="1"/>
  <c r="L386" i="1"/>
  <c r="M386" i="1"/>
  <c r="L387" i="1"/>
  <c r="M387" i="1"/>
  <c r="L389" i="1"/>
  <c r="M389" i="1"/>
  <c r="L390" i="1"/>
  <c r="M390" i="1"/>
  <c r="L391" i="1"/>
  <c r="M391" i="1"/>
  <c r="L392" i="1"/>
  <c r="M392" i="1"/>
  <c r="L394" i="1"/>
  <c r="M394" i="1"/>
  <c r="L395" i="1"/>
  <c r="M395" i="1"/>
  <c r="L396" i="1"/>
  <c r="M396" i="1"/>
  <c r="L397" i="1"/>
  <c r="M397" i="1"/>
  <c r="L399" i="1"/>
  <c r="M399" i="1"/>
  <c r="L400" i="1"/>
  <c r="M400" i="1"/>
  <c r="L401" i="1"/>
  <c r="M401" i="1"/>
  <c r="L402" i="1"/>
  <c r="M402" i="1"/>
  <c r="L404" i="1"/>
  <c r="M404" i="1"/>
  <c r="L405" i="1"/>
  <c r="M405" i="1"/>
  <c r="L406" i="1"/>
  <c r="M406" i="1"/>
  <c r="L407" i="1"/>
  <c r="M407" i="1"/>
  <c r="L409" i="1"/>
  <c r="M409" i="1"/>
  <c r="L410" i="1"/>
  <c r="M410" i="1"/>
  <c r="L411" i="1"/>
  <c r="M411" i="1"/>
  <c r="L412" i="1"/>
  <c r="M412" i="1"/>
  <c r="L414" i="1"/>
  <c r="M414" i="1"/>
  <c r="L415" i="1"/>
  <c r="M415" i="1"/>
  <c r="L416" i="1"/>
  <c r="M416" i="1"/>
  <c r="L417" i="1"/>
  <c r="M417" i="1"/>
  <c r="L419" i="1"/>
  <c r="M419" i="1"/>
  <c r="L420" i="1"/>
  <c r="M420" i="1"/>
  <c r="L421" i="1"/>
  <c r="M421" i="1"/>
  <c r="L422" i="1"/>
  <c r="M422" i="1"/>
  <c r="L424" i="1"/>
  <c r="M424" i="1"/>
  <c r="L425" i="1"/>
  <c r="M425" i="1"/>
  <c r="L426" i="1"/>
  <c r="M426" i="1"/>
  <c r="L427" i="1"/>
  <c r="M427" i="1"/>
  <c r="L429" i="1"/>
  <c r="M429" i="1"/>
  <c r="L430" i="1"/>
  <c r="M430" i="1"/>
  <c r="L431" i="1"/>
  <c r="M431" i="1"/>
  <c r="L432" i="1"/>
  <c r="M432" i="1"/>
  <c r="L434" i="1"/>
  <c r="M434" i="1"/>
  <c r="L435" i="1"/>
  <c r="M435" i="1"/>
  <c r="L436" i="1"/>
  <c r="M436" i="1"/>
  <c r="L437" i="1"/>
  <c r="M437" i="1"/>
  <c r="L439" i="1"/>
  <c r="M439" i="1"/>
  <c r="L440" i="1"/>
  <c r="M440" i="1"/>
  <c r="L441" i="1"/>
  <c r="M441" i="1"/>
  <c r="L442" i="1"/>
  <c r="M442" i="1"/>
  <c r="L444" i="1"/>
  <c r="M444" i="1"/>
  <c r="L445" i="1"/>
  <c r="M445" i="1"/>
  <c r="L446" i="1"/>
  <c r="M446" i="1"/>
  <c r="L447" i="1"/>
  <c r="M447" i="1"/>
  <c r="L449" i="1"/>
  <c r="M449" i="1"/>
  <c r="L450" i="1"/>
  <c r="M450" i="1"/>
  <c r="L451" i="1"/>
  <c r="M451" i="1"/>
  <c r="L452" i="1"/>
  <c r="M452" i="1"/>
  <c r="L454" i="1"/>
  <c r="M454" i="1"/>
  <c r="L455" i="1"/>
  <c r="M455" i="1"/>
  <c r="L456" i="1"/>
  <c r="M456" i="1"/>
  <c r="L457" i="1"/>
  <c r="M457" i="1"/>
  <c r="L459" i="1"/>
  <c r="M459" i="1"/>
  <c r="L460" i="1"/>
  <c r="M460" i="1"/>
  <c r="L461" i="1"/>
  <c r="M461" i="1"/>
  <c r="L462" i="1"/>
  <c r="M462" i="1"/>
  <c r="L464" i="1"/>
  <c r="M464" i="1"/>
  <c r="L465" i="1"/>
  <c r="M465" i="1"/>
  <c r="L466" i="1"/>
  <c r="M466" i="1"/>
  <c r="L467" i="1"/>
  <c r="M467" i="1"/>
  <c r="L469" i="1"/>
  <c r="M469" i="1"/>
  <c r="L470" i="1"/>
  <c r="M470" i="1"/>
  <c r="L471" i="1"/>
  <c r="M471" i="1"/>
  <c r="L472" i="1"/>
  <c r="M472" i="1"/>
  <c r="L474" i="1"/>
  <c r="M474" i="1"/>
  <c r="L475" i="1"/>
  <c r="M475" i="1"/>
  <c r="L476" i="1"/>
  <c r="M476" i="1"/>
  <c r="L477" i="1"/>
  <c r="M477" i="1"/>
  <c r="L479" i="1"/>
  <c r="M479" i="1"/>
  <c r="L480" i="1"/>
  <c r="M480" i="1"/>
  <c r="L481" i="1"/>
  <c r="M481" i="1"/>
  <c r="L482" i="1"/>
  <c r="M482" i="1"/>
  <c r="L484" i="1"/>
  <c r="M484" i="1"/>
  <c r="L485" i="1"/>
  <c r="M485" i="1"/>
  <c r="L486" i="1"/>
  <c r="M486" i="1"/>
  <c r="L487" i="1"/>
  <c r="M487" i="1"/>
  <c r="L489" i="1"/>
  <c r="M489" i="1"/>
  <c r="L490" i="1"/>
  <c r="M490" i="1"/>
  <c r="L491" i="1"/>
  <c r="M491" i="1"/>
  <c r="L492" i="1"/>
  <c r="M492" i="1"/>
  <c r="L494" i="1"/>
  <c r="M494" i="1"/>
  <c r="L495" i="1"/>
  <c r="M495" i="1"/>
  <c r="L496" i="1"/>
  <c r="M496" i="1"/>
  <c r="L497" i="1"/>
  <c r="M497" i="1"/>
  <c r="L499" i="1"/>
  <c r="M499" i="1"/>
  <c r="L500" i="1"/>
  <c r="M500" i="1"/>
  <c r="L501" i="1"/>
  <c r="M501" i="1"/>
  <c r="L502" i="1"/>
  <c r="M502" i="1"/>
  <c r="L504" i="1"/>
  <c r="M504" i="1"/>
  <c r="L505" i="1"/>
  <c r="M505" i="1"/>
  <c r="L506" i="1"/>
  <c r="M506" i="1"/>
  <c r="L507" i="1"/>
  <c r="M507" i="1"/>
  <c r="Q256" i="1"/>
  <c r="Q255" i="1"/>
  <c r="Q254" i="1"/>
  <c r="Q253" i="1"/>
  <c r="Q252" i="1"/>
  <c r="P252" i="1"/>
  <c r="M252" i="1"/>
  <c r="Q251" i="1"/>
  <c r="Q250" i="1"/>
  <c r="Q249" i="1"/>
  <c r="Q248" i="1"/>
  <c r="Q247" i="1"/>
  <c r="P247" i="1"/>
  <c r="M247" i="1"/>
  <c r="Q246" i="1"/>
  <c r="Q245" i="1"/>
  <c r="Q244" i="1"/>
  <c r="Q243" i="1"/>
  <c r="Q242" i="1"/>
  <c r="P242" i="1"/>
  <c r="M242" i="1"/>
  <c r="Q241" i="1"/>
  <c r="Q240" i="1"/>
  <c r="Q239" i="1"/>
  <c r="Q238" i="1"/>
  <c r="Q237" i="1"/>
  <c r="P237" i="1"/>
  <c r="M237" i="1"/>
  <c r="Q236" i="1"/>
  <c r="Q235" i="1"/>
  <c r="Q234" i="1"/>
  <c r="Q233" i="1"/>
  <c r="Q232" i="1"/>
  <c r="P232" i="1"/>
  <c r="M232" i="1"/>
  <c r="Q231" i="1"/>
  <c r="Q230" i="1"/>
  <c r="Q229" i="1"/>
  <c r="Q228" i="1"/>
  <c r="Q227" i="1"/>
  <c r="P227" i="1"/>
  <c r="M227" i="1"/>
  <c r="Q226" i="1"/>
  <c r="Q225" i="1"/>
  <c r="Q224" i="1"/>
  <c r="Q223" i="1"/>
  <c r="Q222" i="1"/>
  <c r="P222" i="1"/>
  <c r="M222" i="1"/>
  <c r="Q221" i="1"/>
  <c r="Q220" i="1"/>
  <c r="Q219" i="1"/>
  <c r="Q218" i="1"/>
  <c r="Q217" i="1"/>
  <c r="P217" i="1"/>
  <c r="M217" i="1"/>
  <c r="Q216" i="1"/>
  <c r="Q215" i="1"/>
  <c r="Q214" i="1"/>
  <c r="Q213" i="1"/>
  <c r="Q212" i="1"/>
  <c r="P212" i="1"/>
  <c r="M212" i="1"/>
  <c r="Q211" i="1"/>
  <c r="Q210" i="1"/>
  <c r="Q209" i="1"/>
  <c r="Q208" i="1"/>
  <c r="Q207" i="1"/>
  <c r="P207" i="1"/>
  <c r="M207" i="1"/>
  <c r="Q206" i="1"/>
  <c r="Q205" i="1"/>
  <c r="Q204" i="1"/>
  <c r="Q203" i="1"/>
  <c r="Q202" i="1"/>
  <c r="P202" i="1"/>
  <c r="M202" i="1"/>
  <c r="Q201" i="1"/>
  <c r="Q200" i="1"/>
  <c r="Q199" i="1"/>
  <c r="Q198" i="1"/>
  <c r="Q197" i="1"/>
  <c r="P197" i="1"/>
  <c r="M197" i="1"/>
  <c r="Q196" i="1"/>
  <c r="Q195" i="1"/>
  <c r="Q194" i="1"/>
  <c r="Q193" i="1"/>
  <c r="Q192" i="1"/>
  <c r="P192" i="1"/>
  <c r="M192" i="1"/>
  <c r="Q191" i="1"/>
  <c r="Q190" i="1"/>
  <c r="Q189" i="1"/>
  <c r="Q188" i="1"/>
  <c r="Q187" i="1"/>
  <c r="P187" i="1"/>
  <c r="M187" i="1"/>
  <c r="Q186" i="1"/>
  <c r="Q185" i="1"/>
  <c r="Q184" i="1"/>
  <c r="Q183" i="1"/>
  <c r="Q182" i="1"/>
  <c r="P182" i="1"/>
  <c r="M182" i="1"/>
  <c r="Q181" i="1"/>
  <c r="Q180" i="1"/>
  <c r="Q179" i="1"/>
  <c r="Q178" i="1"/>
  <c r="Q177" i="1"/>
  <c r="P177" i="1"/>
  <c r="M177" i="1"/>
  <c r="Q176" i="1"/>
  <c r="Q175" i="1"/>
  <c r="Q174" i="1"/>
  <c r="Q173" i="1"/>
  <c r="Q172" i="1"/>
  <c r="P172" i="1"/>
  <c r="M172" i="1"/>
  <c r="Q171" i="1"/>
  <c r="Q170" i="1"/>
  <c r="Q169" i="1"/>
  <c r="Q168" i="1"/>
  <c r="Q167" i="1"/>
  <c r="P167" i="1"/>
  <c r="M167" i="1"/>
  <c r="Q166" i="1"/>
  <c r="Q165" i="1"/>
  <c r="Q164" i="1"/>
  <c r="Q163" i="1"/>
  <c r="Q162" i="1"/>
  <c r="P162" i="1"/>
  <c r="M162" i="1"/>
  <c r="Q161" i="1"/>
  <c r="Q160" i="1"/>
  <c r="Q159" i="1"/>
  <c r="Q158" i="1"/>
  <c r="Q157" i="1"/>
  <c r="P157" i="1"/>
  <c r="M157" i="1"/>
  <c r="Q156" i="1"/>
  <c r="Q155" i="1"/>
  <c r="Q154" i="1"/>
  <c r="Q153" i="1"/>
  <c r="Q152" i="1"/>
  <c r="P152" i="1"/>
  <c r="M152" i="1"/>
  <c r="Q151" i="1"/>
  <c r="Q150" i="1"/>
  <c r="Q149" i="1"/>
  <c r="Q148" i="1"/>
  <c r="Q147" i="1"/>
  <c r="P147" i="1"/>
  <c r="M147" i="1"/>
  <c r="Q146" i="1"/>
  <c r="Q145" i="1"/>
  <c r="Q144" i="1"/>
  <c r="Q143" i="1"/>
  <c r="Q142" i="1"/>
  <c r="P142" i="1"/>
  <c r="M142" i="1"/>
  <c r="Q141" i="1"/>
  <c r="Q140" i="1"/>
  <c r="Q139" i="1"/>
  <c r="Q138" i="1"/>
  <c r="Q137" i="1"/>
  <c r="P137" i="1"/>
  <c r="M137" i="1"/>
  <c r="Q136" i="1"/>
  <c r="Q135" i="1"/>
  <c r="Q134" i="1"/>
  <c r="Q133" i="1"/>
  <c r="Q132" i="1"/>
  <c r="P132" i="1"/>
  <c r="M132" i="1"/>
  <c r="Q131" i="1"/>
  <c r="Q130" i="1"/>
  <c r="Q129" i="1"/>
  <c r="Q128" i="1"/>
  <c r="Q127" i="1"/>
  <c r="P127" i="1"/>
  <c r="M127" i="1"/>
  <c r="Q126" i="1"/>
  <c r="Q125" i="1"/>
  <c r="Q124" i="1"/>
  <c r="Q123" i="1"/>
  <c r="Q122" i="1"/>
  <c r="P122" i="1"/>
  <c r="M122" i="1"/>
  <c r="Q121" i="1"/>
  <c r="Q120" i="1"/>
  <c r="Q119" i="1"/>
  <c r="Q118" i="1"/>
  <c r="Q117" i="1"/>
  <c r="P117" i="1"/>
  <c r="M117" i="1"/>
  <c r="Q116" i="1"/>
  <c r="Q115" i="1"/>
  <c r="Q114" i="1"/>
  <c r="Q113" i="1"/>
  <c r="Q112" i="1"/>
  <c r="P112" i="1"/>
  <c r="M112" i="1"/>
  <c r="Q111" i="1"/>
  <c r="Q110" i="1"/>
  <c r="Q109" i="1"/>
  <c r="Q108" i="1"/>
  <c r="Q107" i="1"/>
  <c r="P107" i="1"/>
  <c r="M107" i="1"/>
  <c r="C18" i="4"/>
  <c r="C17" i="4"/>
  <c r="C16" i="4"/>
  <c r="C15" i="4"/>
  <c r="C14" i="4"/>
  <c r="C13" i="4"/>
  <c r="C12" i="4"/>
  <c r="A3" i="4"/>
  <c r="Q106" i="1"/>
  <c r="Q105" i="1"/>
  <c r="Q104" i="1"/>
  <c r="Q103" i="1"/>
  <c r="Q102" i="1"/>
  <c r="P102" i="1"/>
  <c r="M102" i="1"/>
  <c r="Q101" i="1"/>
  <c r="Q100" i="1"/>
  <c r="Q99" i="1"/>
  <c r="Q98" i="1"/>
  <c r="Q97" i="1"/>
  <c r="P97" i="1"/>
  <c r="M97" i="1"/>
  <c r="Q96" i="1"/>
  <c r="Q95" i="1"/>
  <c r="Q94" i="1"/>
  <c r="Q93" i="1"/>
  <c r="Q92" i="1"/>
  <c r="P92" i="1"/>
  <c r="M92" i="1"/>
  <c r="Q91" i="1"/>
  <c r="Q90" i="1"/>
  <c r="Q89" i="1"/>
  <c r="Q88" i="1"/>
  <c r="Q87" i="1"/>
  <c r="P87" i="1"/>
  <c r="M87" i="1"/>
  <c r="Q86" i="1"/>
  <c r="Q85" i="1"/>
  <c r="Q84" i="1"/>
  <c r="Q83" i="1"/>
  <c r="Q82" i="1"/>
  <c r="P82" i="1"/>
  <c r="M82" i="1"/>
  <c r="Q81" i="1"/>
  <c r="Q80" i="1"/>
  <c r="Q79" i="1"/>
  <c r="Q78" i="1"/>
  <c r="Q77" i="1"/>
  <c r="P77" i="1"/>
  <c r="M77" i="1"/>
  <c r="Q76" i="1"/>
  <c r="Q75" i="1"/>
  <c r="Q74" i="1"/>
  <c r="Q73" i="1"/>
  <c r="Q72" i="1"/>
  <c r="P72" i="1"/>
  <c r="M72" i="1"/>
  <c r="Q71" i="1"/>
  <c r="Q70" i="1"/>
  <c r="Q69" i="1"/>
  <c r="Q68" i="1"/>
  <c r="Q67" i="1"/>
  <c r="P67" i="1"/>
  <c r="M67" i="1"/>
  <c r="Q66" i="1"/>
  <c r="Q65" i="1"/>
  <c r="Q64" i="1"/>
  <c r="Q63" i="1"/>
  <c r="Q62" i="1"/>
  <c r="P62" i="1"/>
  <c r="M62" i="1"/>
  <c r="Q61" i="1"/>
  <c r="Q60" i="1"/>
  <c r="Q59" i="1"/>
  <c r="Q58" i="1"/>
  <c r="Q57" i="1"/>
  <c r="P57" i="1"/>
  <c r="M57" i="1"/>
  <c r="Q56" i="1"/>
  <c r="Q55" i="1"/>
  <c r="Q54" i="1"/>
  <c r="Q53" i="1"/>
  <c r="Q52" i="1"/>
  <c r="P52" i="1"/>
  <c r="M52" i="1"/>
  <c r="Q51" i="1"/>
  <c r="Q50" i="1"/>
  <c r="Q49" i="1"/>
  <c r="Q48" i="1"/>
  <c r="Q47" i="1"/>
  <c r="P47" i="1"/>
  <c r="M47" i="1"/>
  <c r="AD57" i="1" l="1"/>
  <c r="AE57" i="1" s="1"/>
  <c r="AD77" i="1"/>
  <c r="AD72" i="1"/>
  <c r="AE72" i="1" s="1"/>
  <c r="AD157" i="1"/>
  <c r="AD67" i="1"/>
  <c r="AD247" i="1"/>
  <c r="AE247" i="1" s="1"/>
  <c r="AD97" i="1"/>
  <c r="AD92" i="1"/>
  <c r="AD87" i="1"/>
  <c r="AD127" i="1"/>
  <c r="AD177" i="1"/>
  <c r="AD187" i="1"/>
  <c r="AD207" i="1"/>
  <c r="AD227" i="1"/>
  <c r="AD107" i="1"/>
  <c r="AD147" i="1"/>
  <c r="AD197" i="1"/>
  <c r="AD122" i="1"/>
  <c r="AD142" i="1"/>
  <c r="AD167" i="1"/>
  <c r="AD192" i="1"/>
  <c r="AD112" i="1"/>
  <c r="AD132" i="1"/>
  <c r="AD152" i="1"/>
  <c r="AD172" i="1"/>
  <c r="S182" i="1"/>
  <c r="T182" i="1" s="1"/>
  <c r="S242" i="1"/>
  <c r="T242" i="1" s="1"/>
  <c r="R142" i="1"/>
  <c r="S82" i="1"/>
  <c r="T82" i="1" s="1"/>
  <c r="R152" i="1"/>
  <c r="S47" i="1"/>
  <c r="T47" i="1" s="1"/>
  <c r="R82" i="1"/>
  <c r="R132" i="1"/>
  <c r="R242" i="1"/>
  <c r="S117" i="1"/>
  <c r="T117" i="1" s="1"/>
  <c r="R217" i="1"/>
  <c r="S217" i="1"/>
  <c r="T217" i="1" s="1"/>
  <c r="R52" i="1"/>
  <c r="S62" i="1"/>
  <c r="T62" i="1" s="1"/>
  <c r="S137" i="1"/>
  <c r="T137" i="1" s="1"/>
  <c r="R187" i="1"/>
  <c r="S202" i="1"/>
  <c r="T202" i="1" s="1"/>
  <c r="S222" i="1"/>
  <c r="T222" i="1" s="1"/>
  <c r="R237" i="1"/>
  <c r="R117" i="1"/>
  <c r="R182" i="1"/>
  <c r="S52" i="1"/>
  <c r="T52" i="1" s="1"/>
  <c r="R87" i="1"/>
  <c r="S102" i="1"/>
  <c r="T102" i="1" s="1"/>
  <c r="R112" i="1"/>
  <c r="R122" i="1"/>
  <c r="R137" i="1"/>
  <c r="S162" i="1"/>
  <c r="T162" i="1" s="1"/>
  <c r="R222" i="1"/>
  <c r="S237" i="1"/>
  <c r="T237" i="1" s="1"/>
  <c r="R162" i="1"/>
  <c r="R167" i="1"/>
  <c r="R202" i="1"/>
  <c r="R207" i="1"/>
  <c r="AD47" i="1"/>
  <c r="R72" i="1"/>
  <c r="R77" i="1"/>
  <c r="AD82" i="1"/>
  <c r="S92" i="1"/>
  <c r="T92" i="1" s="1"/>
  <c r="S107" i="1"/>
  <c r="T107" i="1" s="1"/>
  <c r="AD117" i="1"/>
  <c r="R127" i="1"/>
  <c r="S147" i="1"/>
  <c r="T147" i="1" s="1"/>
  <c r="S157" i="1"/>
  <c r="T157" i="1" s="1"/>
  <c r="AD162" i="1"/>
  <c r="S172" i="1"/>
  <c r="T172" i="1" s="1"/>
  <c r="R192" i="1"/>
  <c r="R197" i="1"/>
  <c r="AD202" i="1"/>
  <c r="S212" i="1"/>
  <c r="T212" i="1" s="1"/>
  <c r="R227" i="1"/>
  <c r="R232" i="1"/>
  <c r="AD237" i="1"/>
  <c r="S247" i="1"/>
  <c r="T247" i="1" s="1"/>
  <c r="S252" i="1"/>
  <c r="T252" i="1" s="1"/>
  <c r="R62" i="1"/>
  <c r="R67" i="1"/>
  <c r="R102" i="1"/>
  <c r="R57" i="1"/>
  <c r="AD62" i="1"/>
  <c r="S72" i="1"/>
  <c r="T72" i="1" s="1"/>
  <c r="R92" i="1"/>
  <c r="R97" i="1"/>
  <c r="AD102" i="1"/>
  <c r="R107" i="1"/>
  <c r="S127" i="1"/>
  <c r="T127" i="1" s="1"/>
  <c r="AD137" i="1"/>
  <c r="R147" i="1"/>
  <c r="R157" i="1"/>
  <c r="R172" i="1"/>
  <c r="R177" i="1"/>
  <c r="AD182" i="1"/>
  <c r="S192" i="1"/>
  <c r="T192" i="1" s="1"/>
  <c r="R212" i="1"/>
  <c r="AD217" i="1"/>
  <c r="S227" i="1"/>
  <c r="T227" i="1" s="1"/>
  <c r="S232" i="1"/>
  <c r="T232" i="1" s="1"/>
  <c r="R247" i="1"/>
  <c r="R252" i="1"/>
  <c r="AD222" i="1"/>
  <c r="AD232" i="1"/>
  <c r="AD242" i="1"/>
  <c r="AD252" i="1"/>
  <c r="S167" i="1"/>
  <c r="T167" i="1" s="1"/>
  <c r="S177" i="1"/>
  <c r="T177" i="1" s="1"/>
  <c r="S187" i="1"/>
  <c r="T187" i="1" s="1"/>
  <c r="S197" i="1"/>
  <c r="T197" i="1" s="1"/>
  <c r="S207" i="1"/>
  <c r="T207" i="1" s="1"/>
  <c r="AD212" i="1"/>
  <c r="S112" i="1"/>
  <c r="T112" i="1" s="1"/>
  <c r="S122" i="1"/>
  <c r="T122" i="1" s="1"/>
  <c r="S132" i="1"/>
  <c r="T132" i="1" s="1"/>
  <c r="S142" i="1"/>
  <c r="T142" i="1" s="1"/>
  <c r="S152" i="1"/>
  <c r="T152" i="1" s="1"/>
  <c r="S67" i="1"/>
  <c r="T67" i="1" s="1"/>
  <c r="S87" i="1"/>
  <c r="T87" i="1" s="1"/>
  <c r="S97" i="1"/>
  <c r="T97" i="1" s="1"/>
  <c r="S57" i="1"/>
  <c r="T57" i="1" s="1"/>
  <c r="S77" i="1"/>
  <c r="T77" i="1" s="1"/>
  <c r="AD52" i="1"/>
  <c r="R47" i="1"/>
  <c r="AG52" i="1" l="1"/>
  <c r="H13" i="4" s="1"/>
  <c r="AE52" i="1"/>
  <c r="AG222" i="1"/>
  <c r="H47" i="4" s="1"/>
  <c r="AE222" i="1"/>
  <c r="F47" i="4" s="1"/>
  <c r="AG182" i="1"/>
  <c r="H39" i="4" s="1"/>
  <c r="AE182" i="1"/>
  <c r="F39" i="4" s="1"/>
  <c r="AG62" i="1"/>
  <c r="H15" i="4" s="1"/>
  <c r="AE62" i="1"/>
  <c r="AG172" i="1"/>
  <c r="H37" i="4" s="1"/>
  <c r="AE172" i="1"/>
  <c r="F37" i="4" s="1"/>
  <c r="AG197" i="1"/>
  <c r="H42" i="4" s="1"/>
  <c r="AE197" i="1"/>
  <c r="F42" i="4" s="1"/>
  <c r="AG87" i="1"/>
  <c r="H20" i="4" s="1"/>
  <c r="AE87" i="1"/>
  <c r="F20" i="4" s="1"/>
  <c r="AG252" i="1"/>
  <c r="H53" i="4" s="1"/>
  <c r="AE252" i="1"/>
  <c r="F53" i="4" s="1"/>
  <c r="AG137" i="1"/>
  <c r="H30" i="4" s="1"/>
  <c r="AE137" i="1"/>
  <c r="F30" i="4" s="1"/>
  <c r="AG47" i="1"/>
  <c r="H12" i="4" s="1"/>
  <c r="AE47" i="1"/>
  <c r="AG167" i="1"/>
  <c r="H36" i="4" s="1"/>
  <c r="AE167" i="1"/>
  <c r="F36" i="4" s="1"/>
  <c r="AG92" i="1"/>
  <c r="AE92" i="1"/>
  <c r="AG82" i="1"/>
  <c r="H19" i="4" s="1"/>
  <c r="AE82" i="1"/>
  <c r="F19" i="4" s="1"/>
  <c r="AG132" i="1"/>
  <c r="H29" i="4" s="1"/>
  <c r="AE132" i="1"/>
  <c r="F29" i="4" s="1"/>
  <c r="AG142" i="1"/>
  <c r="H31" i="4" s="1"/>
  <c r="AE142" i="1"/>
  <c r="F31" i="4" s="1"/>
  <c r="AG107" i="1"/>
  <c r="H24" i="4" s="1"/>
  <c r="AE107" i="1"/>
  <c r="F24" i="4" s="1"/>
  <c r="AG177" i="1"/>
  <c r="H38" i="4" s="1"/>
  <c r="AE177" i="1"/>
  <c r="F38" i="4" s="1"/>
  <c r="AG97" i="1"/>
  <c r="H22" i="4" s="1"/>
  <c r="AE97" i="1"/>
  <c r="F22" i="4" s="1"/>
  <c r="AG102" i="1"/>
  <c r="H23" i="4" s="1"/>
  <c r="AE102" i="1"/>
  <c r="F23" i="4" s="1"/>
  <c r="AG192" i="1"/>
  <c r="H41" i="4" s="1"/>
  <c r="AE192" i="1"/>
  <c r="F41" i="4" s="1"/>
  <c r="AG207" i="1"/>
  <c r="H44" i="4" s="1"/>
  <c r="AE207" i="1"/>
  <c r="F44" i="4" s="1"/>
  <c r="AG67" i="1"/>
  <c r="H16" i="4" s="1"/>
  <c r="AE67" i="1"/>
  <c r="AG217" i="1"/>
  <c r="H46" i="4" s="1"/>
  <c r="AE217" i="1"/>
  <c r="F46" i="4" s="1"/>
  <c r="AG152" i="1"/>
  <c r="H33" i="4" s="1"/>
  <c r="AE152" i="1"/>
  <c r="F33" i="4" s="1"/>
  <c r="AG147" i="1"/>
  <c r="H32" i="4" s="1"/>
  <c r="AE147" i="1"/>
  <c r="F32" i="4" s="1"/>
  <c r="AG187" i="1"/>
  <c r="H40" i="4" s="1"/>
  <c r="AE187" i="1"/>
  <c r="F40" i="4" s="1"/>
  <c r="AG157" i="1"/>
  <c r="H34" i="4" s="1"/>
  <c r="AE157" i="1"/>
  <c r="F34" i="4" s="1"/>
  <c r="AG242" i="1"/>
  <c r="H51" i="4" s="1"/>
  <c r="AE242" i="1"/>
  <c r="F51" i="4" s="1"/>
  <c r="AG212" i="1"/>
  <c r="H45" i="4" s="1"/>
  <c r="AE212" i="1"/>
  <c r="F45" i="4" s="1"/>
  <c r="AG232" i="1"/>
  <c r="H49" i="4" s="1"/>
  <c r="AE232" i="1"/>
  <c r="F49" i="4" s="1"/>
  <c r="AG237" i="1"/>
  <c r="H50" i="4" s="1"/>
  <c r="AE237" i="1"/>
  <c r="F50" i="4" s="1"/>
  <c r="AG202" i="1"/>
  <c r="H43" i="4" s="1"/>
  <c r="AE202" i="1"/>
  <c r="F43" i="4" s="1"/>
  <c r="AG162" i="1"/>
  <c r="H35" i="4" s="1"/>
  <c r="AE162" i="1"/>
  <c r="F35" i="4" s="1"/>
  <c r="AG117" i="1"/>
  <c r="H26" i="4" s="1"/>
  <c r="AE117" i="1"/>
  <c r="F26" i="4" s="1"/>
  <c r="AG112" i="1"/>
  <c r="H25" i="4" s="1"/>
  <c r="AE112" i="1"/>
  <c r="F25" i="4" s="1"/>
  <c r="AG122" i="1"/>
  <c r="AE122" i="1"/>
  <c r="F27" i="4" s="1"/>
  <c r="AG227" i="1"/>
  <c r="H48" i="4" s="1"/>
  <c r="AE227" i="1"/>
  <c r="F48" i="4" s="1"/>
  <c r="AG127" i="1"/>
  <c r="H28" i="4" s="1"/>
  <c r="AE127" i="1"/>
  <c r="F28" i="4" s="1"/>
  <c r="AG77" i="1"/>
  <c r="H18" i="4" s="1"/>
  <c r="AE77" i="1"/>
  <c r="M323" i="1"/>
  <c r="AG72" i="1"/>
  <c r="H17" i="4" s="1"/>
  <c r="J52" i="7"/>
  <c r="AG247" i="1"/>
  <c r="H52" i="4" s="1"/>
  <c r="M308" i="1"/>
  <c r="AG57" i="1"/>
  <c r="E23" i="4"/>
  <c r="AF102" i="1"/>
  <c r="G23" i="4" s="1"/>
  <c r="L393" i="1"/>
  <c r="E31" i="4"/>
  <c r="AF142" i="1"/>
  <c r="G31" i="4" s="1"/>
  <c r="E38" i="4"/>
  <c r="AF177" i="1"/>
  <c r="G38" i="4" s="1"/>
  <c r="E53" i="4"/>
  <c r="AF252" i="1"/>
  <c r="G53" i="4" s="1"/>
  <c r="E46" i="4"/>
  <c r="AF217" i="1"/>
  <c r="G46" i="4" s="1"/>
  <c r="E30" i="4"/>
  <c r="AF137" i="1"/>
  <c r="G30" i="4" s="1"/>
  <c r="E27" i="4"/>
  <c r="H27" i="4"/>
  <c r="AF122" i="1"/>
  <c r="G27" i="4" s="1"/>
  <c r="L478" i="1"/>
  <c r="E48" i="4"/>
  <c r="AF227" i="1"/>
  <c r="G48" i="4" s="1"/>
  <c r="E22" i="4"/>
  <c r="AF97" i="1"/>
  <c r="G22" i="4" s="1"/>
  <c r="E17" i="4"/>
  <c r="AF72" i="1"/>
  <c r="G17" i="4" s="1"/>
  <c r="E51" i="4"/>
  <c r="AF242" i="1"/>
  <c r="G51" i="4" s="1"/>
  <c r="E19" i="4"/>
  <c r="AF82" i="1"/>
  <c r="G19" i="4" s="1"/>
  <c r="E37" i="4"/>
  <c r="AF172" i="1"/>
  <c r="G37" i="4" s="1"/>
  <c r="E41" i="4"/>
  <c r="AF192" i="1"/>
  <c r="G41" i="4" s="1"/>
  <c r="E42" i="4"/>
  <c r="AF197" i="1"/>
  <c r="G42" i="4" s="1"/>
  <c r="U458" i="1"/>
  <c r="E44" i="4"/>
  <c r="AF207" i="1"/>
  <c r="G44" i="4" s="1"/>
  <c r="E20" i="4"/>
  <c r="AF87" i="1"/>
  <c r="G20" i="4" s="1"/>
  <c r="L498" i="1"/>
  <c r="E52" i="4"/>
  <c r="AF247" i="1"/>
  <c r="G52" i="4" s="1"/>
  <c r="L328" i="1"/>
  <c r="E18" i="4"/>
  <c r="AF77" i="1"/>
  <c r="G18" i="4" s="1"/>
  <c r="E47" i="4"/>
  <c r="AF222" i="1"/>
  <c r="G47" i="4" s="1"/>
  <c r="E39" i="4"/>
  <c r="AF182" i="1"/>
  <c r="G39" i="4" s="1"/>
  <c r="E15" i="4"/>
  <c r="AF62" i="1"/>
  <c r="G15" i="4" s="1"/>
  <c r="U383" i="1"/>
  <c r="E29" i="4"/>
  <c r="AF132" i="1"/>
  <c r="G29" i="4" s="1"/>
  <c r="M358" i="1"/>
  <c r="E24" i="4"/>
  <c r="AF107" i="1"/>
  <c r="G24" i="4" s="1"/>
  <c r="J34" i="7"/>
  <c r="E34" i="4"/>
  <c r="AF157" i="1"/>
  <c r="G34" i="4" s="1"/>
  <c r="E12" i="4"/>
  <c r="AF47" i="1"/>
  <c r="G12" i="4" s="1"/>
  <c r="L363" i="1"/>
  <c r="E25" i="4"/>
  <c r="AF112" i="1"/>
  <c r="G25" i="4" s="1"/>
  <c r="M378" i="1"/>
  <c r="E28" i="4"/>
  <c r="AF127" i="1"/>
  <c r="G28" i="4" s="1"/>
  <c r="E13" i="4"/>
  <c r="AF52" i="1"/>
  <c r="G13" i="4" s="1"/>
  <c r="E45" i="4"/>
  <c r="AF212" i="1"/>
  <c r="G45" i="4" s="1"/>
  <c r="E49" i="4"/>
  <c r="AF232" i="1"/>
  <c r="G49" i="4" s="1"/>
  <c r="E50" i="4"/>
  <c r="AF237" i="1"/>
  <c r="G50" i="4" s="1"/>
  <c r="E43" i="4"/>
  <c r="AF202" i="1"/>
  <c r="G43" i="4" s="1"/>
  <c r="E35" i="4"/>
  <c r="AF162" i="1"/>
  <c r="G35" i="4" s="1"/>
  <c r="E26" i="4"/>
  <c r="AF117" i="1"/>
  <c r="G26" i="4" s="1"/>
  <c r="E33" i="4"/>
  <c r="AF152" i="1"/>
  <c r="G33" i="4" s="1"/>
  <c r="E36" i="4"/>
  <c r="AF167" i="1"/>
  <c r="G36" i="4" s="1"/>
  <c r="E32" i="4"/>
  <c r="AF147" i="1"/>
  <c r="G32" i="4" s="1"/>
  <c r="U438" i="1"/>
  <c r="E40" i="4"/>
  <c r="AF187" i="1"/>
  <c r="G40" i="4" s="1"/>
  <c r="M343" i="1"/>
  <c r="E21" i="4"/>
  <c r="AF92" i="1"/>
  <c r="J21" i="7"/>
  <c r="M318" i="1"/>
  <c r="E16" i="4"/>
  <c r="AF67" i="1"/>
  <c r="G16" i="4" s="1"/>
  <c r="L308" i="1"/>
  <c r="E14" i="4"/>
  <c r="AF57" i="1"/>
  <c r="G14" i="4" s="1"/>
  <c r="M478" i="1"/>
  <c r="L378" i="1"/>
  <c r="L373" i="1"/>
  <c r="M498" i="1"/>
  <c r="F52" i="4"/>
  <c r="M338" i="1"/>
  <c r="M408" i="1"/>
  <c r="L348" i="1"/>
  <c r="U498" i="1"/>
  <c r="L448" i="1"/>
  <c r="U378" i="1"/>
  <c r="U373" i="1"/>
  <c r="U363" i="1"/>
  <c r="M348" i="1"/>
  <c r="U318" i="1"/>
  <c r="M418" i="1"/>
  <c r="U328" i="1"/>
  <c r="J18" i="7"/>
  <c r="J12" i="7"/>
  <c r="U408" i="1"/>
  <c r="U358" i="1"/>
  <c r="M428" i="1"/>
  <c r="J15" i="7"/>
  <c r="L318" i="1"/>
  <c r="J16" i="7"/>
  <c r="J13" i="7"/>
  <c r="L408" i="1"/>
  <c r="M328" i="1"/>
  <c r="U403" i="1"/>
  <c r="J17" i="7"/>
  <c r="L323" i="1"/>
  <c r="U323" i="1"/>
  <c r="U308" i="1"/>
  <c r="J14" i="7"/>
  <c r="U423" i="1"/>
  <c r="J43" i="7"/>
  <c r="J41" i="7"/>
  <c r="L458" i="1"/>
  <c r="J44" i="7"/>
  <c r="J51" i="7"/>
  <c r="J19" i="7"/>
  <c r="L418" i="1"/>
  <c r="J36" i="7"/>
  <c r="J32" i="7"/>
  <c r="L338" i="1"/>
  <c r="J20" i="7"/>
  <c r="J45" i="7"/>
  <c r="J53" i="7"/>
  <c r="M443" i="1"/>
  <c r="U338" i="1"/>
  <c r="M458" i="1"/>
  <c r="U443" i="1"/>
  <c r="M363" i="1"/>
  <c r="J25" i="7"/>
  <c r="M373" i="1"/>
  <c r="J27" i="7"/>
  <c r="J48" i="7"/>
  <c r="J28" i="7"/>
  <c r="U343" i="1"/>
  <c r="L343" i="1"/>
  <c r="J47" i="7"/>
  <c r="J39" i="7"/>
  <c r="J50" i="7"/>
  <c r="J35" i="7"/>
  <c r="J37" i="7"/>
  <c r="U448" i="1"/>
  <c r="J42" i="7"/>
  <c r="J46" i="7"/>
  <c r="J30" i="7"/>
  <c r="J23" i="7"/>
  <c r="L443" i="1"/>
  <c r="M403" i="1"/>
  <c r="J33" i="7"/>
  <c r="L438" i="1"/>
  <c r="J40" i="7"/>
  <c r="J49" i="7"/>
  <c r="J26" i="7"/>
  <c r="L398" i="1"/>
  <c r="U418" i="1"/>
  <c r="L403" i="1"/>
  <c r="M383" i="1"/>
  <c r="J29" i="7"/>
  <c r="M393" i="1"/>
  <c r="J31" i="7"/>
  <c r="J24" i="7"/>
  <c r="U428" i="1"/>
  <c r="J38" i="7"/>
  <c r="U348" i="1"/>
  <c r="J22" i="7"/>
  <c r="U393" i="1"/>
  <c r="U398" i="1"/>
  <c r="U478" i="1"/>
  <c r="M398" i="1"/>
  <c r="M438" i="1"/>
  <c r="L383" i="1"/>
  <c r="L423" i="1"/>
  <c r="M423" i="1"/>
  <c r="L358" i="1"/>
  <c r="L428" i="1"/>
  <c r="M448" i="1"/>
  <c r="M463" i="1"/>
  <c r="U463" i="1"/>
  <c r="L463" i="1"/>
  <c r="M483" i="1"/>
  <c r="U483" i="1"/>
  <c r="L483" i="1"/>
  <c r="M333" i="1"/>
  <c r="U333" i="1"/>
  <c r="L333" i="1"/>
  <c r="M303" i="1"/>
  <c r="L303" i="1"/>
  <c r="U303" i="1"/>
  <c r="U493" i="1"/>
  <c r="M493" i="1"/>
  <c r="L493" i="1"/>
  <c r="M473" i="1"/>
  <c r="U473" i="1"/>
  <c r="L473" i="1"/>
  <c r="M433" i="1"/>
  <c r="U433" i="1"/>
  <c r="L433" i="1"/>
  <c r="U488" i="1"/>
  <c r="L488" i="1"/>
  <c r="M488" i="1"/>
  <c r="M453" i="1"/>
  <c r="U453" i="1"/>
  <c r="L453" i="1"/>
  <c r="M413" i="1"/>
  <c r="U413" i="1"/>
  <c r="L413" i="1"/>
  <c r="M503" i="1"/>
  <c r="L503" i="1"/>
  <c r="U503" i="1"/>
  <c r="U368" i="1"/>
  <c r="L368" i="1"/>
  <c r="M368" i="1"/>
  <c r="U468" i="1"/>
  <c r="L468" i="1"/>
  <c r="M468" i="1"/>
  <c r="U388" i="1"/>
  <c r="L388" i="1"/>
  <c r="M388" i="1"/>
  <c r="M353" i="1"/>
  <c r="U353" i="1"/>
  <c r="L353" i="1"/>
  <c r="M313" i="1"/>
  <c r="U313" i="1"/>
  <c r="L313" i="1"/>
  <c r="L298" i="1"/>
  <c r="U298" i="1"/>
  <c r="M298" i="1"/>
  <c r="M17" i="1"/>
  <c r="M22" i="1"/>
  <c r="M27" i="1"/>
  <c r="M32" i="1"/>
  <c r="M37" i="1"/>
  <c r="M42" i="1"/>
  <c r="M7" i="1"/>
  <c r="AD7" i="1" s="1"/>
  <c r="AE7" i="1" s="1"/>
  <c r="M16" i="7" l="1"/>
  <c r="L22" i="7"/>
  <c r="AG7" i="1"/>
  <c r="H4" i="4" s="1"/>
  <c r="L52" i="7"/>
  <c r="M13" i="7"/>
  <c r="M53" i="7"/>
  <c r="M41" i="7"/>
  <c r="M20" i="7"/>
  <c r="M17" i="7"/>
  <c r="M48" i="7"/>
  <c r="M47" i="7"/>
  <c r="M43" i="7"/>
  <c r="M37" i="7"/>
  <c r="M22" i="7"/>
  <c r="M38" i="7"/>
  <c r="M18" i="7"/>
  <c r="M23" i="7"/>
  <c r="M30" i="7"/>
  <c r="M45" i="7"/>
  <c r="M31" i="7"/>
  <c r="K34" i="7"/>
  <c r="O34" i="7" s="1"/>
  <c r="M52" i="7"/>
  <c r="L20" i="7"/>
  <c r="L17" i="7"/>
  <c r="M39" i="7"/>
  <c r="M40" i="7"/>
  <c r="M35" i="7"/>
  <c r="M29" i="7"/>
  <c r="M49" i="7"/>
  <c r="M24" i="7"/>
  <c r="L29" i="7"/>
  <c r="L42" i="7"/>
  <c r="M28" i="7"/>
  <c r="L21" i="7"/>
  <c r="G21" i="4"/>
  <c r="M26" i="7"/>
  <c r="L48" i="7"/>
  <c r="M21" i="7"/>
  <c r="H21" i="4"/>
  <c r="M51" i="7"/>
  <c r="M46" i="7"/>
  <c r="M15" i="7"/>
  <c r="M19" i="7"/>
  <c r="M32" i="7"/>
  <c r="L37" i="7"/>
  <c r="L14" i="7"/>
  <c r="L27" i="7"/>
  <c r="M34" i="7"/>
  <c r="M25" i="7"/>
  <c r="M36" i="7"/>
  <c r="M33" i="7"/>
  <c r="H14" i="4"/>
  <c r="M14" i="7"/>
  <c r="M42" i="7"/>
  <c r="M44" i="7"/>
  <c r="E4" i="4"/>
  <c r="AF7" i="1"/>
  <c r="G4" i="4" s="1"/>
  <c r="M12" i="7"/>
  <c r="M50" i="7"/>
  <c r="K21" i="7"/>
  <c r="O21" i="7" s="1"/>
  <c r="F21" i="4"/>
  <c r="L31" i="7"/>
  <c r="L18" i="7"/>
  <c r="M27" i="7"/>
  <c r="L25" i="7"/>
  <c r="L34" i="7"/>
  <c r="K52" i="7"/>
  <c r="O52" i="7" s="1"/>
  <c r="L36" i="7"/>
  <c r="F13" i="4"/>
  <c r="K13" i="7"/>
  <c r="O13" i="7" s="1"/>
  <c r="L13" i="7"/>
  <c r="L16" i="7"/>
  <c r="F15" i="4"/>
  <c r="K15" i="7"/>
  <c r="O15" i="7" s="1"/>
  <c r="L15" i="7"/>
  <c r="F17" i="4"/>
  <c r="K17" i="7"/>
  <c r="O17" i="7" s="1"/>
  <c r="L12" i="7"/>
  <c r="F14" i="4"/>
  <c r="K14" i="7"/>
  <c r="O14" i="7" s="1"/>
  <c r="F16" i="4"/>
  <c r="K16" i="7"/>
  <c r="O16" i="7" s="1"/>
  <c r="F12" i="4"/>
  <c r="K12" i="7"/>
  <c r="O12" i="7" s="1"/>
  <c r="F18" i="4"/>
  <c r="K18" i="7"/>
  <c r="O18" i="7" s="1"/>
  <c r="L43" i="7"/>
  <c r="K49" i="7"/>
  <c r="O49" i="7" s="1"/>
  <c r="L40" i="7"/>
  <c r="L45" i="7"/>
  <c r="L47" i="7"/>
  <c r="L49" i="7"/>
  <c r="L35" i="7"/>
  <c r="L23" i="7"/>
  <c r="K38" i="7"/>
  <c r="O38" i="7" s="1"/>
  <c r="L24" i="7"/>
  <c r="K33" i="7"/>
  <c r="O33" i="7" s="1"/>
  <c r="K23" i="7"/>
  <c r="O23" i="7" s="1"/>
  <c r="K46" i="7"/>
  <c r="O46" i="7" s="1"/>
  <c r="K35" i="7"/>
  <c r="O35" i="7" s="1"/>
  <c r="K53" i="7"/>
  <c r="O53" i="7" s="1"/>
  <c r="K45" i="7"/>
  <c r="O45" i="7" s="1"/>
  <c r="K20" i="7"/>
  <c r="O20" i="7" s="1"/>
  <c r="L32" i="7"/>
  <c r="K41" i="7"/>
  <c r="O41" i="7" s="1"/>
  <c r="L26" i="7"/>
  <c r="L50" i="7"/>
  <c r="K29" i="7"/>
  <c r="O29" i="7" s="1"/>
  <c r="K40" i="7"/>
  <c r="O40" i="7" s="1"/>
  <c r="K37" i="7"/>
  <c r="O37" i="7" s="1"/>
  <c r="K39" i="7"/>
  <c r="O39" i="7" s="1"/>
  <c r="K48" i="7"/>
  <c r="O48" i="7" s="1"/>
  <c r="K19" i="7"/>
  <c r="O19" i="7" s="1"/>
  <c r="K44" i="7"/>
  <c r="O44" i="7" s="1"/>
  <c r="L53" i="7"/>
  <c r="L51" i="7"/>
  <c r="L39" i="7"/>
  <c r="L46" i="7"/>
  <c r="L41" i="7"/>
  <c r="K31" i="7"/>
  <c r="O31" i="7" s="1"/>
  <c r="L44" i="7"/>
  <c r="K30" i="7"/>
  <c r="O30" i="7" s="1"/>
  <c r="K42" i="7"/>
  <c r="O42" i="7" s="1"/>
  <c r="K50" i="7"/>
  <c r="O50" i="7" s="1"/>
  <c r="K28" i="7"/>
  <c r="O28" i="7" s="1"/>
  <c r="K25" i="7"/>
  <c r="O25" i="7" s="1"/>
  <c r="K36" i="7"/>
  <c r="O36" i="7" s="1"/>
  <c r="L30" i="7"/>
  <c r="L19" i="7"/>
  <c r="L38" i="7"/>
  <c r="K22" i="7"/>
  <c r="O22" i="7" s="1"/>
  <c r="K24" i="7"/>
  <c r="O24" i="7" s="1"/>
  <c r="K26" i="7"/>
  <c r="O26" i="7" s="1"/>
  <c r="L33" i="7"/>
  <c r="K47" i="7"/>
  <c r="O47" i="7" s="1"/>
  <c r="L28" i="7"/>
  <c r="K27" i="7"/>
  <c r="O27" i="7" s="1"/>
  <c r="K32" i="7"/>
  <c r="O32" i="7" s="1"/>
  <c r="K51" i="7"/>
  <c r="O51" i="7" s="1"/>
  <c r="K43" i="7"/>
  <c r="O43" i="7" s="1"/>
  <c r="C13" i="16"/>
  <c r="C12" i="16"/>
  <c r="C9" i="16"/>
  <c r="C3" i="16"/>
  <c r="Q46" i="1" l="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Q17" i="1"/>
  <c r="Q16" i="1"/>
  <c r="Q15" i="1"/>
  <c r="Q14" i="1"/>
  <c r="Q13" i="1"/>
  <c r="Q12" i="1"/>
  <c r="Q8" i="1"/>
  <c r="Q9" i="1"/>
  <c r="Q10" i="1"/>
  <c r="Q11" i="1"/>
  <c r="Q7" i="1"/>
  <c r="R7" i="1" l="1"/>
  <c r="R27" i="1"/>
  <c r="R12" i="1"/>
  <c r="R32" i="1"/>
  <c r="R42" i="1"/>
  <c r="R22" i="1"/>
  <c r="R37" i="1"/>
  <c r="R17" i="1"/>
  <c r="I6" i="7"/>
  <c r="I7" i="7"/>
  <c r="I8" i="7"/>
  <c r="F6" i="7"/>
  <c r="F7" i="7"/>
  <c r="F8" i="7"/>
  <c r="F3" i="6"/>
  <c r="F3" i="4"/>
  <c r="C4" i="4"/>
  <c r="C5" i="4"/>
  <c r="C6" i="4"/>
  <c r="C8" i="4"/>
  <c r="C9" i="4"/>
  <c r="C10" i="4"/>
  <c r="C11" i="4"/>
  <c r="C3" i="4"/>
  <c r="B4" i="4"/>
  <c r="B5" i="4"/>
  <c r="B6" i="4"/>
  <c r="B8" i="4"/>
  <c r="B9" i="4"/>
  <c r="B10" i="4"/>
  <c r="B3" i="4"/>
  <c r="L259" i="1"/>
  <c r="M259" i="1"/>
  <c r="U259" i="1"/>
  <c r="L260" i="1"/>
  <c r="M260" i="1"/>
  <c r="U260" i="1"/>
  <c r="L261" i="1"/>
  <c r="M261" i="1"/>
  <c r="U261" i="1"/>
  <c r="K59" i="4" l="1"/>
  <c r="P32" i="1"/>
  <c r="S32" i="1" s="1"/>
  <c r="T32" i="1" s="1"/>
  <c r="P42" i="1"/>
  <c r="S42" i="1" s="1"/>
  <c r="T42" i="1" s="1"/>
  <c r="P37" i="1"/>
  <c r="S37" i="1" s="1"/>
  <c r="T37" i="1" s="1"/>
  <c r="P27" i="1"/>
  <c r="S27" i="1" s="1"/>
  <c r="T27" i="1" s="1"/>
  <c r="P22" i="1"/>
  <c r="S22" i="1" s="1"/>
  <c r="T22" i="1" s="1"/>
  <c r="P17" i="1"/>
  <c r="S17" i="1" s="1"/>
  <c r="T17" i="1" s="1"/>
  <c r="P12" i="1"/>
  <c r="S12" i="1" s="1"/>
  <c r="T12" i="1" s="1"/>
  <c r="P7" i="1"/>
  <c r="S7" i="1" s="1"/>
  <c r="T7" i="1" s="1"/>
  <c r="J7" i="25" l="1"/>
  <c r="K10" i="9" l="1"/>
  <c r="AF14" i="9" s="1"/>
  <c r="X7" i="9"/>
  <c r="Y14" i="9" s="1"/>
  <c r="U10" i="9"/>
  <c r="AH14" i="9" s="1"/>
  <c r="R2" i="10"/>
  <c r="U29" i="10" l="1"/>
  <c r="V29" i="10"/>
  <c r="K7" i="9"/>
  <c r="U14" i="9" s="1"/>
  <c r="E7" i="25"/>
  <c r="G10" i="25" s="1"/>
  <c r="X10" i="9"/>
  <c r="AJ14" i="9" s="1"/>
  <c r="U7" i="9"/>
  <c r="W14" i="9" s="1"/>
  <c r="W101" i="10"/>
  <c r="AA101" i="10"/>
  <c r="V102" i="10"/>
  <c r="Z102" i="10"/>
  <c r="V103" i="10"/>
  <c r="Z103" i="10"/>
  <c r="X104" i="10"/>
  <c r="AB104" i="10"/>
  <c r="V105" i="10"/>
  <c r="Z105" i="10"/>
  <c r="U106" i="10"/>
  <c r="Y106" i="10"/>
  <c r="X101" i="10"/>
  <c r="AB101" i="10"/>
  <c r="W102" i="10"/>
  <c r="AA102" i="10"/>
  <c r="W103" i="10"/>
  <c r="AA103" i="10"/>
  <c r="U104" i="10"/>
  <c r="Y104" i="10"/>
  <c r="W105" i="10"/>
  <c r="AA105" i="10"/>
  <c r="V106" i="10"/>
  <c r="Z106" i="10"/>
  <c r="Y101" i="10"/>
  <c r="AB102" i="10"/>
  <c r="Z101" i="10"/>
  <c r="U102" i="10"/>
  <c r="U103" i="10"/>
  <c r="V104" i="10"/>
  <c r="X105" i="10"/>
  <c r="AA106" i="10"/>
  <c r="X107" i="10"/>
  <c r="AB107" i="10"/>
  <c r="W108" i="10"/>
  <c r="AA108" i="10"/>
  <c r="V109" i="10"/>
  <c r="U105" i="10"/>
  <c r="X106" i="10"/>
  <c r="W107" i="10"/>
  <c r="X108" i="10"/>
  <c r="U109" i="10"/>
  <c r="Z109" i="10"/>
  <c r="X110" i="10"/>
  <c r="AB110" i="10"/>
  <c r="U101" i="10"/>
  <c r="X103" i="10"/>
  <c r="W104" i="10"/>
  <c r="Y105" i="10"/>
  <c r="AB106" i="10"/>
  <c r="Y107" i="10"/>
  <c r="Y108" i="10"/>
  <c r="W109" i="10"/>
  <c r="AA109" i="10"/>
  <c r="U110" i="10"/>
  <c r="Y110" i="10"/>
  <c r="V111" i="10"/>
  <c r="Z111" i="10"/>
  <c r="U112" i="10"/>
  <c r="Y112" i="10"/>
  <c r="U113" i="10"/>
  <c r="Y113" i="10"/>
  <c r="V101" i="10"/>
  <c r="Y102" i="10"/>
  <c r="Y103" i="10"/>
  <c r="W106" i="10"/>
  <c r="Z107" i="10"/>
  <c r="V108" i="10"/>
  <c r="Y109" i="10"/>
  <c r="Z110" i="10"/>
  <c r="W111" i="10"/>
  <c r="AB111" i="10"/>
  <c r="V112" i="10"/>
  <c r="AA112" i="10"/>
  <c r="Z113" i="10"/>
  <c r="U114" i="10"/>
  <c r="Y114" i="10"/>
  <c r="W115" i="10"/>
  <c r="AA115" i="10"/>
  <c r="V116" i="10"/>
  <c r="Z116" i="10"/>
  <c r="X117" i="10"/>
  <c r="AB117" i="10"/>
  <c r="X118" i="10"/>
  <c r="AB118" i="10"/>
  <c r="AB103" i="10"/>
  <c r="Z104" i="10"/>
  <c r="AB105" i="10"/>
  <c r="AA107" i="10"/>
  <c r="Z108" i="10"/>
  <c r="AB109" i="10"/>
  <c r="AA110" i="10"/>
  <c r="X111" i="10"/>
  <c r="W112" i="10"/>
  <c r="AB112" i="10"/>
  <c r="V113" i="10"/>
  <c r="AA113" i="10"/>
  <c r="V114" i="10"/>
  <c r="Z114" i="10"/>
  <c r="X115" i="10"/>
  <c r="AA104" i="10"/>
  <c r="AA111" i="10"/>
  <c r="AB113" i="10"/>
  <c r="W114" i="10"/>
  <c r="V115" i="10"/>
  <c r="W116" i="10"/>
  <c r="AB116" i="10"/>
  <c r="W117" i="10"/>
  <c r="V118" i="10"/>
  <c r="AA118" i="10"/>
  <c r="V119" i="10"/>
  <c r="Z119" i="10"/>
  <c r="W120" i="10"/>
  <c r="AA120" i="10"/>
  <c r="U121" i="10"/>
  <c r="Y121" i="10"/>
  <c r="W122" i="10"/>
  <c r="AA122" i="10"/>
  <c r="U123" i="10"/>
  <c r="AB108" i="10"/>
  <c r="Y111" i="10"/>
  <c r="Z112" i="10"/>
  <c r="W113" i="10"/>
  <c r="U115" i="10"/>
  <c r="AA116" i="10"/>
  <c r="U117" i="10"/>
  <c r="AA117" i="10"/>
  <c r="Y118" i="10"/>
  <c r="Y119" i="10"/>
  <c r="U120" i="10"/>
  <c r="Z120" i="10"/>
  <c r="W121" i="10"/>
  <c r="AB121" i="10"/>
  <c r="Y122" i="10"/>
  <c r="V123" i="10"/>
  <c r="Z123" i="10"/>
  <c r="W124" i="10"/>
  <c r="AA124" i="10"/>
  <c r="U125" i="10"/>
  <c r="Y125" i="10"/>
  <c r="W126" i="10"/>
  <c r="AA126" i="10"/>
  <c r="U127" i="10"/>
  <c r="Y127" i="10"/>
  <c r="V128" i="10"/>
  <c r="Z128" i="10"/>
  <c r="X129" i="10"/>
  <c r="AB129" i="10"/>
  <c r="W130" i="10"/>
  <c r="AA130" i="10"/>
  <c r="U118" i="10"/>
  <c r="AB119" i="10"/>
  <c r="X120" i="10"/>
  <c r="AB122" i="10"/>
  <c r="X109" i="10"/>
  <c r="V110" i="10"/>
  <c r="X113" i="10"/>
  <c r="X114" i="10"/>
  <c r="Y115" i="10"/>
  <c r="U116" i="10"/>
  <c r="V117" i="10"/>
  <c r="Z118" i="10"/>
  <c r="U119" i="10"/>
  <c r="AA119" i="10"/>
  <c r="V120" i="10"/>
  <c r="AB120" i="10"/>
  <c r="X121" i="10"/>
  <c r="U122" i="10"/>
  <c r="Z122" i="10"/>
  <c r="W123" i="10"/>
  <c r="AA123" i="10"/>
  <c r="X124" i="10"/>
  <c r="AB124" i="10"/>
  <c r="V125" i="10"/>
  <c r="Z125" i="10"/>
  <c r="X126" i="10"/>
  <c r="AB126" i="10"/>
  <c r="V127" i="10"/>
  <c r="Z127" i="10"/>
  <c r="W128" i="10"/>
  <c r="AA128" i="10"/>
  <c r="U129" i="10"/>
  <c r="Y129" i="10"/>
  <c r="X130" i="10"/>
  <c r="AB130" i="10"/>
  <c r="X102" i="10"/>
  <c r="U107" i="10"/>
  <c r="W110" i="10"/>
  <c r="AA114" i="10"/>
  <c r="Z115" i="10"/>
  <c r="X116" i="10"/>
  <c r="Y117" i="10"/>
  <c r="W119" i="10"/>
  <c r="Z121" i="10"/>
  <c r="V122" i="10"/>
  <c r="Z117" i="10"/>
  <c r="W118" i="10"/>
  <c r="Y123" i="10"/>
  <c r="Y124" i="10"/>
  <c r="AA125" i="10"/>
  <c r="Z126" i="10"/>
  <c r="AB127" i="10"/>
  <c r="U128" i="10"/>
  <c r="V129" i="10"/>
  <c r="V130" i="10"/>
  <c r="AB128" i="10"/>
  <c r="AA129" i="10"/>
  <c r="X112" i="10"/>
  <c r="AB114" i="10"/>
  <c r="AB123" i="10"/>
  <c r="Z124" i="10"/>
  <c r="AB125" i="10"/>
  <c r="U126" i="10"/>
  <c r="W127" i="10"/>
  <c r="X128" i="10"/>
  <c r="W129" i="10"/>
  <c r="Y130" i="10"/>
  <c r="U108" i="10"/>
  <c r="U111" i="10"/>
  <c r="X119" i="10"/>
  <c r="Y120" i="10"/>
  <c r="V121" i="10"/>
  <c r="U124" i="10"/>
  <c r="W125" i="10"/>
  <c r="V126" i="10"/>
  <c r="X127" i="10"/>
  <c r="Y128" i="10"/>
  <c r="Z129" i="10"/>
  <c r="Z130" i="10"/>
  <c r="V107" i="10"/>
  <c r="AB115" i="10"/>
  <c r="Y116" i="10"/>
  <c r="AA121" i="10"/>
  <c r="X122" i="10"/>
  <c r="X123" i="10"/>
  <c r="V124" i="10"/>
  <c r="X125" i="10"/>
  <c r="Y126" i="10"/>
  <c r="AA127" i="10"/>
  <c r="U130" i="10"/>
  <c r="U25" i="10"/>
  <c r="U32" i="10"/>
  <c r="Y32" i="10"/>
  <c r="W33" i="10"/>
  <c r="AA33" i="10"/>
  <c r="W34" i="10"/>
  <c r="AA34" i="10"/>
  <c r="V35" i="10"/>
  <c r="Z35" i="10"/>
  <c r="V36" i="10"/>
  <c r="Z36" i="10"/>
  <c r="U37" i="10"/>
  <c r="Y37" i="10"/>
  <c r="W32" i="10"/>
  <c r="AA32" i="10"/>
  <c r="U33" i="10"/>
  <c r="Y33" i="10"/>
  <c r="U34" i="10"/>
  <c r="Y34" i="10"/>
  <c r="X35" i="10"/>
  <c r="AB35" i="10"/>
  <c r="X36" i="10"/>
  <c r="AB36" i="10"/>
  <c r="W37" i="10"/>
  <c r="AA37" i="10"/>
  <c r="V32" i="10"/>
  <c r="X33" i="10"/>
  <c r="X34" i="10"/>
  <c r="AA35" i="10"/>
  <c r="W36" i="10"/>
  <c r="Z37" i="10"/>
  <c r="W38" i="10"/>
  <c r="AA38" i="10"/>
  <c r="U39" i="10"/>
  <c r="Y39" i="10"/>
  <c r="X40" i="10"/>
  <c r="AB40" i="10"/>
  <c r="Z32" i="10"/>
  <c r="AB33" i="10"/>
  <c r="AB34" i="10"/>
  <c r="W35" i="10"/>
  <c r="AA36" i="10"/>
  <c r="V37" i="10"/>
  <c r="U38" i="10"/>
  <c r="Y38" i="10"/>
  <c r="W39" i="10"/>
  <c r="AA39" i="10"/>
  <c r="V40" i="10"/>
  <c r="Z40" i="10"/>
  <c r="W41" i="10"/>
  <c r="AA41" i="10"/>
  <c r="W42" i="10"/>
  <c r="AA42" i="10"/>
  <c r="X32" i="10"/>
  <c r="Z33" i="10"/>
  <c r="U35" i="10"/>
  <c r="AB38" i="10"/>
  <c r="Z34" i="10"/>
  <c r="Y36" i="10"/>
  <c r="AB37" i="10"/>
  <c r="X38" i="10"/>
  <c r="Z39" i="10"/>
  <c r="Y40" i="10"/>
  <c r="V41" i="10"/>
  <c r="AB41" i="10"/>
  <c r="U42" i="10"/>
  <c r="Z42" i="10"/>
  <c r="V43" i="10"/>
  <c r="Z43" i="10"/>
  <c r="X44" i="10"/>
  <c r="AB44" i="10"/>
  <c r="X45" i="10"/>
  <c r="AB45" i="10"/>
  <c r="U46" i="10"/>
  <c r="Y46" i="10"/>
  <c r="W47" i="10"/>
  <c r="AA47" i="10"/>
  <c r="W48" i="10"/>
  <c r="AA48" i="10"/>
  <c r="W49" i="10"/>
  <c r="AA49" i="10"/>
  <c r="AB32" i="10"/>
  <c r="U36" i="10"/>
  <c r="X37" i="10"/>
  <c r="V39" i="10"/>
  <c r="X41" i="10"/>
  <c r="V42" i="10"/>
  <c r="Y43" i="10"/>
  <c r="U44" i="10"/>
  <c r="Z44" i="10"/>
  <c r="Y45" i="10"/>
  <c r="Z46" i="10"/>
  <c r="V47" i="10"/>
  <c r="AB47" i="10"/>
  <c r="V33" i="10"/>
  <c r="X39" i="10"/>
  <c r="U40" i="10"/>
  <c r="Y41" i="10"/>
  <c r="X42" i="10"/>
  <c r="U43" i="10"/>
  <c r="AA43" i="10"/>
  <c r="V44" i="10"/>
  <c r="AA44" i="10"/>
  <c r="U45" i="10"/>
  <c r="Z45" i="10"/>
  <c r="V46" i="10"/>
  <c r="AA46" i="10"/>
  <c r="W40" i="10"/>
  <c r="W43" i="10"/>
  <c r="V45" i="10"/>
  <c r="AB46" i="10"/>
  <c r="Z47" i="10"/>
  <c r="X48" i="10"/>
  <c r="V49" i="10"/>
  <c r="AB49" i="10"/>
  <c r="X50" i="10"/>
  <c r="AB50" i="10"/>
  <c r="X51" i="10"/>
  <c r="AB51" i="10"/>
  <c r="W52" i="10"/>
  <c r="AA52" i="10"/>
  <c r="X53" i="10"/>
  <c r="AB53" i="10"/>
  <c r="W54" i="10"/>
  <c r="AA54" i="10"/>
  <c r="W55" i="10"/>
  <c r="AA55" i="10"/>
  <c r="V56" i="10"/>
  <c r="Z56" i="10"/>
  <c r="V57" i="10"/>
  <c r="Z57" i="10"/>
  <c r="AA40" i="10"/>
  <c r="U41" i="10"/>
  <c r="X43" i="10"/>
  <c r="W45" i="10"/>
  <c r="U47" i="10"/>
  <c r="Y48" i="10"/>
  <c r="X49" i="10"/>
  <c r="U50" i="10"/>
  <c r="Y50" i="10"/>
  <c r="U51" i="10"/>
  <c r="Y51" i="10"/>
  <c r="X52" i="10"/>
  <c r="AB52" i="10"/>
  <c r="U53" i="10"/>
  <c r="Y53" i="10"/>
  <c r="X54" i="10"/>
  <c r="AB54" i="10"/>
  <c r="X55" i="10"/>
  <c r="AB55" i="10"/>
  <c r="W56" i="10"/>
  <c r="AA56" i="10"/>
  <c r="W57" i="10"/>
  <c r="AA57" i="10"/>
  <c r="Y35" i="10"/>
  <c r="AB39" i="10"/>
  <c r="Y42" i="10"/>
  <c r="AB43" i="10"/>
  <c r="W46" i="10"/>
  <c r="X47" i="10"/>
  <c r="U48" i="10"/>
  <c r="Y49" i="10"/>
  <c r="Z50" i="10"/>
  <c r="V51" i="10"/>
  <c r="U52" i="10"/>
  <c r="Z53" i="10"/>
  <c r="U54" i="10"/>
  <c r="U55" i="10"/>
  <c r="X56" i="10"/>
  <c r="AB57" i="10"/>
  <c r="U58" i="10"/>
  <c r="Y58" i="10"/>
  <c r="X59" i="10"/>
  <c r="AB59" i="10"/>
  <c r="X60" i="10"/>
  <c r="AB60" i="10"/>
  <c r="X61" i="10"/>
  <c r="AB61" i="10"/>
  <c r="W62" i="10"/>
  <c r="AA62" i="10"/>
  <c r="W63" i="10"/>
  <c r="AA63" i="10"/>
  <c r="AB42" i="10"/>
  <c r="X46" i="10"/>
  <c r="Y47" i="10"/>
  <c r="V48" i="10"/>
  <c r="Z49" i="10"/>
  <c r="AA50" i="10"/>
  <c r="W51" i="10"/>
  <c r="V52" i="10"/>
  <c r="AA53" i="10"/>
  <c r="V54" i="10"/>
  <c r="V55" i="10"/>
  <c r="Y56" i="10"/>
  <c r="U57" i="10"/>
  <c r="V58" i="10"/>
  <c r="Z58" i="10"/>
  <c r="U59" i="10"/>
  <c r="Y59" i="10"/>
  <c r="U60" i="10"/>
  <c r="Y60" i="10"/>
  <c r="U61" i="10"/>
  <c r="Y61" i="10"/>
  <c r="X62" i="10"/>
  <c r="AB62" i="10"/>
  <c r="X63" i="10"/>
  <c r="AB63" i="10"/>
  <c r="V34" i="10"/>
  <c r="V38" i="10"/>
  <c r="AA45" i="10"/>
  <c r="V53" i="10"/>
  <c r="Y54" i="10"/>
  <c r="X57" i="10"/>
  <c r="AA58" i="10"/>
  <c r="V59" i="10"/>
  <c r="V60" i="10"/>
  <c r="Z61" i="10"/>
  <c r="U62" i="10"/>
  <c r="Y63" i="10"/>
  <c r="W64" i="10"/>
  <c r="AA64" i="10"/>
  <c r="W65" i="10"/>
  <c r="AA65" i="10"/>
  <c r="V66" i="10"/>
  <c r="Z66" i="10"/>
  <c r="V67" i="10"/>
  <c r="Z67" i="10"/>
  <c r="V68" i="10"/>
  <c r="Z68" i="10"/>
  <c r="V69" i="10"/>
  <c r="Z69" i="10"/>
  <c r="U70" i="10"/>
  <c r="Y70" i="10"/>
  <c r="X71" i="10"/>
  <c r="AB71" i="10"/>
  <c r="U72" i="10"/>
  <c r="Y72" i="10"/>
  <c r="U73" i="10"/>
  <c r="Y73" i="10"/>
  <c r="U74" i="10"/>
  <c r="Y74" i="10"/>
  <c r="X75" i="10"/>
  <c r="AB75" i="10"/>
  <c r="U76" i="10"/>
  <c r="Y76" i="10"/>
  <c r="U77" i="10"/>
  <c r="Y77" i="10"/>
  <c r="X78" i="10"/>
  <c r="AB78" i="10"/>
  <c r="X79" i="10"/>
  <c r="AB79" i="10"/>
  <c r="X80" i="10"/>
  <c r="AB80" i="10"/>
  <c r="X81" i="10"/>
  <c r="AB81" i="10"/>
  <c r="X82" i="10"/>
  <c r="AB82" i="10"/>
  <c r="Z38" i="10"/>
  <c r="U49" i="10"/>
  <c r="W53" i="10"/>
  <c r="Z54" i="10"/>
  <c r="U56" i="10"/>
  <c r="Y57" i="10"/>
  <c r="AB58" i="10"/>
  <c r="W59" i="10"/>
  <c r="W60" i="10"/>
  <c r="AA61" i="10"/>
  <c r="V62" i="10"/>
  <c r="Z63" i="10"/>
  <c r="X64" i="10"/>
  <c r="AB64" i="10"/>
  <c r="X65" i="10"/>
  <c r="AB65" i="10"/>
  <c r="W66" i="10"/>
  <c r="AA66" i="10"/>
  <c r="W67" i="10"/>
  <c r="AA67" i="10"/>
  <c r="W68" i="10"/>
  <c r="AA68" i="10"/>
  <c r="W69" i="10"/>
  <c r="AA69" i="10"/>
  <c r="V70" i="10"/>
  <c r="Z70" i="10"/>
  <c r="U71" i="10"/>
  <c r="Y71" i="10"/>
  <c r="V72" i="10"/>
  <c r="Z72" i="10"/>
  <c r="V73" i="10"/>
  <c r="Z73" i="10"/>
  <c r="V74" i="10"/>
  <c r="Z74" i="10"/>
  <c r="U75" i="10"/>
  <c r="Y75" i="10"/>
  <c r="V76" i="10"/>
  <c r="Z76" i="10"/>
  <c r="V77" i="10"/>
  <c r="Z77" i="10"/>
  <c r="U78" i="10"/>
  <c r="Y78" i="10"/>
  <c r="U79" i="10"/>
  <c r="Y79" i="10"/>
  <c r="U80" i="10"/>
  <c r="Y80" i="10"/>
  <c r="U81" i="10"/>
  <c r="Y81" i="10"/>
  <c r="U82" i="10"/>
  <c r="Y82" i="10"/>
  <c r="W44" i="10"/>
  <c r="V50" i="10"/>
  <c r="Y52" i="10"/>
  <c r="Y55" i="10"/>
  <c r="V61" i="10"/>
  <c r="Y62" i="10"/>
  <c r="U64" i="10"/>
  <c r="Y65" i="10"/>
  <c r="X66" i="10"/>
  <c r="AB67" i="10"/>
  <c r="X68" i="10"/>
  <c r="AB69" i="10"/>
  <c r="W70" i="10"/>
  <c r="Z71" i="10"/>
  <c r="W72" i="10"/>
  <c r="AA73" i="10"/>
  <c r="W74" i="10"/>
  <c r="Z75" i="10"/>
  <c r="W76" i="10"/>
  <c r="AA77" i="10"/>
  <c r="Z78" i="10"/>
  <c r="V79" i="10"/>
  <c r="Z80" i="10"/>
  <c r="V81" i="10"/>
  <c r="Z82" i="10"/>
  <c r="U83" i="10"/>
  <c r="Y83" i="10"/>
  <c r="V84" i="10"/>
  <c r="Z84" i="10"/>
  <c r="U85" i="10"/>
  <c r="Y85" i="10"/>
  <c r="U86" i="10"/>
  <c r="Y86" i="10"/>
  <c r="V87" i="10"/>
  <c r="Z87" i="10"/>
  <c r="V88" i="10"/>
  <c r="Z88" i="10"/>
  <c r="V89" i="10"/>
  <c r="Z89" i="10"/>
  <c r="X90" i="10"/>
  <c r="AB90" i="10"/>
  <c r="X91" i="10"/>
  <c r="AB91" i="10"/>
  <c r="U92" i="10"/>
  <c r="Y92" i="10"/>
  <c r="X93" i="10"/>
  <c r="AB93" i="10"/>
  <c r="X94" i="10"/>
  <c r="AB94" i="10"/>
  <c r="Y44" i="10"/>
  <c r="W50" i="10"/>
  <c r="Z52" i="10"/>
  <c r="Z55" i="10"/>
  <c r="W61" i="10"/>
  <c r="Z62" i="10"/>
  <c r="V64" i="10"/>
  <c r="Z65" i="10"/>
  <c r="Y66" i="10"/>
  <c r="U67" i="10"/>
  <c r="Y68" i="10"/>
  <c r="U69" i="10"/>
  <c r="X70" i="10"/>
  <c r="AA71" i="10"/>
  <c r="X72" i="10"/>
  <c r="AB73" i="10"/>
  <c r="X74" i="10"/>
  <c r="AA75" i="10"/>
  <c r="X76" i="10"/>
  <c r="AB77" i="10"/>
  <c r="AA78" i="10"/>
  <c r="W79" i="10"/>
  <c r="AA80" i="10"/>
  <c r="W81" i="10"/>
  <c r="AA82" i="10"/>
  <c r="V83" i="10"/>
  <c r="Z83" i="10"/>
  <c r="W84" i="10"/>
  <c r="AA84" i="10"/>
  <c r="V85" i="10"/>
  <c r="Z85" i="10"/>
  <c r="V86" i="10"/>
  <c r="Z86" i="10"/>
  <c r="W87" i="10"/>
  <c r="AA87" i="10"/>
  <c r="W88" i="10"/>
  <c r="AA88" i="10"/>
  <c r="W89" i="10"/>
  <c r="AA89" i="10"/>
  <c r="U90" i="10"/>
  <c r="Y90" i="10"/>
  <c r="U91" i="10"/>
  <c r="Y91" i="10"/>
  <c r="V92" i="10"/>
  <c r="Z92" i="10"/>
  <c r="U93" i="10"/>
  <c r="Y93" i="10"/>
  <c r="U94" i="10"/>
  <c r="Y94" i="10"/>
  <c r="Z48" i="10"/>
  <c r="AB56" i="10"/>
  <c r="W58" i="10"/>
  <c r="Z59" i="10"/>
  <c r="Z60" i="10"/>
  <c r="U65" i="10"/>
  <c r="AB66" i="10"/>
  <c r="AB68" i="10"/>
  <c r="V71" i="10"/>
  <c r="AA72" i="10"/>
  <c r="V75" i="10"/>
  <c r="AA76" i="10"/>
  <c r="V80" i="10"/>
  <c r="Z81" i="10"/>
  <c r="W83" i="10"/>
  <c r="AB84" i="10"/>
  <c r="W85" i="10"/>
  <c r="AA86" i="10"/>
  <c r="X87" i="10"/>
  <c r="X88" i="10"/>
  <c r="AB89" i="10"/>
  <c r="Z90" i="10"/>
  <c r="V91" i="10"/>
  <c r="AA92" i="10"/>
  <c r="Z93" i="10"/>
  <c r="V94" i="10"/>
  <c r="X95" i="10"/>
  <c r="AB95" i="10"/>
  <c r="X96" i="10"/>
  <c r="AB96" i="10"/>
  <c r="X97" i="10"/>
  <c r="AB97" i="10"/>
  <c r="X98" i="10"/>
  <c r="AB98" i="10"/>
  <c r="X99" i="10"/>
  <c r="AB99" i="10"/>
  <c r="X100" i="10"/>
  <c r="AB100" i="10"/>
  <c r="X67" i="10"/>
  <c r="AA70" i="10"/>
  <c r="W77" i="10"/>
  <c r="V78" i="10"/>
  <c r="Z79" i="10"/>
  <c r="AA83" i="10"/>
  <c r="X84" i="10"/>
  <c r="AA85" i="10"/>
  <c r="W86" i="10"/>
  <c r="AB87" i="10"/>
  <c r="AB88" i="10"/>
  <c r="Z91" i="10"/>
  <c r="Z95" i="10"/>
  <c r="Z96" i="10"/>
  <c r="Z97" i="10"/>
  <c r="Z98" i="10"/>
  <c r="Z99" i="10"/>
  <c r="Z100" i="10"/>
  <c r="AA51" i="10"/>
  <c r="V63" i="10"/>
  <c r="Z64" i="10"/>
  <c r="U68" i="10"/>
  <c r="Y69" i="10"/>
  <c r="AB70" i="10"/>
  <c r="X77" i="10"/>
  <c r="W78" i="10"/>
  <c r="AA79" i="10"/>
  <c r="AB83" i="10"/>
  <c r="Y84" i="10"/>
  <c r="U87" i="10"/>
  <c r="U88" i="10"/>
  <c r="Y89" i="10"/>
  <c r="X92" i="10"/>
  <c r="W93" i="10"/>
  <c r="AA94" i="10"/>
  <c r="AA95" i="10"/>
  <c r="W96" i="10"/>
  <c r="W97" i="10"/>
  <c r="W98" i="10"/>
  <c r="W99" i="10"/>
  <c r="AA99" i="10"/>
  <c r="AA100" i="10"/>
  <c r="AB48" i="10"/>
  <c r="X58" i="10"/>
  <c r="AA59" i="10"/>
  <c r="AA60" i="10"/>
  <c r="V65" i="10"/>
  <c r="W71" i="10"/>
  <c r="AB72" i="10"/>
  <c r="W75" i="10"/>
  <c r="AB76" i="10"/>
  <c r="W80" i="10"/>
  <c r="AA81" i="10"/>
  <c r="X83" i="10"/>
  <c r="U84" i="10"/>
  <c r="X85" i="10"/>
  <c r="AB86" i="10"/>
  <c r="Y87" i="10"/>
  <c r="Y88" i="10"/>
  <c r="U89" i="10"/>
  <c r="AA90" i="10"/>
  <c r="W91" i="10"/>
  <c r="AB92" i="10"/>
  <c r="AA93" i="10"/>
  <c r="W94" i="10"/>
  <c r="U95" i="10"/>
  <c r="Y95" i="10"/>
  <c r="U96" i="10"/>
  <c r="Y96" i="10"/>
  <c r="U97" i="10"/>
  <c r="Y97" i="10"/>
  <c r="U98" i="10"/>
  <c r="Y98" i="10"/>
  <c r="U99" i="10"/>
  <c r="Y99" i="10"/>
  <c r="U100" i="10"/>
  <c r="Y100" i="10"/>
  <c r="Z41" i="10"/>
  <c r="Z51" i="10"/>
  <c r="U63" i="10"/>
  <c r="Y64" i="10"/>
  <c r="X69" i="10"/>
  <c r="W73" i="10"/>
  <c r="AA74" i="10"/>
  <c r="V82" i="10"/>
  <c r="X89" i="10"/>
  <c r="V90" i="10"/>
  <c r="W92" i="10"/>
  <c r="V93" i="10"/>
  <c r="Z94" i="10"/>
  <c r="V95" i="10"/>
  <c r="V96" i="10"/>
  <c r="V97" i="10"/>
  <c r="V98" i="10"/>
  <c r="V99" i="10"/>
  <c r="V100" i="10"/>
  <c r="U66" i="10"/>
  <c r="Y67" i="10"/>
  <c r="X73" i="10"/>
  <c r="AB74" i="10"/>
  <c r="W82" i="10"/>
  <c r="AB85" i="10"/>
  <c r="X86" i="10"/>
  <c r="W90" i="10"/>
  <c r="AA91" i="10"/>
  <c r="W95" i="10"/>
  <c r="AA96" i="10"/>
  <c r="AA97" i="10"/>
  <c r="AA98" i="10"/>
  <c r="W100" i="10"/>
  <c r="V12" i="10"/>
  <c r="X13" i="10"/>
  <c r="AB14" i="10"/>
  <c r="AA17" i="10"/>
  <c r="U18" i="10"/>
  <c r="Z31" i="10"/>
  <c r="V31" i="10"/>
  <c r="AA30" i="10"/>
  <c r="W30" i="10"/>
  <c r="Y31" i="10"/>
  <c r="U31" i="10"/>
  <c r="Z30" i="10"/>
  <c r="V30" i="10"/>
  <c r="Y29" i="10"/>
  <c r="AB31" i="10"/>
  <c r="Y30" i="10"/>
  <c r="AA29" i="10"/>
  <c r="Z28" i="10"/>
  <c r="V28" i="10"/>
  <c r="X31" i="10"/>
  <c r="U30" i="10"/>
  <c r="AB29" i="10"/>
  <c r="AB28" i="10"/>
  <c r="W28" i="10"/>
  <c r="W31" i="10"/>
  <c r="Z29" i="10"/>
  <c r="AA28" i="10"/>
  <c r="U28" i="10"/>
  <c r="AB30" i="10"/>
  <c r="AA31" i="10"/>
  <c r="X30" i="10"/>
  <c r="X29" i="10"/>
  <c r="Y28" i="10"/>
  <c r="AA27" i="10"/>
  <c r="W27" i="10"/>
  <c r="AB26" i="10"/>
  <c r="X26" i="10"/>
  <c r="Y25" i="10"/>
  <c r="Z27" i="10"/>
  <c r="U27" i="10"/>
  <c r="Z26" i="10"/>
  <c r="U26" i="10"/>
  <c r="AA25" i="10"/>
  <c r="V25" i="10"/>
  <c r="AA24" i="10"/>
  <c r="W24" i="10"/>
  <c r="AB23" i="10"/>
  <c r="X23" i="10"/>
  <c r="AB27" i="10"/>
  <c r="V26" i="10"/>
  <c r="X25" i="10"/>
  <c r="X24" i="10"/>
  <c r="W29" i="10"/>
  <c r="X28" i="10"/>
  <c r="X27" i="10"/>
  <c r="Y26" i="10"/>
  <c r="AB25" i="10"/>
  <c r="Z24" i="10"/>
  <c r="U24" i="10"/>
  <c r="Z23" i="10"/>
  <c r="U23" i="10"/>
  <c r="AB22" i="10"/>
  <c r="X22" i="10"/>
  <c r="Y27" i="10"/>
  <c r="V24" i="10"/>
  <c r="V23" i="10"/>
  <c r="Z22" i="10"/>
  <c r="U22" i="10"/>
  <c r="W26" i="10"/>
  <c r="Z25" i="10"/>
  <c r="AB24" i="10"/>
  <c r="Y23" i="10"/>
  <c r="W22" i="10"/>
  <c r="AB21" i="10"/>
  <c r="X21" i="10"/>
  <c r="Y20" i="10"/>
  <c r="U20" i="10"/>
  <c r="Z19" i="10"/>
  <c r="V19" i="10"/>
  <c r="V22" i="10"/>
  <c r="Z21" i="10"/>
  <c r="U21" i="10"/>
  <c r="AA20" i="10"/>
  <c r="V20" i="10"/>
  <c r="AA19" i="10"/>
  <c r="U19" i="10"/>
  <c r="AB18" i="10"/>
  <c r="X18" i="10"/>
  <c r="Y17" i="10"/>
  <c r="U17" i="10"/>
  <c r="Z16" i="10"/>
  <c r="V16" i="10"/>
  <c r="AA15" i="10"/>
  <c r="W15" i="10"/>
  <c r="W25" i="10"/>
  <c r="AA23" i="10"/>
  <c r="Y21" i="10"/>
  <c r="Z20" i="10"/>
  <c r="Y19" i="10"/>
  <c r="AA18" i="10"/>
  <c r="W18" i="10"/>
  <c r="AB17" i="10"/>
  <c r="X17" i="10"/>
  <c r="Y16" i="10"/>
  <c r="U16" i="10"/>
  <c r="Z15" i="10"/>
  <c r="V15" i="10"/>
  <c r="AA14" i="10"/>
  <c r="W14" i="10"/>
  <c r="Y13" i="10"/>
  <c r="U13" i="10"/>
  <c r="Y22" i="10"/>
  <c r="AA21" i="10"/>
  <c r="X20" i="10"/>
  <c r="W19" i="10"/>
  <c r="V18" i="10"/>
  <c r="V17" i="10"/>
  <c r="AB16" i="10"/>
  <c r="V21" i="10"/>
  <c r="AB19" i="10"/>
  <c r="Z18" i="10"/>
  <c r="Z17" i="10"/>
  <c r="X16" i="10"/>
  <c r="U15" i="10"/>
  <c r="Z14" i="10"/>
  <c r="U14" i="10"/>
  <c r="AA13" i="10"/>
  <c r="V13" i="10"/>
  <c r="Y12" i="10"/>
  <c r="U12" i="10"/>
  <c r="Z11" i="10"/>
  <c r="V11" i="10"/>
  <c r="V27" i="10"/>
  <c r="AA26" i="10"/>
  <c r="Y24" i="10"/>
  <c r="AA22" i="10"/>
  <c r="AB20" i="10"/>
  <c r="X19" i="10"/>
  <c r="Y18" i="10"/>
  <c r="X11" i="10"/>
  <c r="X12" i="10"/>
  <c r="AB13" i="10"/>
  <c r="X14" i="10"/>
  <c r="X15" i="10"/>
  <c r="AA16" i="10"/>
  <c r="W20" i="10"/>
  <c r="U11" i="10"/>
  <c r="AA11" i="10"/>
  <c r="AA12" i="10"/>
  <c r="AB15" i="10"/>
  <c r="W11" i="10"/>
  <c r="AB11" i="10"/>
  <c r="W12" i="10"/>
  <c r="AB12" i="10"/>
  <c r="Z13" i="10"/>
  <c r="V14" i="10"/>
  <c r="W16" i="10"/>
  <c r="W21" i="10"/>
  <c r="W23" i="10"/>
  <c r="Y11" i="10"/>
  <c r="Z12" i="10"/>
  <c r="W13" i="10"/>
  <c r="Y14" i="10"/>
  <c r="Y15" i="10"/>
  <c r="W17" i="10"/>
  <c r="DJ11" i="10" l="1"/>
  <c r="AF11" i="10"/>
  <c r="AG124" i="10"/>
  <c r="EU124" i="10"/>
  <c r="DK124" i="10"/>
  <c r="FV124" i="10"/>
  <c r="FD124" i="10"/>
  <c r="EL124" i="10"/>
  <c r="DT124" i="10"/>
  <c r="FM124" i="10"/>
  <c r="EC124" i="10"/>
  <c r="DO129" i="10"/>
  <c r="EG129" i="10"/>
  <c r="EY129" i="10"/>
  <c r="FQ129" i="10"/>
  <c r="EP129" i="10"/>
  <c r="FZ129" i="10"/>
  <c r="AK129" i="10"/>
  <c r="DX129" i="10"/>
  <c r="FH129" i="10"/>
  <c r="AI119" i="10"/>
  <c r="FO119" i="10"/>
  <c r="FX119" i="10"/>
  <c r="EE119" i="10"/>
  <c r="DM119" i="10"/>
  <c r="DV119" i="10"/>
  <c r="EN119" i="10"/>
  <c r="EW119" i="10"/>
  <c r="FF119" i="10"/>
  <c r="AM125" i="10"/>
  <c r="DQ125" i="10"/>
  <c r="DZ125" i="10"/>
  <c r="EI125" i="10"/>
  <c r="ER125" i="10"/>
  <c r="FA125" i="10"/>
  <c r="FJ125" i="10"/>
  <c r="FS125" i="10"/>
  <c r="GB125" i="10"/>
  <c r="AG129" i="10"/>
  <c r="DK129" i="10"/>
  <c r="EC129" i="10"/>
  <c r="EU129" i="10"/>
  <c r="FM129" i="10"/>
  <c r="FV129" i="10"/>
  <c r="DT129" i="10"/>
  <c r="FD129" i="10"/>
  <c r="EL129" i="10"/>
  <c r="AK117" i="10"/>
  <c r="DO117" i="10"/>
  <c r="DX117" i="10"/>
  <c r="EG117" i="10"/>
  <c r="EP117" i="10"/>
  <c r="EY117" i="10"/>
  <c r="FH117" i="10"/>
  <c r="FQ117" i="10"/>
  <c r="FZ117" i="10"/>
  <c r="AJ117" i="10"/>
  <c r="DN117" i="10"/>
  <c r="EF117" i="10"/>
  <c r="EX117" i="10"/>
  <c r="FP117" i="10"/>
  <c r="EO117" i="10"/>
  <c r="FG117" i="10"/>
  <c r="FY117" i="10"/>
  <c r="DW117" i="10"/>
  <c r="AI130" i="10"/>
  <c r="FX130" i="10"/>
  <c r="EN130" i="10"/>
  <c r="FO130" i="10"/>
  <c r="EW130" i="10"/>
  <c r="EE130" i="10"/>
  <c r="DM130" i="10"/>
  <c r="FF130" i="10"/>
  <c r="DV130" i="10"/>
  <c r="AI126" i="10"/>
  <c r="FO126" i="10"/>
  <c r="EW126" i="10"/>
  <c r="EE126" i="10"/>
  <c r="DM126" i="10"/>
  <c r="FF126" i="10"/>
  <c r="FX126" i="10"/>
  <c r="EN126" i="10"/>
  <c r="DV126" i="10"/>
  <c r="AF122" i="10"/>
  <c r="EB122" i="10"/>
  <c r="EK122" i="10"/>
  <c r="ET122" i="10"/>
  <c r="FC122" i="10"/>
  <c r="DJ122" i="10"/>
  <c r="FL122" i="10"/>
  <c r="DS122" i="10"/>
  <c r="FU122" i="10"/>
  <c r="DJ116" i="10"/>
  <c r="EB116" i="10"/>
  <c r="ET116" i="10"/>
  <c r="FL116" i="10"/>
  <c r="FU116" i="10"/>
  <c r="AF116" i="10"/>
  <c r="FC116" i="10"/>
  <c r="EK116" i="10"/>
  <c r="DS116" i="10"/>
  <c r="AM129" i="10"/>
  <c r="DZ129" i="10"/>
  <c r="ER129" i="10"/>
  <c r="FJ129" i="10"/>
  <c r="GB129" i="10"/>
  <c r="DQ129" i="10"/>
  <c r="FA129" i="10"/>
  <c r="EI129" i="10"/>
  <c r="FS129" i="10"/>
  <c r="AJ125" i="10"/>
  <c r="EO125" i="10"/>
  <c r="FY125" i="10"/>
  <c r="DW125" i="10"/>
  <c r="EF125" i="10"/>
  <c r="FP125" i="10"/>
  <c r="DN125" i="10"/>
  <c r="EX125" i="10"/>
  <c r="FG125" i="10"/>
  <c r="AH121" i="10"/>
  <c r="DU121" i="10"/>
  <c r="EM121" i="10"/>
  <c r="FE121" i="10"/>
  <c r="FW121" i="10"/>
  <c r="FN121" i="10"/>
  <c r="ED121" i="10"/>
  <c r="DL121" i="10"/>
  <c r="EV121" i="10"/>
  <c r="DJ115" i="10"/>
  <c r="DS115" i="10"/>
  <c r="EB115" i="10"/>
  <c r="EK115" i="10"/>
  <c r="ET115" i="10"/>
  <c r="FC115" i="10"/>
  <c r="FL115" i="10"/>
  <c r="FU115" i="10"/>
  <c r="AF115" i="10"/>
  <c r="AJ121" i="10"/>
  <c r="FP121" i="10"/>
  <c r="EF121" i="10"/>
  <c r="FY121" i="10"/>
  <c r="FG121" i="10"/>
  <c r="EO121" i="10"/>
  <c r="DW121" i="10"/>
  <c r="EX121" i="10"/>
  <c r="DN121" i="10"/>
  <c r="DU117" i="10"/>
  <c r="EM117" i="10"/>
  <c r="FE117" i="10"/>
  <c r="FW117" i="10"/>
  <c r="FN117" i="10"/>
  <c r="AH117" i="10"/>
  <c r="DL117" i="10"/>
  <c r="ED117" i="10"/>
  <c r="EV117" i="10"/>
  <c r="AI115" i="10"/>
  <c r="FO115" i="10"/>
  <c r="FX115" i="10"/>
  <c r="DM115" i="10"/>
  <c r="DV115" i="10"/>
  <c r="EE115" i="10"/>
  <c r="EN115" i="10"/>
  <c r="EW115" i="10"/>
  <c r="FF115" i="10"/>
  <c r="DP110" i="10"/>
  <c r="DY110" i="10"/>
  <c r="EH110" i="10"/>
  <c r="EQ110" i="10"/>
  <c r="EZ110" i="10"/>
  <c r="FI110" i="10"/>
  <c r="FR110" i="10"/>
  <c r="GA110" i="10"/>
  <c r="AL110" i="10"/>
  <c r="AI118" i="10"/>
  <c r="FF118" i="10"/>
  <c r="FO118" i="10"/>
  <c r="FX118" i="10"/>
  <c r="DM118" i="10"/>
  <c r="EW118" i="10"/>
  <c r="DV118" i="10"/>
  <c r="EE118" i="10"/>
  <c r="EN118" i="10"/>
  <c r="AF114" i="10"/>
  <c r="DJ114" i="10"/>
  <c r="EB114" i="10"/>
  <c r="ET114" i="10"/>
  <c r="FL114" i="10"/>
  <c r="EK114" i="10"/>
  <c r="FC114" i="10"/>
  <c r="FU114" i="10"/>
  <c r="DS114" i="10"/>
  <c r="DK108" i="10"/>
  <c r="DT108" i="10"/>
  <c r="AG108" i="10"/>
  <c r="EC108" i="10"/>
  <c r="EL108" i="10"/>
  <c r="FV108" i="10"/>
  <c r="EU108" i="10"/>
  <c r="FD108" i="10"/>
  <c r="FM108" i="10"/>
  <c r="DW112" i="10"/>
  <c r="FG112" i="10"/>
  <c r="DN112" i="10"/>
  <c r="EX112" i="10"/>
  <c r="AJ112" i="10"/>
  <c r="EF112" i="10"/>
  <c r="EO112" i="10"/>
  <c r="FP112" i="10"/>
  <c r="FY112" i="10"/>
  <c r="DW110" i="10"/>
  <c r="FG110" i="10"/>
  <c r="EO110" i="10"/>
  <c r="EX110" i="10"/>
  <c r="EF110" i="10"/>
  <c r="FP110" i="10"/>
  <c r="AJ110" i="10"/>
  <c r="FY110" i="10"/>
  <c r="DN110" i="10"/>
  <c r="AH104" i="10"/>
  <c r="EM104" i="10"/>
  <c r="FW104" i="10"/>
  <c r="DU104" i="10"/>
  <c r="ED104" i="10"/>
  <c r="DL104" i="10"/>
  <c r="EV104" i="10"/>
  <c r="FE104" i="10"/>
  <c r="FN104" i="10"/>
  <c r="AL108" i="10"/>
  <c r="EH108" i="10"/>
  <c r="EQ108" i="10"/>
  <c r="EZ108" i="10"/>
  <c r="FI108" i="10"/>
  <c r="DY108" i="10"/>
  <c r="GA108" i="10"/>
  <c r="DP108" i="10"/>
  <c r="FR108" i="10"/>
  <c r="AF102" i="10"/>
  <c r="DJ102" i="10"/>
  <c r="DS102" i="10"/>
  <c r="EB102" i="10"/>
  <c r="EK102" i="10"/>
  <c r="ET102" i="10"/>
  <c r="FC102" i="10"/>
  <c r="FL102" i="10"/>
  <c r="FU102" i="10"/>
  <c r="AJ104" i="10"/>
  <c r="DN104" i="10"/>
  <c r="EF104" i="10"/>
  <c r="EX104" i="10"/>
  <c r="FP104" i="10"/>
  <c r="DW104" i="10"/>
  <c r="EO104" i="10"/>
  <c r="FG104" i="10"/>
  <c r="FY104" i="10"/>
  <c r="AJ106" i="10"/>
  <c r="DN106" i="10"/>
  <c r="DW106" i="10"/>
  <c r="EO106" i="10"/>
  <c r="FG106" i="10"/>
  <c r="FY106" i="10"/>
  <c r="EF106" i="10"/>
  <c r="FP106" i="10"/>
  <c r="EX106" i="10"/>
  <c r="AM104" i="10"/>
  <c r="DZ104" i="10"/>
  <c r="ER104" i="10"/>
  <c r="FJ104" i="10"/>
  <c r="GB104" i="10"/>
  <c r="EI104" i="10"/>
  <c r="FA104" i="10"/>
  <c r="FS104" i="10"/>
  <c r="DQ104" i="10"/>
  <c r="AI123" i="10"/>
  <c r="DV123" i="10"/>
  <c r="EN123" i="10"/>
  <c r="FF123" i="10"/>
  <c r="FX123" i="10"/>
  <c r="EE123" i="10"/>
  <c r="FO123" i="10"/>
  <c r="DM123" i="10"/>
  <c r="EW123" i="10"/>
  <c r="AJ128" i="10"/>
  <c r="DN128" i="10"/>
  <c r="DW128" i="10"/>
  <c r="EF128" i="10"/>
  <c r="EO128" i="10"/>
  <c r="EX128" i="10"/>
  <c r="FG128" i="10"/>
  <c r="FP128" i="10"/>
  <c r="FY128" i="10"/>
  <c r="DJ111" i="10"/>
  <c r="EB111" i="10"/>
  <c r="ET111" i="10"/>
  <c r="FL111" i="10"/>
  <c r="AF111" i="10"/>
  <c r="DS111" i="10"/>
  <c r="EK111" i="10"/>
  <c r="FC111" i="10"/>
  <c r="FU111" i="10"/>
  <c r="AK124" i="10"/>
  <c r="FZ124" i="10"/>
  <c r="FH124" i="10"/>
  <c r="EP124" i="10"/>
  <c r="DX124" i="10"/>
  <c r="EY124" i="10"/>
  <c r="FQ124" i="10"/>
  <c r="EG124" i="10"/>
  <c r="DO124" i="10"/>
  <c r="AF128" i="10"/>
  <c r="DJ128" i="10"/>
  <c r="DS128" i="10"/>
  <c r="EB128" i="10"/>
  <c r="EK128" i="10"/>
  <c r="ET128" i="10"/>
  <c r="FC128" i="10"/>
  <c r="FL128" i="10"/>
  <c r="FU128" i="10"/>
  <c r="AJ124" i="10"/>
  <c r="DW124" i="10"/>
  <c r="EO124" i="10"/>
  <c r="FG124" i="10"/>
  <c r="FY124" i="10"/>
  <c r="EF124" i="10"/>
  <c r="FP124" i="10"/>
  <c r="DN124" i="10"/>
  <c r="EX124" i="10"/>
  <c r="AI116" i="10"/>
  <c r="DV116" i="10"/>
  <c r="EN116" i="10"/>
  <c r="FF116" i="10"/>
  <c r="FX116" i="10"/>
  <c r="EW116" i="10"/>
  <c r="EE116" i="10"/>
  <c r="DM116" i="10"/>
  <c r="FO116" i="10"/>
  <c r="AJ129" i="10"/>
  <c r="FP129" i="10"/>
  <c r="EX129" i="10"/>
  <c r="EF129" i="10"/>
  <c r="DN129" i="10"/>
  <c r="FY129" i="10"/>
  <c r="EO129" i="10"/>
  <c r="FG129" i="10"/>
  <c r="DW129" i="10"/>
  <c r="AK125" i="10"/>
  <c r="EY125" i="10"/>
  <c r="DO125" i="10"/>
  <c r="FZ125" i="10"/>
  <c r="FH125" i="10"/>
  <c r="EP125" i="10"/>
  <c r="DX125" i="10"/>
  <c r="FQ125" i="10"/>
  <c r="EG125" i="10"/>
  <c r="EW121" i="10"/>
  <c r="FF121" i="10"/>
  <c r="DV121" i="10"/>
  <c r="AI121" i="10"/>
  <c r="FO121" i="10"/>
  <c r="FX121" i="10"/>
  <c r="DM121" i="10"/>
  <c r="EN121" i="10"/>
  <c r="EE121" i="10"/>
  <c r="DN115" i="10"/>
  <c r="DW115" i="10"/>
  <c r="EF115" i="10"/>
  <c r="EO115" i="10"/>
  <c r="EX115" i="10"/>
  <c r="FG115" i="10"/>
  <c r="FP115" i="10"/>
  <c r="FY115" i="10"/>
  <c r="AJ115" i="10"/>
  <c r="DJ118" i="10"/>
  <c r="DS118" i="10"/>
  <c r="EB118" i="10"/>
  <c r="EK118" i="10"/>
  <c r="ET118" i="10"/>
  <c r="FC118" i="10"/>
  <c r="FU118" i="10"/>
  <c r="AF118" i="10"/>
  <c r="FL118" i="10"/>
  <c r="AF127" i="10"/>
  <c r="DJ127" i="10"/>
  <c r="DS127" i="10"/>
  <c r="EB127" i="10"/>
  <c r="EK127" i="10"/>
  <c r="ET127" i="10"/>
  <c r="FC127" i="10"/>
  <c r="FL127" i="10"/>
  <c r="FU127" i="10"/>
  <c r="DJ125" i="10"/>
  <c r="ET125" i="10"/>
  <c r="FL125" i="10"/>
  <c r="AF125" i="10"/>
  <c r="FU125" i="10"/>
  <c r="DS125" i="10"/>
  <c r="FC125" i="10"/>
  <c r="EB125" i="10"/>
  <c r="EK125" i="10"/>
  <c r="AG123" i="10"/>
  <c r="DT123" i="10"/>
  <c r="EL123" i="10"/>
  <c r="FD123" i="10"/>
  <c r="FV123" i="10"/>
  <c r="DK123" i="10"/>
  <c r="EU123" i="10"/>
  <c r="EC123" i="10"/>
  <c r="FM123" i="10"/>
  <c r="DY117" i="10"/>
  <c r="EH117" i="10"/>
  <c r="FR117" i="10"/>
  <c r="EQ117" i="10"/>
  <c r="EZ117" i="10"/>
  <c r="FI117" i="10"/>
  <c r="AL117" i="10"/>
  <c r="DP117" i="10"/>
  <c r="GA117" i="10"/>
  <c r="AH113" i="10"/>
  <c r="DU113" i="10"/>
  <c r="DL113" i="10"/>
  <c r="EV113" i="10"/>
  <c r="EM113" i="10"/>
  <c r="FW113" i="10"/>
  <c r="ED113" i="10"/>
  <c r="FN113" i="10"/>
  <c r="FE113" i="10"/>
  <c r="DJ123" i="10"/>
  <c r="EB123" i="10"/>
  <c r="ET123" i="10"/>
  <c r="FL123" i="10"/>
  <c r="DS123" i="10"/>
  <c r="FC123" i="10"/>
  <c r="AF123" i="10"/>
  <c r="EK123" i="10"/>
  <c r="FU123" i="10"/>
  <c r="AF121" i="10"/>
  <c r="FL121" i="10"/>
  <c r="ET121" i="10"/>
  <c r="EB121" i="10"/>
  <c r="DJ121" i="10"/>
  <c r="FU121" i="10"/>
  <c r="EK121" i="10"/>
  <c r="FC121" i="10"/>
  <c r="DS121" i="10"/>
  <c r="AG119" i="10"/>
  <c r="DT119" i="10"/>
  <c r="EL119" i="10"/>
  <c r="FD119" i="10"/>
  <c r="FV119" i="10"/>
  <c r="DK119" i="10"/>
  <c r="EU119" i="10"/>
  <c r="EC119" i="10"/>
  <c r="FM119" i="10"/>
  <c r="AM116" i="10"/>
  <c r="DQ116" i="10"/>
  <c r="GB116" i="10"/>
  <c r="FA116" i="10"/>
  <c r="FJ116" i="10"/>
  <c r="EI116" i="10"/>
  <c r="ER116" i="10"/>
  <c r="DZ116" i="10"/>
  <c r="FS116" i="10"/>
  <c r="AM113" i="10"/>
  <c r="DZ113" i="10"/>
  <c r="EI113" i="10"/>
  <c r="ER113" i="10"/>
  <c r="FA113" i="10"/>
  <c r="FJ113" i="10"/>
  <c r="FS113" i="10"/>
  <c r="GB113" i="10"/>
  <c r="DQ113" i="10"/>
  <c r="DO114" i="10"/>
  <c r="EG114" i="10"/>
  <c r="EY114" i="10"/>
  <c r="FQ114" i="10"/>
  <c r="AK114" i="10"/>
  <c r="DX114" i="10"/>
  <c r="EP114" i="10"/>
  <c r="FH114" i="10"/>
  <c r="FZ114" i="10"/>
  <c r="AM112" i="10"/>
  <c r="ER112" i="10"/>
  <c r="GB112" i="10"/>
  <c r="FJ112" i="10"/>
  <c r="EI112" i="10"/>
  <c r="DQ112" i="10"/>
  <c r="FA112" i="10"/>
  <c r="DZ112" i="10"/>
  <c r="FS112" i="10"/>
  <c r="AM109" i="10"/>
  <c r="DQ109" i="10"/>
  <c r="DZ109" i="10"/>
  <c r="EI109" i="10"/>
  <c r="ER109" i="10"/>
  <c r="FA109" i="10"/>
  <c r="FJ109" i="10"/>
  <c r="FS109" i="10"/>
  <c r="GB109" i="10"/>
  <c r="DX104" i="10"/>
  <c r="EP104" i="10"/>
  <c r="FH104" i="10"/>
  <c r="FZ104" i="10"/>
  <c r="AK104" i="10"/>
  <c r="DO104" i="10"/>
  <c r="EY104" i="10"/>
  <c r="FQ104" i="10"/>
  <c r="EG104" i="10"/>
  <c r="AM117" i="10"/>
  <c r="DZ117" i="10"/>
  <c r="ER117" i="10"/>
  <c r="FJ117" i="10"/>
  <c r="GB117" i="10"/>
  <c r="DQ117" i="10"/>
  <c r="FA117" i="10"/>
  <c r="EI117" i="10"/>
  <c r="FS117" i="10"/>
  <c r="AL115" i="10"/>
  <c r="EQ115" i="10"/>
  <c r="EZ115" i="10"/>
  <c r="FI115" i="10"/>
  <c r="FR115" i="10"/>
  <c r="DP115" i="10"/>
  <c r="GA115" i="10"/>
  <c r="DY115" i="10"/>
  <c r="EH115" i="10"/>
  <c r="DO113" i="10"/>
  <c r="DX113" i="10"/>
  <c r="EG113" i="10"/>
  <c r="EP113" i="10"/>
  <c r="EY113" i="10"/>
  <c r="FH113" i="10"/>
  <c r="FQ113" i="10"/>
  <c r="FZ113" i="10"/>
  <c r="AK113" i="10"/>
  <c r="AH111" i="10"/>
  <c r="DL111" i="10"/>
  <c r="ED111" i="10"/>
  <c r="EV111" i="10"/>
  <c r="FN111" i="10"/>
  <c r="EM111" i="10"/>
  <c r="FW111" i="10"/>
  <c r="DU111" i="10"/>
  <c r="FE111" i="10"/>
  <c r="DO107" i="10"/>
  <c r="EY107" i="10"/>
  <c r="FH107" i="10"/>
  <c r="FQ107" i="10"/>
  <c r="FZ107" i="10"/>
  <c r="DX107" i="10"/>
  <c r="EG107" i="10"/>
  <c r="EP107" i="10"/>
  <c r="AK107" i="10"/>
  <c r="AG101" i="10"/>
  <c r="EL101" i="10"/>
  <c r="FV101" i="10"/>
  <c r="DT101" i="10"/>
  <c r="EC101" i="10"/>
  <c r="DK101" i="10"/>
  <c r="EU101" i="10"/>
  <c r="FD101" i="10"/>
  <c r="FM101" i="10"/>
  <c r="AF112" i="10"/>
  <c r="DJ112" i="10"/>
  <c r="ET112" i="10"/>
  <c r="EK112" i="10"/>
  <c r="FU112" i="10"/>
  <c r="FC112" i="10"/>
  <c r="EB112" i="10"/>
  <c r="FL112" i="10"/>
  <c r="DS112" i="10"/>
  <c r="AJ107" i="10"/>
  <c r="EF107" i="10"/>
  <c r="EX107" i="10"/>
  <c r="DN107" i="10"/>
  <c r="FP107" i="10"/>
  <c r="EO107" i="10"/>
  <c r="FG107" i="10"/>
  <c r="DW107" i="10"/>
  <c r="FY107" i="10"/>
  <c r="AI103" i="10"/>
  <c r="FX103" i="10"/>
  <c r="FF103" i="10"/>
  <c r="EN103" i="10"/>
  <c r="DV103" i="10"/>
  <c r="FO103" i="10"/>
  <c r="EE103" i="10"/>
  <c r="EW103" i="10"/>
  <c r="DM103" i="10"/>
  <c r="AK109" i="10"/>
  <c r="DO109" i="10"/>
  <c r="DX109" i="10"/>
  <c r="EG109" i="10"/>
  <c r="EP109" i="10"/>
  <c r="EY109" i="10"/>
  <c r="FH109" i="10"/>
  <c r="FQ109" i="10"/>
  <c r="FZ109" i="10"/>
  <c r="DM106" i="10"/>
  <c r="DV106" i="10"/>
  <c r="AI106" i="10"/>
  <c r="EN106" i="10"/>
  <c r="FF106" i="10"/>
  <c r="FX106" i="10"/>
  <c r="EW106" i="10"/>
  <c r="EE106" i="10"/>
  <c r="FO106" i="10"/>
  <c r="AH108" i="10"/>
  <c r="DL108" i="10"/>
  <c r="ED108" i="10"/>
  <c r="EV108" i="10"/>
  <c r="FN108" i="10"/>
  <c r="FW108" i="10"/>
  <c r="DU108" i="10"/>
  <c r="FE108" i="10"/>
  <c r="EM108" i="10"/>
  <c r="AI105" i="10"/>
  <c r="DM105" i="10"/>
  <c r="EE105" i="10"/>
  <c r="EW105" i="10"/>
  <c r="FO105" i="10"/>
  <c r="EN105" i="10"/>
  <c r="FF105" i="10"/>
  <c r="FX105" i="10"/>
  <c r="DV105" i="10"/>
  <c r="DO101" i="10"/>
  <c r="EY101" i="10"/>
  <c r="EG101" i="10"/>
  <c r="EP101" i="10"/>
  <c r="DX101" i="10"/>
  <c r="FH101" i="10"/>
  <c r="FQ101" i="10"/>
  <c r="AK101" i="10"/>
  <c r="FZ101" i="10"/>
  <c r="AG106" i="10"/>
  <c r="DK106" i="10"/>
  <c r="EC106" i="10"/>
  <c r="EL106" i="10"/>
  <c r="EU106" i="10"/>
  <c r="FD106" i="10"/>
  <c r="FM106" i="10"/>
  <c r="FV106" i="10"/>
  <c r="DT106" i="10"/>
  <c r="DS104" i="10"/>
  <c r="EK104" i="10"/>
  <c r="FC104" i="10"/>
  <c r="FU104" i="10"/>
  <c r="AF104" i="10"/>
  <c r="EB104" i="10"/>
  <c r="FL104" i="10"/>
  <c r="DJ104" i="10"/>
  <c r="ET104" i="10"/>
  <c r="DL102" i="10"/>
  <c r="DU102" i="10"/>
  <c r="ED102" i="10"/>
  <c r="EM102" i="10"/>
  <c r="EV102" i="10"/>
  <c r="FE102" i="10"/>
  <c r="AH102" i="10"/>
  <c r="FW102" i="10"/>
  <c r="FN102" i="10"/>
  <c r="AF106" i="10"/>
  <c r="DJ106" i="10"/>
  <c r="DS106" i="10"/>
  <c r="EB106" i="10"/>
  <c r="ET106" i="10"/>
  <c r="FL106" i="10"/>
  <c r="EK106" i="10"/>
  <c r="FU106" i="10"/>
  <c r="FC106" i="10"/>
  <c r="DM104" i="10"/>
  <c r="EE104" i="10"/>
  <c r="EW104" i="10"/>
  <c r="FO104" i="10"/>
  <c r="EN104" i="10"/>
  <c r="FX104" i="10"/>
  <c r="AI104" i="10"/>
  <c r="DV104" i="10"/>
  <c r="FF104" i="10"/>
  <c r="AG102" i="10"/>
  <c r="DK102" i="10"/>
  <c r="DT102" i="10"/>
  <c r="EC102" i="10"/>
  <c r="EL102" i="10"/>
  <c r="EU102" i="10"/>
  <c r="FD102" i="10"/>
  <c r="FM102" i="10"/>
  <c r="FV102" i="10"/>
  <c r="AJ126" i="10"/>
  <c r="DW126" i="10"/>
  <c r="EO126" i="10"/>
  <c r="FG126" i="10"/>
  <c r="FY126" i="10"/>
  <c r="FP126" i="10"/>
  <c r="DN126" i="10"/>
  <c r="EX126" i="10"/>
  <c r="EF126" i="10"/>
  <c r="AI122" i="10"/>
  <c r="FO122" i="10"/>
  <c r="EW122" i="10"/>
  <c r="EE122" i="10"/>
  <c r="DM122" i="10"/>
  <c r="FX122" i="10"/>
  <c r="EN122" i="10"/>
  <c r="FF122" i="10"/>
  <c r="DV122" i="10"/>
  <c r="AG107" i="10"/>
  <c r="DT107" i="10"/>
  <c r="FV107" i="10"/>
  <c r="EL107" i="10"/>
  <c r="FD107" i="10"/>
  <c r="EU107" i="10"/>
  <c r="DK107" i="10"/>
  <c r="FM107" i="10"/>
  <c r="EC107" i="10"/>
  <c r="AI127" i="10"/>
  <c r="DM127" i="10"/>
  <c r="DV127" i="10"/>
  <c r="EE127" i="10"/>
  <c r="EN127" i="10"/>
  <c r="EW127" i="10"/>
  <c r="FF127" i="10"/>
  <c r="FO127" i="10"/>
  <c r="FX127" i="10"/>
  <c r="AG121" i="10"/>
  <c r="DK121" i="10"/>
  <c r="FV121" i="10"/>
  <c r="EU121" i="10"/>
  <c r="DT121" i="10"/>
  <c r="EC121" i="10"/>
  <c r="EL121" i="10"/>
  <c r="FD121" i="10"/>
  <c r="FM121" i="10"/>
  <c r="DS108" i="10"/>
  <c r="EK108" i="10"/>
  <c r="FC108" i="10"/>
  <c r="FU108" i="10"/>
  <c r="AF108" i="10"/>
  <c r="EB108" i="10"/>
  <c r="ET108" i="10"/>
  <c r="DJ108" i="10"/>
  <c r="FL108" i="10"/>
  <c r="AH127" i="10"/>
  <c r="FN127" i="10"/>
  <c r="DL127" i="10"/>
  <c r="DU127" i="10"/>
  <c r="ED127" i="10"/>
  <c r="EM127" i="10"/>
  <c r="EV127" i="10"/>
  <c r="FE127" i="10"/>
  <c r="FW127" i="10"/>
  <c r="AM123" i="10"/>
  <c r="DZ123" i="10"/>
  <c r="ER123" i="10"/>
  <c r="FJ123" i="10"/>
  <c r="GB123" i="10"/>
  <c r="EI123" i="10"/>
  <c r="FS123" i="10"/>
  <c r="DQ123" i="10"/>
  <c r="FA123" i="10"/>
  <c r="AM128" i="10"/>
  <c r="DQ128" i="10"/>
  <c r="DZ128" i="10"/>
  <c r="EI128" i="10"/>
  <c r="ER128" i="10"/>
  <c r="FA128" i="10"/>
  <c r="FJ128" i="10"/>
  <c r="FS128" i="10"/>
  <c r="GB128" i="10"/>
  <c r="AM127" i="10"/>
  <c r="DQ127" i="10"/>
  <c r="DZ127" i="10"/>
  <c r="EI127" i="10"/>
  <c r="ER127" i="10"/>
  <c r="FA127" i="10"/>
  <c r="FJ127" i="10"/>
  <c r="FS127" i="10"/>
  <c r="GB127" i="10"/>
  <c r="DN123" i="10"/>
  <c r="EF123" i="10"/>
  <c r="EX123" i="10"/>
  <c r="FP123" i="10"/>
  <c r="DW123" i="10"/>
  <c r="FG123" i="10"/>
  <c r="AJ123" i="10"/>
  <c r="EO123" i="10"/>
  <c r="FY123" i="10"/>
  <c r="DO121" i="10"/>
  <c r="EG121" i="10"/>
  <c r="EY121" i="10"/>
  <c r="FQ121" i="10"/>
  <c r="EP121" i="10"/>
  <c r="AK121" i="10"/>
  <c r="FZ121" i="10"/>
  <c r="FH121" i="10"/>
  <c r="DX121" i="10"/>
  <c r="DO115" i="10"/>
  <c r="EG115" i="10"/>
  <c r="EY115" i="10"/>
  <c r="FQ115" i="10"/>
  <c r="FH115" i="10"/>
  <c r="FZ115" i="10"/>
  <c r="AK115" i="10"/>
  <c r="DX115" i="10"/>
  <c r="EP115" i="10"/>
  <c r="AI102" i="10"/>
  <c r="DM102" i="10"/>
  <c r="DV102" i="10"/>
  <c r="EE102" i="10"/>
  <c r="EN102" i="10"/>
  <c r="EW102" i="10"/>
  <c r="FF102" i="10"/>
  <c r="FO102" i="10"/>
  <c r="FX102" i="10"/>
  <c r="AF129" i="10"/>
  <c r="FU129" i="10"/>
  <c r="EK129" i="10"/>
  <c r="FL129" i="10"/>
  <c r="ET129" i="10"/>
  <c r="EB129" i="10"/>
  <c r="DJ129" i="10"/>
  <c r="FC129" i="10"/>
  <c r="DS129" i="10"/>
  <c r="AG127" i="10"/>
  <c r="DK127" i="10"/>
  <c r="DT127" i="10"/>
  <c r="EC127" i="10"/>
  <c r="EL127" i="10"/>
  <c r="EU127" i="10"/>
  <c r="FD127" i="10"/>
  <c r="FM127" i="10"/>
  <c r="FV127" i="10"/>
  <c r="DK125" i="10"/>
  <c r="AG125" i="10"/>
  <c r="FM125" i="10"/>
  <c r="EU125" i="10"/>
  <c r="EC125" i="10"/>
  <c r="FV125" i="10"/>
  <c r="EL125" i="10"/>
  <c r="FD125" i="10"/>
  <c r="DT125" i="10"/>
  <c r="AH123" i="10"/>
  <c r="EV123" i="10"/>
  <c r="FW123" i="10"/>
  <c r="FE123" i="10"/>
  <c r="EM123" i="10"/>
  <c r="DU123" i="10"/>
  <c r="FN123" i="10"/>
  <c r="ED123" i="10"/>
  <c r="DL123" i="10"/>
  <c r="DQ120" i="10"/>
  <c r="EI120" i="10"/>
  <c r="FA120" i="10"/>
  <c r="FS120" i="10"/>
  <c r="FJ120" i="10"/>
  <c r="DZ120" i="10"/>
  <c r="AM120" i="10"/>
  <c r="GB120" i="10"/>
  <c r="ER120" i="10"/>
  <c r="AK118" i="10"/>
  <c r="DX118" i="10"/>
  <c r="EP118" i="10"/>
  <c r="EG118" i="10"/>
  <c r="DO118" i="10"/>
  <c r="FH118" i="10"/>
  <c r="FZ118" i="10"/>
  <c r="FQ118" i="10"/>
  <c r="EY118" i="10"/>
  <c r="AI114" i="10"/>
  <c r="FF114" i="10"/>
  <c r="DV114" i="10"/>
  <c r="FO114" i="10"/>
  <c r="EW114" i="10"/>
  <c r="EE114" i="10"/>
  <c r="DM114" i="10"/>
  <c r="FX114" i="10"/>
  <c r="EN114" i="10"/>
  <c r="AM122" i="10"/>
  <c r="FS122" i="10"/>
  <c r="EI122" i="10"/>
  <c r="GB122" i="10"/>
  <c r="FJ122" i="10"/>
  <c r="ER122" i="10"/>
  <c r="DZ122" i="10"/>
  <c r="FA122" i="10"/>
  <c r="DQ122" i="10"/>
  <c r="AL130" i="10"/>
  <c r="DY130" i="10"/>
  <c r="EQ130" i="10"/>
  <c r="FI130" i="10"/>
  <c r="GA130" i="10"/>
  <c r="DP130" i="10"/>
  <c r="EZ130" i="10"/>
  <c r="EH130" i="10"/>
  <c r="FR130" i="10"/>
  <c r="AK128" i="10"/>
  <c r="DO128" i="10"/>
  <c r="DX128" i="10"/>
  <c r="EG128" i="10"/>
  <c r="EP128" i="10"/>
  <c r="EY128" i="10"/>
  <c r="FH128" i="10"/>
  <c r="FQ128" i="10"/>
  <c r="FZ128" i="10"/>
  <c r="DP126" i="10"/>
  <c r="EH126" i="10"/>
  <c r="EZ126" i="10"/>
  <c r="FR126" i="10"/>
  <c r="DY126" i="10"/>
  <c r="FI126" i="10"/>
  <c r="AL126" i="10"/>
  <c r="EQ126" i="10"/>
  <c r="GA126" i="10"/>
  <c r="AL124" i="10"/>
  <c r="DY124" i="10"/>
  <c r="EQ124" i="10"/>
  <c r="FI124" i="10"/>
  <c r="GA124" i="10"/>
  <c r="EH124" i="10"/>
  <c r="FR124" i="10"/>
  <c r="DP124" i="10"/>
  <c r="EZ124" i="10"/>
  <c r="AJ122" i="10"/>
  <c r="DW122" i="10"/>
  <c r="EO122" i="10"/>
  <c r="FG122" i="10"/>
  <c r="FY122" i="10"/>
  <c r="FP122" i="10"/>
  <c r="DN122" i="10"/>
  <c r="EF122" i="10"/>
  <c r="EX122" i="10"/>
  <c r="ET120" i="10"/>
  <c r="FC120" i="10"/>
  <c r="DJ120" i="10"/>
  <c r="FL120" i="10"/>
  <c r="FU120" i="10"/>
  <c r="AF120" i="10"/>
  <c r="DS120" i="10"/>
  <c r="EB120" i="10"/>
  <c r="EK120" i="10"/>
  <c r="AF117" i="10"/>
  <c r="DJ117" i="10"/>
  <c r="FU117" i="10"/>
  <c r="EK117" i="10"/>
  <c r="DS117" i="10"/>
  <c r="EB117" i="10"/>
  <c r="ET117" i="10"/>
  <c r="FL117" i="10"/>
  <c r="FC117" i="10"/>
  <c r="AK112" i="10"/>
  <c r="EG112" i="10"/>
  <c r="FQ112" i="10"/>
  <c r="DX112" i="10"/>
  <c r="FH112" i="10"/>
  <c r="FZ112" i="10"/>
  <c r="DO112" i="10"/>
  <c r="EP112" i="10"/>
  <c r="EY112" i="10"/>
  <c r="DP122" i="10"/>
  <c r="EH122" i="10"/>
  <c r="EZ122" i="10"/>
  <c r="FR122" i="10"/>
  <c r="EQ122" i="10"/>
  <c r="FI122" i="10"/>
  <c r="AL122" i="10"/>
  <c r="DY122" i="10"/>
  <c r="GA122" i="10"/>
  <c r="AL120" i="10"/>
  <c r="FR120" i="10"/>
  <c r="GA120" i="10"/>
  <c r="EQ120" i="10"/>
  <c r="DP120" i="10"/>
  <c r="DY120" i="10"/>
  <c r="EH120" i="10"/>
  <c r="EZ120" i="10"/>
  <c r="FI120" i="10"/>
  <c r="EZ118" i="10"/>
  <c r="FR118" i="10"/>
  <c r="DP118" i="10"/>
  <c r="FI118" i="10"/>
  <c r="GA118" i="10"/>
  <c r="AL118" i="10"/>
  <c r="DY118" i="10"/>
  <c r="EH118" i="10"/>
  <c r="EQ118" i="10"/>
  <c r="AH116" i="10"/>
  <c r="FE116" i="10"/>
  <c r="FN116" i="10"/>
  <c r="DL116" i="10"/>
  <c r="DU116" i="10"/>
  <c r="FW116" i="10"/>
  <c r="EV116" i="10"/>
  <c r="ED116" i="10"/>
  <c r="EM116" i="10"/>
  <c r="AL111" i="10"/>
  <c r="DP111" i="10"/>
  <c r="EH111" i="10"/>
  <c r="EZ111" i="10"/>
  <c r="FR111" i="10"/>
  <c r="DY111" i="10"/>
  <c r="EQ111" i="10"/>
  <c r="FI111" i="10"/>
  <c r="GA111" i="10"/>
  <c r="AG114" i="10"/>
  <c r="DT114" i="10"/>
  <c r="EL114" i="10"/>
  <c r="FD114" i="10"/>
  <c r="FV114" i="10"/>
  <c r="EC114" i="10"/>
  <c r="FM114" i="10"/>
  <c r="DK114" i="10"/>
  <c r="EU114" i="10"/>
  <c r="DL112" i="10"/>
  <c r="EV112" i="10"/>
  <c r="FN112" i="10"/>
  <c r="EM112" i="10"/>
  <c r="DU112" i="10"/>
  <c r="FE112" i="10"/>
  <c r="ED112" i="10"/>
  <c r="AH112" i="10"/>
  <c r="FW112" i="10"/>
  <c r="DX108" i="10"/>
  <c r="EP108" i="10"/>
  <c r="FH108" i="10"/>
  <c r="FZ108" i="10"/>
  <c r="EY108" i="10"/>
  <c r="FQ108" i="10"/>
  <c r="DO108" i="10"/>
  <c r="AK108" i="10"/>
  <c r="EG108" i="10"/>
  <c r="AM103" i="10"/>
  <c r="GB103" i="10"/>
  <c r="DZ103" i="10"/>
  <c r="FS103" i="10"/>
  <c r="FA103" i="10"/>
  <c r="EI103" i="10"/>
  <c r="DQ103" i="10"/>
  <c r="FJ103" i="10"/>
  <c r="ER103" i="10"/>
  <c r="EW117" i="10"/>
  <c r="FF117" i="10"/>
  <c r="AI117" i="10"/>
  <c r="DV117" i="10"/>
  <c r="FO117" i="10"/>
  <c r="FX117" i="10"/>
  <c r="DM117" i="10"/>
  <c r="EE117" i="10"/>
  <c r="EN117" i="10"/>
  <c r="AH115" i="10"/>
  <c r="DU115" i="10"/>
  <c r="EM115" i="10"/>
  <c r="FE115" i="10"/>
  <c r="FW115" i="10"/>
  <c r="DL115" i="10"/>
  <c r="ED115" i="10"/>
  <c r="EV115" i="10"/>
  <c r="FN115" i="10"/>
  <c r="DY112" i="10"/>
  <c r="FI112" i="10"/>
  <c r="AL112" i="10"/>
  <c r="GA112" i="10"/>
  <c r="EZ112" i="10"/>
  <c r="EH112" i="10"/>
  <c r="FR112" i="10"/>
  <c r="EQ112" i="10"/>
  <c r="DP112" i="10"/>
  <c r="DO110" i="10"/>
  <c r="EY110" i="10"/>
  <c r="AK110" i="10"/>
  <c r="EG110" i="10"/>
  <c r="FQ110" i="10"/>
  <c r="EP110" i="10"/>
  <c r="DX110" i="10"/>
  <c r="FH110" i="10"/>
  <c r="FZ110" i="10"/>
  <c r="AH106" i="10"/>
  <c r="DL106" i="10"/>
  <c r="DU106" i="10"/>
  <c r="ED106" i="10"/>
  <c r="EV106" i="10"/>
  <c r="FN106" i="10"/>
  <c r="FE106" i="10"/>
  <c r="FW106" i="10"/>
  <c r="EM106" i="10"/>
  <c r="AJ113" i="10"/>
  <c r="DN113" i="10"/>
  <c r="DW113" i="10"/>
  <c r="EF113" i="10"/>
  <c r="EO113" i="10"/>
  <c r="EX113" i="10"/>
  <c r="FG113" i="10"/>
  <c r="FP113" i="10"/>
  <c r="FY113" i="10"/>
  <c r="DO111" i="10"/>
  <c r="DX111" i="10"/>
  <c r="EG111" i="10"/>
  <c r="EP111" i="10"/>
  <c r="EY111" i="10"/>
  <c r="FH111" i="10"/>
  <c r="FQ111" i="10"/>
  <c r="FZ111" i="10"/>
  <c r="AK111" i="10"/>
  <c r="DP109" i="10"/>
  <c r="FI109" i="10"/>
  <c r="EQ109" i="10"/>
  <c r="FR109" i="10"/>
  <c r="DY109" i="10"/>
  <c r="EZ109" i="10"/>
  <c r="GA109" i="10"/>
  <c r="AL109" i="10"/>
  <c r="EH109" i="10"/>
  <c r="AM106" i="10"/>
  <c r="DQ106" i="10"/>
  <c r="EI106" i="10"/>
  <c r="FA106" i="10"/>
  <c r="FS106" i="10"/>
  <c r="ER106" i="10"/>
  <c r="GB106" i="10"/>
  <c r="DZ106" i="10"/>
  <c r="FJ106" i="10"/>
  <c r="DJ101" i="10"/>
  <c r="EB101" i="10"/>
  <c r="ET101" i="10"/>
  <c r="FL101" i="10"/>
  <c r="DS101" i="10"/>
  <c r="FC101" i="10"/>
  <c r="AF101" i="10"/>
  <c r="FU101" i="10"/>
  <c r="EK101" i="10"/>
  <c r="DJ109" i="10"/>
  <c r="DS109" i="10"/>
  <c r="EB109" i="10"/>
  <c r="EK109" i="10"/>
  <c r="ET109" i="10"/>
  <c r="FC109" i="10"/>
  <c r="FL109" i="10"/>
  <c r="FU109" i="10"/>
  <c r="AF109" i="10"/>
  <c r="DS105" i="10"/>
  <c r="EK105" i="10"/>
  <c r="FC105" i="10"/>
  <c r="FU105" i="10"/>
  <c r="DJ105" i="10"/>
  <c r="EB105" i="10"/>
  <c r="ET105" i="10"/>
  <c r="FL105" i="10"/>
  <c r="AF105" i="10"/>
  <c r="DZ107" i="10"/>
  <c r="FJ107" i="10"/>
  <c r="AM107" i="10"/>
  <c r="GB107" i="10"/>
  <c r="FA107" i="10"/>
  <c r="EI107" i="10"/>
  <c r="FS107" i="10"/>
  <c r="ER107" i="10"/>
  <c r="DQ107" i="10"/>
  <c r="DT104" i="10"/>
  <c r="EL104" i="10"/>
  <c r="FD104" i="10"/>
  <c r="FV104" i="10"/>
  <c r="AG104" i="10"/>
  <c r="EU104" i="10"/>
  <c r="EC104" i="10"/>
  <c r="FM104" i="10"/>
  <c r="DK104" i="10"/>
  <c r="FS102" i="10"/>
  <c r="AM102" i="10"/>
  <c r="DZ102" i="10"/>
  <c r="ER102" i="10"/>
  <c r="FJ102" i="10"/>
  <c r="EI102" i="10"/>
  <c r="FA102" i="10"/>
  <c r="GB102" i="10"/>
  <c r="DQ102" i="10"/>
  <c r="DY105" i="10"/>
  <c r="FI105" i="10"/>
  <c r="AL105" i="10"/>
  <c r="GA105" i="10"/>
  <c r="EZ105" i="10"/>
  <c r="EH105" i="10"/>
  <c r="FR105" i="10"/>
  <c r="EQ105" i="10"/>
  <c r="DP105" i="10"/>
  <c r="DP103" i="10"/>
  <c r="EH103" i="10"/>
  <c r="EZ103" i="10"/>
  <c r="FR103" i="10"/>
  <c r="DY103" i="10"/>
  <c r="FI103" i="10"/>
  <c r="AL103" i="10"/>
  <c r="GA103" i="10"/>
  <c r="EQ103" i="10"/>
  <c r="AM101" i="10"/>
  <c r="DQ101" i="10"/>
  <c r="DZ101" i="10"/>
  <c r="EI101" i="10"/>
  <c r="ER101" i="10"/>
  <c r="FA101" i="10"/>
  <c r="FJ101" i="10"/>
  <c r="FS101" i="10"/>
  <c r="GB101" i="10"/>
  <c r="AK105" i="10"/>
  <c r="DX105" i="10"/>
  <c r="EP105" i="10"/>
  <c r="FH105" i="10"/>
  <c r="FZ105" i="10"/>
  <c r="EY105" i="10"/>
  <c r="EG105" i="10"/>
  <c r="DO105" i="10"/>
  <c r="FQ105" i="10"/>
  <c r="DO103" i="10"/>
  <c r="EG103" i="10"/>
  <c r="EY103" i="10"/>
  <c r="FQ103" i="10"/>
  <c r="AK103" i="10"/>
  <c r="DX103" i="10"/>
  <c r="EP103" i="10"/>
  <c r="FH103" i="10"/>
  <c r="FZ103" i="10"/>
  <c r="DY101" i="10"/>
  <c r="FI101" i="10"/>
  <c r="AL101" i="10"/>
  <c r="EZ101" i="10"/>
  <c r="EH101" i="10"/>
  <c r="FR101" i="10"/>
  <c r="EQ101" i="10"/>
  <c r="GA101" i="10"/>
  <c r="DP101" i="10"/>
  <c r="DS130" i="10"/>
  <c r="EK130" i="10"/>
  <c r="FC130" i="10"/>
  <c r="FU130" i="10"/>
  <c r="AF130" i="10"/>
  <c r="FL130" i="10"/>
  <c r="DJ130" i="10"/>
  <c r="ET130" i="10"/>
  <c r="EB130" i="10"/>
  <c r="EF116" i="10"/>
  <c r="EO116" i="10"/>
  <c r="AJ116" i="10"/>
  <c r="DW116" i="10"/>
  <c r="FY116" i="10"/>
  <c r="DN116" i="10"/>
  <c r="FG116" i="10"/>
  <c r="FP116" i="10"/>
  <c r="EX116" i="10"/>
  <c r="AH125" i="10"/>
  <c r="DL125" i="10"/>
  <c r="DU125" i="10"/>
  <c r="ED125" i="10"/>
  <c r="EM125" i="10"/>
  <c r="EV125" i="10"/>
  <c r="FE125" i="10"/>
  <c r="FN125" i="10"/>
  <c r="FW125" i="10"/>
  <c r="DU129" i="10"/>
  <c r="EM129" i="10"/>
  <c r="FE129" i="10"/>
  <c r="FW129" i="10"/>
  <c r="AH129" i="10"/>
  <c r="ED129" i="10"/>
  <c r="FN129" i="10"/>
  <c r="DL129" i="10"/>
  <c r="EV129" i="10"/>
  <c r="AI112" i="10"/>
  <c r="EN112" i="10"/>
  <c r="FX112" i="10"/>
  <c r="FF112" i="10"/>
  <c r="EE112" i="10"/>
  <c r="DM112" i="10"/>
  <c r="EW112" i="10"/>
  <c r="DV112" i="10"/>
  <c r="FO112" i="10"/>
  <c r="DP125" i="10"/>
  <c r="EH125" i="10"/>
  <c r="EZ125" i="10"/>
  <c r="FR125" i="10"/>
  <c r="AL125" i="10"/>
  <c r="DY125" i="10"/>
  <c r="EQ125" i="10"/>
  <c r="FI125" i="10"/>
  <c r="GA125" i="10"/>
  <c r="AH110" i="10"/>
  <c r="FN110" i="10"/>
  <c r="DU110" i="10"/>
  <c r="EM110" i="10"/>
  <c r="FE110" i="10"/>
  <c r="DL110" i="10"/>
  <c r="EV110" i="10"/>
  <c r="FW110" i="10"/>
  <c r="ED110" i="10"/>
  <c r="DL128" i="10"/>
  <c r="DU128" i="10"/>
  <c r="ED128" i="10"/>
  <c r="EM128" i="10"/>
  <c r="EV128" i="10"/>
  <c r="FE128" i="10"/>
  <c r="FN128" i="10"/>
  <c r="FW128" i="10"/>
  <c r="AH128" i="10"/>
  <c r="DM124" i="10"/>
  <c r="EE124" i="10"/>
  <c r="EW124" i="10"/>
  <c r="FO124" i="10"/>
  <c r="DV124" i="10"/>
  <c r="FF124" i="10"/>
  <c r="AI124" i="10"/>
  <c r="EN124" i="10"/>
  <c r="FX124" i="10"/>
  <c r="AL119" i="10"/>
  <c r="EZ119" i="10"/>
  <c r="DP119" i="10"/>
  <c r="GA119" i="10"/>
  <c r="FI119" i="10"/>
  <c r="EQ119" i="10"/>
  <c r="DY119" i="10"/>
  <c r="FR119" i="10"/>
  <c r="EH119" i="10"/>
  <c r="EC110" i="10"/>
  <c r="FM110" i="10"/>
  <c r="DK110" i="10"/>
  <c r="DT110" i="10"/>
  <c r="AG110" i="10"/>
  <c r="EL110" i="10"/>
  <c r="FV110" i="10"/>
  <c r="EU110" i="10"/>
  <c r="FD110" i="10"/>
  <c r="AM119" i="10"/>
  <c r="DZ119" i="10"/>
  <c r="ER119" i="10"/>
  <c r="FJ119" i="10"/>
  <c r="GB119" i="10"/>
  <c r="EI119" i="10"/>
  <c r="FS119" i="10"/>
  <c r="FA119" i="10"/>
  <c r="DQ119" i="10"/>
  <c r="DN127" i="10"/>
  <c r="DW127" i="10"/>
  <c r="EF127" i="10"/>
  <c r="EO127" i="10"/>
  <c r="EX127" i="10"/>
  <c r="FG127" i="10"/>
  <c r="FP127" i="10"/>
  <c r="FY127" i="10"/>
  <c r="AJ127" i="10"/>
  <c r="DO123" i="10"/>
  <c r="EG123" i="10"/>
  <c r="EY123" i="10"/>
  <c r="FQ123" i="10"/>
  <c r="AK123" i="10"/>
  <c r="EP123" i="10"/>
  <c r="FZ123" i="10"/>
  <c r="DX123" i="10"/>
  <c r="FH123" i="10"/>
  <c r="AJ118" i="10"/>
  <c r="DN118" i="10"/>
  <c r="DW118" i="10"/>
  <c r="EF118" i="10"/>
  <c r="EO118" i="10"/>
  <c r="EX118" i="10"/>
  <c r="FG118" i="10"/>
  <c r="FY118" i="10"/>
  <c r="FP118" i="10"/>
  <c r="DQ108" i="10"/>
  <c r="FA108" i="10"/>
  <c r="EI108" i="10"/>
  <c r="ER108" i="10"/>
  <c r="DZ108" i="10"/>
  <c r="FJ108" i="10"/>
  <c r="FS108" i="10"/>
  <c r="AM108" i="10"/>
  <c r="GB108" i="10"/>
  <c r="EP119" i="10"/>
  <c r="EY119" i="10"/>
  <c r="DO119" i="10"/>
  <c r="FH119" i="10"/>
  <c r="FQ119" i="10"/>
  <c r="AK119" i="10"/>
  <c r="FZ119" i="10"/>
  <c r="DX119" i="10"/>
  <c r="EG119" i="10"/>
  <c r="AH114" i="10"/>
  <c r="DU114" i="10"/>
  <c r="EM114" i="10"/>
  <c r="FE114" i="10"/>
  <c r="FW114" i="10"/>
  <c r="DL114" i="10"/>
  <c r="ED114" i="10"/>
  <c r="EV114" i="10"/>
  <c r="FN114" i="10"/>
  <c r="DK113" i="10"/>
  <c r="EL113" i="10"/>
  <c r="FV113" i="10"/>
  <c r="EC113" i="10"/>
  <c r="FM113" i="10"/>
  <c r="AG113" i="10"/>
  <c r="FD113" i="10"/>
  <c r="EU113" i="10"/>
  <c r="DT113" i="10"/>
  <c r="DQ105" i="10"/>
  <c r="EI105" i="10"/>
  <c r="FA105" i="10"/>
  <c r="FS105" i="10"/>
  <c r="AM105" i="10"/>
  <c r="ER105" i="10"/>
  <c r="GB105" i="10"/>
  <c r="DZ105" i="10"/>
  <c r="FJ105" i="10"/>
  <c r="AG116" i="10"/>
  <c r="EU116" i="10"/>
  <c r="DK116" i="10"/>
  <c r="FV116" i="10"/>
  <c r="FD116" i="10"/>
  <c r="EL116" i="10"/>
  <c r="DT116" i="10"/>
  <c r="FM116" i="10"/>
  <c r="EC116" i="10"/>
  <c r="AM111" i="10"/>
  <c r="DQ111" i="10"/>
  <c r="EI111" i="10"/>
  <c r="FA111" i="10"/>
  <c r="FS111" i="10"/>
  <c r="DZ111" i="10"/>
  <c r="FJ111" i="10"/>
  <c r="GB111" i="10"/>
  <c r="ER111" i="10"/>
  <c r="AJ102" i="10"/>
  <c r="DN102" i="10"/>
  <c r="DW102" i="10"/>
  <c r="EF102" i="10"/>
  <c r="EO102" i="10"/>
  <c r="EX102" i="10"/>
  <c r="FG102" i="10"/>
  <c r="FP102" i="10"/>
  <c r="FY102" i="10"/>
  <c r="AJ108" i="10"/>
  <c r="FG108" i="10"/>
  <c r="FP108" i="10"/>
  <c r="DN108" i="10"/>
  <c r="FY108" i="10"/>
  <c r="EO108" i="10"/>
  <c r="EF108" i="10"/>
  <c r="EX108" i="10"/>
  <c r="DW108" i="10"/>
  <c r="AI110" i="10"/>
  <c r="DM110" i="10"/>
  <c r="DV110" i="10"/>
  <c r="EE110" i="10"/>
  <c r="EN110" i="10"/>
  <c r="EW110" i="10"/>
  <c r="FX110" i="10"/>
  <c r="FO110" i="10"/>
  <c r="FF110" i="10"/>
  <c r="DU107" i="10"/>
  <c r="ED107" i="10"/>
  <c r="FE107" i="10"/>
  <c r="FN107" i="10"/>
  <c r="DL107" i="10"/>
  <c r="EM107" i="10"/>
  <c r="AH107" i="10"/>
  <c r="FW107" i="10"/>
  <c r="EV107" i="10"/>
  <c r="EH106" i="10"/>
  <c r="EZ106" i="10"/>
  <c r="FR106" i="10"/>
  <c r="DY106" i="10"/>
  <c r="FI106" i="10"/>
  <c r="GA106" i="10"/>
  <c r="AL106" i="10"/>
  <c r="EQ106" i="10"/>
  <c r="DP106" i="10"/>
  <c r="DX106" i="10"/>
  <c r="EG106" i="10"/>
  <c r="EP106" i="10"/>
  <c r="EY106" i="10"/>
  <c r="FH106" i="10"/>
  <c r="FQ106" i="10"/>
  <c r="FZ106" i="10"/>
  <c r="DO106" i="10"/>
  <c r="AK106" i="10"/>
  <c r="AL102" i="10"/>
  <c r="DY102" i="10"/>
  <c r="EQ102" i="10"/>
  <c r="FI102" i="10"/>
  <c r="FR102" i="10"/>
  <c r="DP102" i="10"/>
  <c r="EZ102" i="10"/>
  <c r="GA102" i="10"/>
  <c r="EH102" i="10"/>
  <c r="AK102" i="10"/>
  <c r="DO102" i="10"/>
  <c r="DX102" i="10"/>
  <c r="EG102" i="10"/>
  <c r="EP102" i="10"/>
  <c r="EY102" i="10"/>
  <c r="FH102" i="10"/>
  <c r="FQ102" i="10"/>
  <c r="FZ102" i="10"/>
  <c r="AL127" i="10"/>
  <c r="DP127" i="10"/>
  <c r="DY127" i="10"/>
  <c r="EH127" i="10"/>
  <c r="EQ127" i="10"/>
  <c r="EZ127" i="10"/>
  <c r="FI127" i="10"/>
  <c r="FR127" i="10"/>
  <c r="GA127" i="10"/>
  <c r="AM115" i="10"/>
  <c r="DZ115" i="10"/>
  <c r="ER115" i="10"/>
  <c r="FJ115" i="10"/>
  <c r="GB115" i="10"/>
  <c r="EI115" i="10"/>
  <c r="FA115" i="10"/>
  <c r="FS115" i="10"/>
  <c r="DQ115" i="10"/>
  <c r="DS124" i="10"/>
  <c r="EK124" i="10"/>
  <c r="FC124" i="10"/>
  <c r="FU124" i="10"/>
  <c r="DJ124" i="10"/>
  <c r="ET124" i="10"/>
  <c r="AF124" i="10"/>
  <c r="EB124" i="10"/>
  <c r="FL124" i="10"/>
  <c r="AI128" i="10"/>
  <c r="EE128" i="10"/>
  <c r="EW128" i="10"/>
  <c r="FO128" i="10"/>
  <c r="DM128" i="10"/>
  <c r="DV128" i="10"/>
  <c r="EN128" i="10"/>
  <c r="FF128" i="10"/>
  <c r="FX128" i="10"/>
  <c r="AL129" i="10"/>
  <c r="DP129" i="10"/>
  <c r="EH129" i="10"/>
  <c r="EZ129" i="10"/>
  <c r="FR129" i="10"/>
  <c r="DY129" i="10"/>
  <c r="EQ129" i="10"/>
  <c r="GA129" i="10"/>
  <c r="FI129" i="10"/>
  <c r="DK122" i="10"/>
  <c r="EC122" i="10"/>
  <c r="EU122" i="10"/>
  <c r="FM122" i="10"/>
  <c r="DT122" i="10"/>
  <c r="EL122" i="10"/>
  <c r="AG122" i="10"/>
  <c r="FV122" i="10"/>
  <c r="FD122" i="10"/>
  <c r="AF107" i="10"/>
  <c r="EK107" i="10"/>
  <c r="FU107" i="10"/>
  <c r="FC107" i="10"/>
  <c r="DS107" i="10"/>
  <c r="ET107" i="10"/>
  <c r="DJ107" i="10"/>
  <c r="FL107" i="10"/>
  <c r="EB107" i="10"/>
  <c r="AK127" i="10"/>
  <c r="DO127" i="10"/>
  <c r="DX127" i="10"/>
  <c r="EG127" i="10"/>
  <c r="EP127" i="10"/>
  <c r="EY127" i="10"/>
  <c r="FH127" i="10"/>
  <c r="FQ127" i="10"/>
  <c r="FZ127" i="10"/>
  <c r="AL123" i="10"/>
  <c r="GA123" i="10"/>
  <c r="FI123" i="10"/>
  <c r="EQ123" i="10"/>
  <c r="DY123" i="10"/>
  <c r="FR123" i="10"/>
  <c r="EH123" i="10"/>
  <c r="EZ123" i="10"/>
  <c r="DP123" i="10"/>
  <c r="DS119" i="10"/>
  <c r="EB119" i="10"/>
  <c r="EK119" i="10"/>
  <c r="ET119" i="10"/>
  <c r="FC119" i="10"/>
  <c r="FL119" i="10"/>
  <c r="DJ119" i="10"/>
  <c r="FU119" i="10"/>
  <c r="AF119" i="10"/>
  <c r="AI109" i="10"/>
  <c r="DM109" i="10"/>
  <c r="EE109" i="10"/>
  <c r="EW109" i="10"/>
  <c r="FO109" i="10"/>
  <c r="EN109" i="10"/>
  <c r="DV109" i="10"/>
  <c r="FX109" i="10"/>
  <c r="FF109" i="10"/>
  <c r="AI129" i="10"/>
  <c r="DV129" i="10"/>
  <c r="EN129" i="10"/>
  <c r="FF129" i="10"/>
  <c r="FX129" i="10"/>
  <c r="EW129" i="10"/>
  <c r="EE129" i="10"/>
  <c r="FO129" i="10"/>
  <c r="DM129" i="10"/>
  <c r="AK120" i="10"/>
  <c r="FQ120" i="10"/>
  <c r="DO120" i="10"/>
  <c r="FZ120" i="10"/>
  <c r="FH120" i="10"/>
  <c r="EP120" i="10"/>
  <c r="DX120" i="10"/>
  <c r="EY120" i="10"/>
  <c r="EG120" i="10"/>
  <c r="EB110" i="10"/>
  <c r="FL110" i="10"/>
  <c r="ET110" i="10"/>
  <c r="DS110" i="10"/>
  <c r="FC110" i="10"/>
  <c r="AF110" i="10"/>
  <c r="EK110" i="10"/>
  <c r="FU110" i="10"/>
  <c r="DJ110" i="10"/>
  <c r="DM125" i="10"/>
  <c r="EE125" i="10"/>
  <c r="EW125" i="10"/>
  <c r="FO125" i="10"/>
  <c r="AI125" i="10"/>
  <c r="DV125" i="10"/>
  <c r="EN125" i="10"/>
  <c r="FF125" i="10"/>
  <c r="FX125" i="10"/>
  <c r="DY121" i="10"/>
  <c r="EH121" i="10"/>
  <c r="FI121" i="10"/>
  <c r="EQ121" i="10"/>
  <c r="EZ121" i="10"/>
  <c r="FR121" i="10"/>
  <c r="AL121" i="10"/>
  <c r="DP121" i="10"/>
  <c r="GA121" i="10"/>
  <c r="DX130" i="10"/>
  <c r="EP130" i="10"/>
  <c r="FH130" i="10"/>
  <c r="FZ130" i="10"/>
  <c r="AK130" i="10"/>
  <c r="DO130" i="10"/>
  <c r="EG130" i="10"/>
  <c r="FQ130" i="10"/>
  <c r="EY130" i="10"/>
  <c r="AG126" i="10"/>
  <c r="DK126" i="10"/>
  <c r="EC126" i="10"/>
  <c r="EU126" i="10"/>
  <c r="FM126" i="10"/>
  <c r="EL126" i="10"/>
  <c r="FV126" i="10"/>
  <c r="DT126" i="10"/>
  <c r="FD126" i="10"/>
  <c r="AJ120" i="10"/>
  <c r="DW120" i="10"/>
  <c r="EO120" i="10"/>
  <c r="FG120" i="10"/>
  <c r="FY120" i="10"/>
  <c r="DN120" i="10"/>
  <c r="EF120" i="10"/>
  <c r="EX120" i="10"/>
  <c r="FP120" i="10"/>
  <c r="AJ130" i="10"/>
  <c r="DN130" i="10"/>
  <c r="EF130" i="10"/>
  <c r="EX130" i="10"/>
  <c r="FP130" i="10"/>
  <c r="EO130" i="10"/>
  <c r="FY130" i="10"/>
  <c r="DW130" i="10"/>
  <c r="FG130" i="10"/>
  <c r="DS126" i="10"/>
  <c r="EK126" i="10"/>
  <c r="FC126" i="10"/>
  <c r="FU126" i="10"/>
  <c r="DJ126" i="10"/>
  <c r="ET126" i="10"/>
  <c r="AF126" i="10"/>
  <c r="EB126" i="10"/>
  <c r="FL126" i="10"/>
  <c r="AM114" i="10"/>
  <c r="FS114" i="10"/>
  <c r="FA114" i="10"/>
  <c r="EI114" i="10"/>
  <c r="DQ114" i="10"/>
  <c r="GB114" i="10"/>
  <c r="DZ114" i="10"/>
  <c r="FJ114" i="10"/>
  <c r="ER114" i="10"/>
  <c r="DT130" i="10"/>
  <c r="EL130" i="10"/>
  <c r="FD130" i="10"/>
  <c r="FV130" i="10"/>
  <c r="AG130" i="10"/>
  <c r="EC130" i="10"/>
  <c r="FM130" i="10"/>
  <c r="DK130" i="10"/>
  <c r="EU130" i="10"/>
  <c r="AK126" i="10"/>
  <c r="DX126" i="10"/>
  <c r="EP126" i="10"/>
  <c r="FH126" i="10"/>
  <c r="FZ126" i="10"/>
  <c r="EG126" i="10"/>
  <c r="FQ126" i="10"/>
  <c r="DO126" i="10"/>
  <c r="EY126" i="10"/>
  <c r="DL118" i="10"/>
  <c r="ED118" i="10"/>
  <c r="EV118" i="10"/>
  <c r="AH118" i="10"/>
  <c r="DU118" i="10"/>
  <c r="EM118" i="10"/>
  <c r="FN118" i="10"/>
  <c r="FE118" i="10"/>
  <c r="FW118" i="10"/>
  <c r="AH119" i="10"/>
  <c r="FN119" i="10"/>
  <c r="EV119" i="10"/>
  <c r="ED119" i="10"/>
  <c r="DL119" i="10"/>
  <c r="FW119" i="10"/>
  <c r="EM119" i="10"/>
  <c r="FE119" i="10"/>
  <c r="DU119" i="10"/>
  <c r="AL114" i="10"/>
  <c r="DY114" i="10"/>
  <c r="EQ114" i="10"/>
  <c r="FI114" i="10"/>
  <c r="GA114" i="10"/>
  <c r="DP114" i="10"/>
  <c r="EZ114" i="10"/>
  <c r="FR114" i="10"/>
  <c r="EH114" i="10"/>
  <c r="AM130" i="10"/>
  <c r="FS130" i="10"/>
  <c r="FA130" i="10"/>
  <c r="EI130" i="10"/>
  <c r="DQ130" i="10"/>
  <c r="GB130" i="10"/>
  <c r="ER130" i="10"/>
  <c r="FJ130" i="10"/>
  <c r="DZ130" i="10"/>
  <c r="AL128" i="10"/>
  <c r="DP128" i="10"/>
  <c r="DY128" i="10"/>
  <c r="EH128" i="10"/>
  <c r="EQ128" i="10"/>
  <c r="EZ128" i="10"/>
  <c r="FI128" i="10"/>
  <c r="FR128" i="10"/>
  <c r="GA128" i="10"/>
  <c r="AM126" i="10"/>
  <c r="FA126" i="10"/>
  <c r="DQ126" i="10"/>
  <c r="GB126" i="10"/>
  <c r="FJ126" i="10"/>
  <c r="ER126" i="10"/>
  <c r="DZ126" i="10"/>
  <c r="FS126" i="10"/>
  <c r="EI126" i="10"/>
  <c r="DQ124" i="10"/>
  <c r="EI124" i="10"/>
  <c r="FA124" i="10"/>
  <c r="FS124" i="10"/>
  <c r="AM124" i="10"/>
  <c r="ER124" i="10"/>
  <c r="GB124" i="10"/>
  <c r="DZ124" i="10"/>
  <c r="FJ124" i="10"/>
  <c r="EY122" i="10"/>
  <c r="FH122" i="10"/>
  <c r="DO122" i="10"/>
  <c r="AK122" i="10"/>
  <c r="FQ122" i="10"/>
  <c r="FZ122" i="10"/>
  <c r="EP122" i="10"/>
  <c r="EG122" i="10"/>
  <c r="DX122" i="10"/>
  <c r="AG120" i="10"/>
  <c r="FM120" i="10"/>
  <c r="EU120" i="10"/>
  <c r="EC120" i="10"/>
  <c r="DK120" i="10"/>
  <c r="FV120" i="10"/>
  <c r="EL120" i="10"/>
  <c r="FD120" i="10"/>
  <c r="DT120" i="10"/>
  <c r="DK117" i="10"/>
  <c r="DT117" i="10"/>
  <c r="EC117" i="10"/>
  <c r="EL117" i="10"/>
  <c r="EU117" i="10"/>
  <c r="FD117" i="10"/>
  <c r="FM117" i="10"/>
  <c r="FV117" i="10"/>
  <c r="AG117" i="10"/>
  <c r="EE113" i="10"/>
  <c r="EN113" i="10"/>
  <c r="EW113" i="10"/>
  <c r="FF113" i="10"/>
  <c r="FO113" i="10"/>
  <c r="FX113" i="10"/>
  <c r="AI113" i="10"/>
  <c r="DV113" i="10"/>
  <c r="DM113" i="10"/>
  <c r="DV120" i="10"/>
  <c r="EE120" i="10"/>
  <c r="FF120" i="10"/>
  <c r="EN120" i="10"/>
  <c r="EW120" i="10"/>
  <c r="FO120" i="10"/>
  <c r="DM120" i="10"/>
  <c r="FX120" i="10"/>
  <c r="AI120" i="10"/>
  <c r="AH130" i="10"/>
  <c r="DL130" i="10"/>
  <c r="ED130" i="10"/>
  <c r="EV130" i="10"/>
  <c r="FN130" i="10"/>
  <c r="EM130" i="10"/>
  <c r="DU130" i="10"/>
  <c r="FE130" i="10"/>
  <c r="FW130" i="10"/>
  <c r="AG128" i="10"/>
  <c r="DK128" i="10"/>
  <c r="DT128" i="10"/>
  <c r="EC128" i="10"/>
  <c r="EL128" i="10"/>
  <c r="EU128" i="10"/>
  <c r="FD128" i="10"/>
  <c r="FM128" i="10"/>
  <c r="FV128" i="10"/>
  <c r="DL126" i="10"/>
  <c r="ED126" i="10"/>
  <c r="EV126" i="10"/>
  <c r="FN126" i="10"/>
  <c r="DU126" i="10"/>
  <c r="FE126" i="10"/>
  <c r="AH126" i="10"/>
  <c r="EM126" i="10"/>
  <c r="FW126" i="10"/>
  <c r="AH124" i="10"/>
  <c r="DL124" i="10"/>
  <c r="ED124" i="10"/>
  <c r="EV124" i="10"/>
  <c r="FN124" i="10"/>
  <c r="DU124" i="10"/>
  <c r="FE124" i="10"/>
  <c r="EM124" i="10"/>
  <c r="FW124" i="10"/>
  <c r="AM121" i="10"/>
  <c r="DZ121" i="10"/>
  <c r="ER121" i="10"/>
  <c r="FJ121" i="10"/>
  <c r="GB121" i="10"/>
  <c r="DQ121" i="10"/>
  <c r="EI121" i="10"/>
  <c r="FA121" i="10"/>
  <c r="FS121" i="10"/>
  <c r="DN119" i="10"/>
  <c r="EF119" i="10"/>
  <c r="EX119" i="10"/>
  <c r="FP119" i="10"/>
  <c r="FG119" i="10"/>
  <c r="AJ119" i="10"/>
  <c r="FY119" i="10"/>
  <c r="DW119" i="10"/>
  <c r="EO119" i="10"/>
  <c r="DP116" i="10"/>
  <c r="EH116" i="10"/>
  <c r="EZ116" i="10"/>
  <c r="FR116" i="10"/>
  <c r="DY116" i="10"/>
  <c r="EQ116" i="10"/>
  <c r="GA116" i="10"/>
  <c r="AL116" i="10"/>
  <c r="FI116" i="10"/>
  <c r="DW111" i="10"/>
  <c r="EO111" i="10"/>
  <c r="FG111" i="10"/>
  <c r="FY111" i="10"/>
  <c r="DN111" i="10"/>
  <c r="EX111" i="10"/>
  <c r="EF111" i="10"/>
  <c r="AJ111" i="10"/>
  <c r="FP111" i="10"/>
  <c r="AH122" i="10"/>
  <c r="DL122" i="10"/>
  <c r="FW122" i="10"/>
  <c r="DU122" i="10"/>
  <c r="ED122" i="10"/>
  <c r="FE122" i="10"/>
  <c r="EV122" i="10"/>
  <c r="FN122" i="10"/>
  <c r="EM122" i="10"/>
  <c r="AH120" i="10"/>
  <c r="DL120" i="10"/>
  <c r="ED120" i="10"/>
  <c r="EV120" i="10"/>
  <c r="FN120" i="10"/>
  <c r="EM120" i="10"/>
  <c r="FW120" i="10"/>
  <c r="FE120" i="10"/>
  <c r="DU120" i="10"/>
  <c r="EC118" i="10"/>
  <c r="EL118" i="10"/>
  <c r="FM118" i="10"/>
  <c r="FV118" i="10"/>
  <c r="EU118" i="10"/>
  <c r="FD118" i="10"/>
  <c r="AG118" i="10"/>
  <c r="DK118" i="10"/>
  <c r="DT118" i="10"/>
  <c r="AG115" i="10"/>
  <c r="DT115" i="10"/>
  <c r="EC115" i="10"/>
  <c r="EL115" i="10"/>
  <c r="EU115" i="10"/>
  <c r="FD115" i="10"/>
  <c r="FM115" i="10"/>
  <c r="DK115" i="10"/>
  <c r="FV115" i="10"/>
  <c r="DP104" i="10"/>
  <c r="EZ104" i="10"/>
  <c r="EH104" i="10"/>
  <c r="EQ104" i="10"/>
  <c r="DY104" i="10"/>
  <c r="FI104" i="10"/>
  <c r="FR104" i="10"/>
  <c r="AL104" i="10"/>
  <c r="GA104" i="10"/>
  <c r="DP113" i="10"/>
  <c r="AL113" i="10"/>
  <c r="DY113" i="10"/>
  <c r="FI113" i="10"/>
  <c r="EZ113" i="10"/>
  <c r="EQ113" i="10"/>
  <c r="GA113" i="10"/>
  <c r="FR113" i="10"/>
  <c r="EH113" i="10"/>
  <c r="AI111" i="10"/>
  <c r="DV111" i="10"/>
  <c r="EN111" i="10"/>
  <c r="FF111" i="10"/>
  <c r="FX111" i="10"/>
  <c r="EW111" i="10"/>
  <c r="FO111" i="10"/>
  <c r="EE111" i="10"/>
  <c r="DM111" i="10"/>
  <c r="AL107" i="10"/>
  <c r="EQ107" i="10"/>
  <c r="GA107" i="10"/>
  <c r="EZ107" i="10"/>
  <c r="FI107" i="10"/>
  <c r="FR107" i="10"/>
  <c r="DP107" i="10"/>
  <c r="EH107" i="10"/>
  <c r="DY107" i="10"/>
  <c r="AM118" i="10"/>
  <c r="DQ118" i="10"/>
  <c r="EI118" i="10"/>
  <c r="FA118" i="10"/>
  <c r="FJ118" i="10"/>
  <c r="FS118" i="10"/>
  <c r="GB118" i="10"/>
  <c r="ER118" i="10"/>
  <c r="DZ118" i="10"/>
  <c r="AK116" i="10"/>
  <c r="FZ116" i="10"/>
  <c r="FH116" i="10"/>
  <c r="EP116" i="10"/>
  <c r="DX116" i="10"/>
  <c r="FQ116" i="10"/>
  <c r="EG116" i="10"/>
  <c r="EY116" i="10"/>
  <c r="DO116" i="10"/>
  <c r="DN114" i="10"/>
  <c r="EF114" i="10"/>
  <c r="EX114" i="10"/>
  <c r="FP114" i="10"/>
  <c r="AJ114" i="10"/>
  <c r="EO114" i="10"/>
  <c r="FY114" i="10"/>
  <c r="DW114" i="10"/>
  <c r="FG114" i="10"/>
  <c r="AG112" i="10"/>
  <c r="DK112" i="10"/>
  <c r="DT112" i="10"/>
  <c r="EC112" i="10"/>
  <c r="EL112" i="10"/>
  <c r="EU112" i="10"/>
  <c r="FD112" i="10"/>
  <c r="FM112" i="10"/>
  <c r="FV112" i="10"/>
  <c r="DN109" i="10"/>
  <c r="DW109" i="10"/>
  <c r="EF109" i="10"/>
  <c r="EO109" i="10"/>
  <c r="EX109" i="10"/>
  <c r="FG109" i="10"/>
  <c r="FP109" i="10"/>
  <c r="FY109" i="10"/>
  <c r="AJ109" i="10"/>
  <c r="AJ103" i="10"/>
  <c r="DW103" i="10"/>
  <c r="EO103" i="10"/>
  <c r="FG103" i="10"/>
  <c r="FY103" i="10"/>
  <c r="DN103" i="10"/>
  <c r="EX103" i="10"/>
  <c r="FP103" i="10"/>
  <c r="EF103" i="10"/>
  <c r="AF113" i="10"/>
  <c r="DJ113" i="10"/>
  <c r="DS113" i="10"/>
  <c r="EB113" i="10"/>
  <c r="EK113" i="10"/>
  <c r="ET113" i="10"/>
  <c r="FC113" i="10"/>
  <c r="FL113" i="10"/>
  <c r="FU113" i="10"/>
  <c r="AG111" i="10"/>
  <c r="DK111" i="10"/>
  <c r="DT111" i="10"/>
  <c r="EC111" i="10"/>
  <c r="EL111" i="10"/>
  <c r="EU111" i="10"/>
  <c r="FD111" i="10"/>
  <c r="FM111" i="10"/>
  <c r="FV111" i="10"/>
  <c r="AH109" i="10"/>
  <c r="DL109" i="10"/>
  <c r="DU109" i="10"/>
  <c r="ED109" i="10"/>
  <c r="EM109" i="10"/>
  <c r="EV109" i="10"/>
  <c r="FE109" i="10"/>
  <c r="FN109" i="10"/>
  <c r="FW109" i="10"/>
  <c r="DW105" i="10"/>
  <c r="EO105" i="10"/>
  <c r="FG105" i="10"/>
  <c r="FY105" i="10"/>
  <c r="AJ105" i="10"/>
  <c r="EF105" i="10"/>
  <c r="FP105" i="10"/>
  <c r="DN105" i="10"/>
  <c r="EX105" i="10"/>
  <c r="AM110" i="10"/>
  <c r="DQ110" i="10"/>
  <c r="EI110" i="10"/>
  <c r="FA110" i="10"/>
  <c r="GB110" i="10"/>
  <c r="DZ110" i="10"/>
  <c r="FJ110" i="10"/>
  <c r="FS110" i="10"/>
  <c r="ER110" i="10"/>
  <c r="AI108" i="10"/>
  <c r="EN108" i="10"/>
  <c r="FX108" i="10"/>
  <c r="DV108" i="10"/>
  <c r="EE108" i="10"/>
  <c r="DM108" i="10"/>
  <c r="EW108" i="10"/>
  <c r="FF108" i="10"/>
  <c r="FO108" i="10"/>
  <c r="AG109" i="10"/>
  <c r="DK109" i="10"/>
  <c r="DT109" i="10"/>
  <c r="EC109" i="10"/>
  <c r="EL109" i="10"/>
  <c r="EU109" i="10"/>
  <c r="FD109" i="10"/>
  <c r="FM109" i="10"/>
  <c r="FV109" i="10"/>
  <c r="DM107" i="10"/>
  <c r="EW107" i="10"/>
  <c r="FO107" i="10"/>
  <c r="EN107" i="10"/>
  <c r="DV107" i="10"/>
  <c r="FF107" i="10"/>
  <c r="EE107" i="10"/>
  <c r="AI107" i="10"/>
  <c r="FX107" i="10"/>
  <c r="AF103" i="10"/>
  <c r="DJ103" i="10"/>
  <c r="EB103" i="10"/>
  <c r="ET103" i="10"/>
  <c r="FL103" i="10"/>
  <c r="EK103" i="10"/>
  <c r="FC103" i="10"/>
  <c r="FU103" i="10"/>
  <c r="DS103" i="10"/>
  <c r="AJ101" i="10"/>
  <c r="DN101" i="10"/>
  <c r="DW101" i="10"/>
  <c r="EF101" i="10"/>
  <c r="EO101" i="10"/>
  <c r="EX101" i="10"/>
  <c r="FG101" i="10"/>
  <c r="FP101" i="10"/>
  <c r="FY101" i="10"/>
  <c r="DL105" i="10"/>
  <c r="EV105" i="10"/>
  <c r="FN105" i="10"/>
  <c r="EM105" i="10"/>
  <c r="DU105" i="10"/>
  <c r="FE105" i="10"/>
  <c r="ED105" i="10"/>
  <c r="AH105" i="10"/>
  <c r="FW105" i="10"/>
  <c r="AH103" i="10"/>
  <c r="DU103" i="10"/>
  <c r="EM103" i="10"/>
  <c r="FE103" i="10"/>
  <c r="FW103" i="10"/>
  <c r="ED103" i="10"/>
  <c r="FN103" i="10"/>
  <c r="EV103" i="10"/>
  <c r="DL103" i="10"/>
  <c r="DM101" i="10"/>
  <c r="EE101" i="10"/>
  <c r="EW101" i="10"/>
  <c r="FO101" i="10"/>
  <c r="AI101" i="10"/>
  <c r="EN101" i="10"/>
  <c r="FX101" i="10"/>
  <c r="FF101" i="10"/>
  <c r="DV101" i="10"/>
  <c r="AG105" i="10"/>
  <c r="DK105" i="10"/>
  <c r="EC105" i="10"/>
  <c r="EU105" i="10"/>
  <c r="FM105" i="10"/>
  <c r="DT105" i="10"/>
  <c r="FD105" i="10"/>
  <c r="FV105" i="10"/>
  <c r="EL105" i="10"/>
  <c r="DK103" i="10"/>
  <c r="EC103" i="10"/>
  <c r="EU103" i="10"/>
  <c r="FM103" i="10"/>
  <c r="AG103" i="10"/>
  <c r="EL103" i="10"/>
  <c r="FV103" i="10"/>
  <c r="DT103" i="10"/>
  <c r="FD103" i="10"/>
  <c r="ED101" i="10"/>
  <c r="FN101" i="10"/>
  <c r="DL101" i="10"/>
  <c r="DU101" i="10"/>
  <c r="AH101" i="10"/>
  <c r="EM101" i="10"/>
  <c r="FW101" i="10"/>
  <c r="EV101" i="10"/>
  <c r="FE101" i="10"/>
  <c r="AL98" i="10"/>
  <c r="DP98" i="10"/>
  <c r="DY98" i="10"/>
  <c r="EH98" i="10"/>
  <c r="EQ98" i="10"/>
  <c r="EZ98" i="10"/>
  <c r="FI98" i="10"/>
  <c r="FR98" i="10"/>
  <c r="GA98" i="10"/>
  <c r="AH82" i="10"/>
  <c r="DU82" i="10"/>
  <c r="DL82" i="10"/>
  <c r="ED82" i="10"/>
  <c r="EV82" i="10"/>
  <c r="FN82" i="10"/>
  <c r="EM82" i="10"/>
  <c r="FW82" i="10"/>
  <c r="FE82" i="10"/>
  <c r="DK97" i="10"/>
  <c r="DT97" i="10"/>
  <c r="EC97" i="10"/>
  <c r="EL97" i="10"/>
  <c r="EU97" i="10"/>
  <c r="FD97" i="10"/>
  <c r="FM97" i="10"/>
  <c r="FV97" i="10"/>
  <c r="AG97" i="10"/>
  <c r="AG82" i="10"/>
  <c r="DK82" i="10"/>
  <c r="EC82" i="10"/>
  <c r="EU82" i="10"/>
  <c r="FM82" i="10"/>
  <c r="EL82" i="10"/>
  <c r="FV82" i="10"/>
  <c r="DT82" i="10"/>
  <c r="FD82" i="10"/>
  <c r="AJ100" i="10"/>
  <c r="DN100" i="10"/>
  <c r="DW100" i="10"/>
  <c r="EF100" i="10"/>
  <c r="EO100" i="10"/>
  <c r="EX100" i="10"/>
  <c r="FG100" i="10"/>
  <c r="FP100" i="10"/>
  <c r="FY100" i="10"/>
  <c r="AJ96" i="10"/>
  <c r="DN96" i="10"/>
  <c r="DW96" i="10"/>
  <c r="EF96" i="10"/>
  <c r="EO96" i="10"/>
  <c r="EX96" i="10"/>
  <c r="FG96" i="10"/>
  <c r="FP96" i="10"/>
  <c r="FY96" i="10"/>
  <c r="AL90" i="10"/>
  <c r="FR90" i="10"/>
  <c r="EZ90" i="10"/>
  <c r="EH90" i="10"/>
  <c r="DP90" i="10"/>
  <c r="GA90" i="10"/>
  <c r="EQ90" i="10"/>
  <c r="FI90" i="10"/>
  <c r="DY90" i="10"/>
  <c r="DP81" i="10"/>
  <c r="EZ81" i="10"/>
  <c r="EH81" i="10"/>
  <c r="FR81" i="10"/>
  <c r="DY81" i="10"/>
  <c r="FI81" i="10"/>
  <c r="EQ81" i="10"/>
  <c r="AL81" i="10"/>
  <c r="GA81" i="10"/>
  <c r="DP59" i="10"/>
  <c r="AL59" i="10"/>
  <c r="GA59" i="10"/>
  <c r="FI59" i="10"/>
  <c r="EQ59" i="10"/>
  <c r="DY59" i="10"/>
  <c r="FR59" i="10"/>
  <c r="EH59" i="10"/>
  <c r="EZ59" i="10"/>
  <c r="DM92" i="10"/>
  <c r="DV92" i="10"/>
  <c r="EE92" i="10"/>
  <c r="EN92" i="10"/>
  <c r="EW92" i="10"/>
  <c r="FF92" i="10"/>
  <c r="FO92" i="10"/>
  <c r="FX92" i="10"/>
  <c r="AI92" i="10"/>
  <c r="AI77" i="10"/>
  <c r="DM77" i="10"/>
  <c r="FO77" i="10"/>
  <c r="EW77" i="10"/>
  <c r="EE77" i="10"/>
  <c r="EN77" i="10"/>
  <c r="FF77" i="10"/>
  <c r="DV77" i="10"/>
  <c r="FX77" i="10"/>
  <c r="DO99" i="10"/>
  <c r="DX99" i="10"/>
  <c r="EG99" i="10"/>
  <c r="EP99" i="10"/>
  <c r="EY99" i="10"/>
  <c r="FH99" i="10"/>
  <c r="FQ99" i="10"/>
  <c r="FZ99" i="10"/>
  <c r="AK99" i="10"/>
  <c r="AH86" i="10"/>
  <c r="DL86" i="10"/>
  <c r="ED86" i="10"/>
  <c r="EV86" i="10"/>
  <c r="FN86" i="10"/>
  <c r="EM86" i="10"/>
  <c r="FW86" i="10"/>
  <c r="DU86" i="10"/>
  <c r="FE86" i="10"/>
  <c r="AI67" i="10"/>
  <c r="FO67" i="10"/>
  <c r="EW67" i="10"/>
  <c r="EE67" i="10"/>
  <c r="DM67" i="10"/>
  <c r="FX67" i="10"/>
  <c r="EN67" i="10"/>
  <c r="FF67" i="10"/>
  <c r="DV67" i="10"/>
  <c r="DM97" i="10"/>
  <c r="DV97" i="10"/>
  <c r="EE97" i="10"/>
  <c r="EN97" i="10"/>
  <c r="EW97" i="10"/>
  <c r="FF97" i="10"/>
  <c r="FO97" i="10"/>
  <c r="FX97" i="10"/>
  <c r="AI97" i="10"/>
  <c r="AG91" i="10"/>
  <c r="DK91" i="10"/>
  <c r="EC91" i="10"/>
  <c r="EU91" i="10"/>
  <c r="FM91" i="10"/>
  <c r="DT91" i="10"/>
  <c r="FD91" i="10"/>
  <c r="EL91" i="10"/>
  <c r="FV91" i="10"/>
  <c r="ED83" i="10"/>
  <c r="FN83" i="10"/>
  <c r="AH83" i="10"/>
  <c r="DU83" i="10"/>
  <c r="FE83" i="10"/>
  <c r="EM83" i="10"/>
  <c r="FW83" i="10"/>
  <c r="DL83" i="10"/>
  <c r="EV83" i="10"/>
  <c r="DQ66" i="10"/>
  <c r="FA66" i="10"/>
  <c r="AM66" i="10"/>
  <c r="GB66" i="10"/>
  <c r="DZ66" i="10"/>
  <c r="FJ66" i="10"/>
  <c r="EI66" i="10"/>
  <c r="FS66" i="10"/>
  <c r="ER66" i="10"/>
  <c r="AF94" i="10"/>
  <c r="EK94" i="10"/>
  <c r="DJ94" i="10"/>
  <c r="DS94" i="10"/>
  <c r="FC94" i="10"/>
  <c r="ET94" i="10"/>
  <c r="FL94" i="10"/>
  <c r="EB94" i="10"/>
  <c r="FU94" i="10"/>
  <c r="AF90" i="10"/>
  <c r="DJ90" i="10"/>
  <c r="EB90" i="10"/>
  <c r="ET90" i="10"/>
  <c r="FL90" i="10"/>
  <c r="FC90" i="10"/>
  <c r="EK90" i="10"/>
  <c r="FU90" i="10"/>
  <c r="DS90" i="10"/>
  <c r="AG86" i="10"/>
  <c r="FV86" i="10"/>
  <c r="EL86" i="10"/>
  <c r="DT86" i="10"/>
  <c r="FM86" i="10"/>
  <c r="EU86" i="10"/>
  <c r="EC86" i="10"/>
  <c r="DK86" i="10"/>
  <c r="FD86" i="10"/>
  <c r="AH81" i="10"/>
  <c r="EM81" i="10"/>
  <c r="FW81" i="10"/>
  <c r="FE81" i="10"/>
  <c r="DL81" i="10"/>
  <c r="EV81" i="10"/>
  <c r="DU81" i="10"/>
  <c r="ED81" i="10"/>
  <c r="FN81" i="10"/>
  <c r="AM73" i="10"/>
  <c r="DQ73" i="10"/>
  <c r="EI73" i="10"/>
  <c r="FA73" i="10"/>
  <c r="FS73" i="10"/>
  <c r="DZ73" i="10"/>
  <c r="FJ73" i="10"/>
  <c r="GB73" i="10"/>
  <c r="ER73" i="10"/>
  <c r="AK65" i="10"/>
  <c r="FZ65" i="10"/>
  <c r="FH65" i="10"/>
  <c r="EP65" i="10"/>
  <c r="DX65" i="10"/>
  <c r="EY65" i="10"/>
  <c r="FQ65" i="10"/>
  <c r="EG65" i="10"/>
  <c r="DO65" i="10"/>
  <c r="AM94" i="10"/>
  <c r="DZ94" i="10"/>
  <c r="ER94" i="10"/>
  <c r="FJ94" i="10"/>
  <c r="GB94" i="10"/>
  <c r="FA94" i="10"/>
  <c r="EI94" i="10"/>
  <c r="DQ94" i="10"/>
  <c r="FS94" i="10"/>
  <c r="AM90" i="10"/>
  <c r="DZ90" i="10"/>
  <c r="ER90" i="10"/>
  <c r="FJ90" i="10"/>
  <c r="GB90" i="10"/>
  <c r="EI90" i="10"/>
  <c r="FS90" i="10"/>
  <c r="DQ90" i="10"/>
  <c r="FA90" i="10"/>
  <c r="AJ86" i="10"/>
  <c r="DW86" i="10"/>
  <c r="EO86" i="10"/>
  <c r="FG86" i="10"/>
  <c r="FY86" i="10"/>
  <c r="DN86" i="10"/>
  <c r="EX86" i="10"/>
  <c r="FP86" i="10"/>
  <c r="EF86" i="10"/>
  <c r="DO82" i="10"/>
  <c r="DX82" i="10"/>
  <c r="EP82" i="10"/>
  <c r="FH82" i="10"/>
  <c r="FZ82" i="10"/>
  <c r="FQ82" i="10"/>
  <c r="AK82" i="10"/>
  <c r="EY82" i="10"/>
  <c r="EG82" i="10"/>
  <c r="AH74" i="10"/>
  <c r="DU74" i="10"/>
  <c r="EM74" i="10"/>
  <c r="FE74" i="10"/>
  <c r="FW74" i="10"/>
  <c r="DL74" i="10"/>
  <c r="EV74" i="10"/>
  <c r="ED74" i="10"/>
  <c r="FN74" i="10"/>
  <c r="AG61" i="10"/>
  <c r="FM61" i="10"/>
  <c r="EU61" i="10"/>
  <c r="EC61" i="10"/>
  <c r="DK61" i="10"/>
  <c r="FV61" i="10"/>
  <c r="EL61" i="10"/>
  <c r="FD61" i="10"/>
  <c r="DT61" i="10"/>
  <c r="AF81" i="10"/>
  <c r="DJ81" i="10"/>
  <c r="EB81" i="10"/>
  <c r="ET81" i="10"/>
  <c r="FL81" i="10"/>
  <c r="DS81" i="10"/>
  <c r="FC81" i="10"/>
  <c r="FU81" i="10"/>
  <c r="EK81" i="10"/>
  <c r="AG77" i="10"/>
  <c r="EU77" i="10"/>
  <c r="FD77" i="10"/>
  <c r="FM77" i="10"/>
  <c r="FV77" i="10"/>
  <c r="DK77" i="10"/>
  <c r="EC77" i="10"/>
  <c r="DT77" i="10"/>
  <c r="EL77" i="10"/>
  <c r="AG73" i="10"/>
  <c r="DK73" i="10"/>
  <c r="EC73" i="10"/>
  <c r="EU73" i="10"/>
  <c r="FM73" i="10"/>
  <c r="EL73" i="10"/>
  <c r="FV73" i="10"/>
  <c r="FD73" i="10"/>
  <c r="DT73" i="10"/>
  <c r="AF71" i="10"/>
  <c r="DS71" i="10"/>
  <c r="FC71" i="10"/>
  <c r="FU71" i="10"/>
  <c r="EB71" i="10"/>
  <c r="FL71" i="10"/>
  <c r="EK71" i="10"/>
  <c r="DJ71" i="10"/>
  <c r="ET71" i="10"/>
  <c r="AH67" i="10"/>
  <c r="EM67" i="10"/>
  <c r="FW67" i="10"/>
  <c r="DL67" i="10"/>
  <c r="EV67" i="10"/>
  <c r="FE67" i="10"/>
  <c r="ED67" i="10"/>
  <c r="FN67" i="10"/>
  <c r="DU67" i="10"/>
  <c r="AG62" i="10"/>
  <c r="DT62" i="10"/>
  <c r="EL62" i="10"/>
  <c r="FD62" i="10"/>
  <c r="FV62" i="10"/>
  <c r="EC62" i="10"/>
  <c r="FM62" i="10"/>
  <c r="EU62" i="10"/>
  <c r="DK62" i="10"/>
  <c r="DL53" i="10"/>
  <c r="ED53" i="10"/>
  <c r="EV53" i="10"/>
  <c r="FN53" i="10"/>
  <c r="DU53" i="10"/>
  <c r="FE53" i="10"/>
  <c r="AH53" i="10"/>
  <c r="FW53" i="10"/>
  <c r="EM53" i="10"/>
  <c r="DV80" i="10"/>
  <c r="EN80" i="10"/>
  <c r="FF80" i="10"/>
  <c r="FX80" i="10"/>
  <c r="DM80" i="10"/>
  <c r="EW80" i="10"/>
  <c r="AI80" i="10"/>
  <c r="FO80" i="10"/>
  <c r="EE80" i="10"/>
  <c r="AF76" i="10"/>
  <c r="DJ76" i="10"/>
  <c r="DS76" i="10"/>
  <c r="EB76" i="10"/>
  <c r="EK76" i="10"/>
  <c r="ET76" i="10"/>
  <c r="FC76" i="10"/>
  <c r="FL76" i="10"/>
  <c r="FU76" i="10"/>
  <c r="AF72" i="10"/>
  <c r="DJ72" i="10"/>
  <c r="DS72" i="10"/>
  <c r="EB72" i="10"/>
  <c r="EK72" i="10"/>
  <c r="ET72" i="10"/>
  <c r="FC72" i="10"/>
  <c r="FL72" i="10"/>
  <c r="FU72" i="10"/>
  <c r="EC68" i="10"/>
  <c r="FM68" i="10"/>
  <c r="AG68" i="10"/>
  <c r="EL68" i="10"/>
  <c r="FV68" i="10"/>
  <c r="DK68" i="10"/>
  <c r="EU68" i="10"/>
  <c r="DT68" i="10"/>
  <c r="FD68" i="10"/>
  <c r="DT60" i="10"/>
  <c r="FD60" i="10"/>
  <c r="AG60" i="10"/>
  <c r="FV60" i="10"/>
  <c r="EC60" i="10"/>
  <c r="FM60" i="10"/>
  <c r="EL60" i="10"/>
  <c r="DK60" i="10"/>
  <c r="EU60" i="10"/>
  <c r="DK34" i="10"/>
  <c r="EC34" i="10"/>
  <c r="EU34" i="10"/>
  <c r="FM34" i="10"/>
  <c r="DT34" i="10"/>
  <c r="EL34" i="10"/>
  <c r="FD34" i="10"/>
  <c r="FV34" i="10"/>
  <c r="AG34" i="10"/>
  <c r="AF60" i="10"/>
  <c r="DJ60" i="10"/>
  <c r="EB60" i="10"/>
  <c r="ET60" i="10"/>
  <c r="FL60" i="10"/>
  <c r="DS60" i="10"/>
  <c r="FC60" i="10"/>
  <c r="EK60" i="10"/>
  <c r="FU60" i="10"/>
  <c r="DT54" i="10"/>
  <c r="EU54" i="10"/>
  <c r="EC54" i="10"/>
  <c r="FV54" i="10"/>
  <c r="AG54" i="10"/>
  <c r="FD54" i="10"/>
  <c r="EL54" i="10"/>
  <c r="FM54" i="10"/>
  <c r="DK54" i="10"/>
  <c r="DM46" i="10"/>
  <c r="EE46" i="10"/>
  <c r="EW46" i="10"/>
  <c r="FO46" i="10"/>
  <c r="AI46" i="10"/>
  <c r="FX46" i="10"/>
  <c r="FF46" i="10"/>
  <c r="EN46" i="10"/>
  <c r="DV46" i="10"/>
  <c r="AM60" i="10"/>
  <c r="DZ60" i="10"/>
  <c r="ER60" i="10"/>
  <c r="FJ60" i="10"/>
  <c r="GB60" i="10"/>
  <c r="DQ60" i="10"/>
  <c r="FA60" i="10"/>
  <c r="EI60" i="10"/>
  <c r="FS60" i="10"/>
  <c r="AF55" i="10"/>
  <c r="DJ55" i="10"/>
  <c r="DS55" i="10"/>
  <c r="EB55" i="10"/>
  <c r="EK55" i="10"/>
  <c r="ET55" i="10"/>
  <c r="FC55" i="10"/>
  <c r="FU55" i="10"/>
  <c r="FL55" i="10"/>
  <c r="DV47" i="10"/>
  <c r="FF47" i="10"/>
  <c r="DM47" i="10"/>
  <c r="FX47" i="10"/>
  <c r="EE47" i="10"/>
  <c r="EW47" i="10"/>
  <c r="AI47" i="10"/>
  <c r="FO47" i="10"/>
  <c r="EN47" i="10"/>
  <c r="AL56" i="10"/>
  <c r="DY56" i="10"/>
  <c r="EQ56" i="10"/>
  <c r="FI56" i="10"/>
  <c r="GA56" i="10"/>
  <c r="EH56" i="10"/>
  <c r="FR56" i="10"/>
  <c r="DP56" i="10"/>
  <c r="EZ56" i="10"/>
  <c r="AM52" i="10"/>
  <c r="DZ52" i="10"/>
  <c r="ER52" i="10"/>
  <c r="FJ52" i="10"/>
  <c r="GB52" i="10"/>
  <c r="EI52" i="10"/>
  <c r="FS52" i="10"/>
  <c r="DQ52" i="10"/>
  <c r="FA52" i="10"/>
  <c r="AF47" i="10"/>
  <c r="EK47" i="10"/>
  <c r="FU47" i="10"/>
  <c r="FL47" i="10"/>
  <c r="DJ47" i="10"/>
  <c r="ET47" i="10"/>
  <c r="DS47" i="10"/>
  <c r="FC47" i="10"/>
  <c r="EB47" i="10"/>
  <c r="AG56" i="10"/>
  <c r="DT56" i="10"/>
  <c r="EL56" i="10"/>
  <c r="FD56" i="10"/>
  <c r="FV56" i="10"/>
  <c r="DK56" i="10"/>
  <c r="EU56" i="10"/>
  <c r="FM56" i="10"/>
  <c r="EC56" i="10"/>
  <c r="DL52" i="10"/>
  <c r="AH52" i="10"/>
  <c r="FN52" i="10"/>
  <c r="EV52" i="10"/>
  <c r="ED52" i="10"/>
  <c r="DU52" i="10"/>
  <c r="FE52" i="10"/>
  <c r="EM52" i="10"/>
  <c r="FW52" i="10"/>
  <c r="AK47" i="10"/>
  <c r="DO47" i="10"/>
  <c r="DX47" i="10"/>
  <c r="EG47" i="10"/>
  <c r="EP47" i="10"/>
  <c r="EY47" i="10"/>
  <c r="FH47" i="10"/>
  <c r="FQ47" i="10"/>
  <c r="FZ47" i="10"/>
  <c r="AF45" i="10"/>
  <c r="DJ45" i="10"/>
  <c r="EB45" i="10"/>
  <c r="ET45" i="10"/>
  <c r="FL45" i="10"/>
  <c r="DS45" i="10"/>
  <c r="FC45" i="10"/>
  <c r="EK45" i="10"/>
  <c r="FU45" i="10"/>
  <c r="AF43" i="10"/>
  <c r="EB43" i="10"/>
  <c r="ET43" i="10"/>
  <c r="FL43" i="10"/>
  <c r="DJ43" i="10"/>
  <c r="FC43" i="10"/>
  <c r="DS43" i="10"/>
  <c r="EK43" i="10"/>
  <c r="FU43" i="10"/>
  <c r="FH46" i="10"/>
  <c r="FQ46" i="10"/>
  <c r="AK46" i="10"/>
  <c r="DO46" i="10"/>
  <c r="EY46" i="10"/>
  <c r="EP46" i="10"/>
  <c r="DX46" i="10"/>
  <c r="EG46" i="10"/>
  <c r="FZ46" i="10"/>
  <c r="DM37" i="10"/>
  <c r="EE37" i="10"/>
  <c r="AI37" i="10"/>
  <c r="DV37" i="10"/>
  <c r="EN37" i="10"/>
  <c r="FF37" i="10"/>
  <c r="FO37" i="10"/>
  <c r="EW37" i="10"/>
  <c r="FX37" i="10"/>
  <c r="AH47" i="10"/>
  <c r="DU47" i="10"/>
  <c r="FE47" i="10"/>
  <c r="FW47" i="10"/>
  <c r="ED47" i="10"/>
  <c r="FN47" i="10"/>
  <c r="EM47" i="10"/>
  <c r="DL47" i="10"/>
  <c r="EV47" i="10"/>
  <c r="EU43" i="10"/>
  <c r="FV43" i="10"/>
  <c r="DK43" i="10"/>
  <c r="DT43" i="10"/>
  <c r="EC43" i="10"/>
  <c r="EL43" i="10"/>
  <c r="FD43" i="10"/>
  <c r="FM43" i="10"/>
  <c r="AG43" i="10"/>
  <c r="AM37" i="10"/>
  <c r="ER37" i="10"/>
  <c r="FA37" i="10"/>
  <c r="DZ37" i="10"/>
  <c r="EI37" i="10"/>
  <c r="GB37" i="10"/>
  <c r="FJ37" i="10"/>
  <c r="FS37" i="10"/>
  <c r="DQ37" i="10"/>
  <c r="AH42" i="10"/>
  <c r="EM42" i="10"/>
  <c r="FW42" i="10"/>
  <c r="DU42" i="10"/>
  <c r="DL42" i="10"/>
  <c r="EV42" i="10"/>
  <c r="FE42" i="10"/>
  <c r="FN42" i="10"/>
  <c r="ED42" i="10"/>
  <c r="DJ38" i="10"/>
  <c r="EB38" i="10"/>
  <c r="ET38" i="10"/>
  <c r="FL38" i="10"/>
  <c r="AF38" i="10"/>
  <c r="DS38" i="10"/>
  <c r="EK38" i="10"/>
  <c r="FC38" i="10"/>
  <c r="FU38" i="10"/>
  <c r="FX40" i="10"/>
  <c r="EW40" i="10"/>
  <c r="FO40" i="10"/>
  <c r="EN40" i="10"/>
  <c r="FF40" i="10"/>
  <c r="EE40" i="10"/>
  <c r="AI40" i="10"/>
  <c r="DM40" i="10"/>
  <c r="DV40" i="10"/>
  <c r="EE34" i="10"/>
  <c r="FO34" i="10"/>
  <c r="EW34" i="10"/>
  <c r="AI34" i="10"/>
  <c r="EN34" i="10"/>
  <c r="FX34" i="10"/>
  <c r="DM34" i="10"/>
  <c r="FF34" i="10"/>
  <c r="DV34" i="10"/>
  <c r="DJ33" i="10"/>
  <c r="EB33" i="10"/>
  <c r="AF33" i="10"/>
  <c r="DS33" i="10"/>
  <c r="EK33" i="10"/>
  <c r="ET33" i="10"/>
  <c r="FC33" i="10"/>
  <c r="FL33" i="10"/>
  <c r="FU33" i="10"/>
  <c r="AG35" i="10"/>
  <c r="DK35" i="10"/>
  <c r="EU35" i="10"/>
  <c r="EC35" i="10"/>
  <c r="FM35" i="10"/>
  <c r="FD35" i="10"/>
  <c r="DT35" i="10"/>
  <c r="FV35" i="10"/>
  <c r="EL35" i="10"/>
  <c r="AL97" i="10"/>
  <c r="DP97" i="10"/>
  <c r="DY97" i="10"/>
  <c r="EH97" i="10"/>
  <c r="EQ97" i="10"/>
  <c r="EZ97" i="10"/>
  <c r="FI97" i="10"/>
  <c r="FR97" i="10"/>
  <c r="GA97" i="10"/>
  <c r="AM74" i="10"/>
  <c r="ER74" i="10"/>
  <c r="GB74" i="10"/>
  <c r="FJ74" i="10"/>
  <c r="DQ74" i="10"/>
  <c r="FA74" i="10"/>
  <c r="DZ74" i="10"/>
  <c r="EI74" i="10"/>
  <c r="FS74" i="10"/>
  <c r="DK96" i="10"/>
  <c r="DT96" i="10"/>
  <c r="EC96" i="10"/>
  <c r="EL96" i="10"/>
  <c r="EU96" i="10"/>
  <c r="FD96" i="10"/>
  <c r="FM96" i="10"/>
  <c r="FV96" i="10"/>
  <c r="AG96" i="10"/>
  <c r="AL74" i="10"/>
  <c r="DP74" i="10"/>
  <c r="DY74" i="10"/>
  <c r="EH74" i="10"/>
  <c r="EQ74" i="10"/>
  <c r="EZ74" i="10"/>
  <c r="FI74" i="10"/>
  <c r="FR74" i="10"/>
  <c r="GA74" i="10"/>
  <c r="AF100" i="10"/>
  <c r="DJ100" i="10"/>
  <c r="DS100" i="10"/>
  <c r="EB100" i="10"/>
  <c r="EK100" i="10"/>
  <c r="ET100" i="10"/>
  <c r="FC100" i="10"/>
  <c r="FL100" i="10"/>
  <c r="FU100" i="10"/>
  <c r="AF96" i="10"/>
  <c r="DJ96" i="10"/>
  <c r="DS96" i="10"/>
  <c r="EB96" i="10"/>
  <c r="EK96" i="10"/>
  <c r="ET96" i="10"/>
  <c r="FC96" i="10"/>
  <c r="FL96" i="10"/>
  <c r="FU96" i="10"/>
  <c r="AF89" i="10"/>
  <c r="EK89" i="10"/>
  <c r="FU89" i="10"/>
  <c r="FC89" i="10"/>
  <c r="FL89" i="10"/>
  <c r="DJ89" i="10"/>
  <c r="ET89" i="10"/>
  <c r="DS89" i="10"/>
  <c r="EB89" i="10"/>
  <c r="AH80" i="10"/>
  <c r="DU80" i="10"/>
  <c r="EM80" i="10"/>
  <c r="FE80" i="10"/>
  <c r="FW80" i="10"/>
  <c r="DL80" i="10"/>
  <c r="EV80" i="10"/>
  <c r="FN80" i="10"/>
  <c r="ED80" i="10"/>
  <c r="AI58" i="10"/>
  <c r="DV58" i="10"/>
  <c r="EN58" i="10"/>
  <c r="FF58" i="10"/>
  <c r="FX58" i="10"/>
  <c r="DM58" i="10"/>
  <c r="EW58" i="10"/>
  <c r="EE58" i="10"/>
  <c r="FO58" i="10"/>
  <c r="AL95" i="10"/>
  <c r="FI95" i="10"/>
  <c r="FR95" i="10"/>
  <c r="GA95" i="10"/>
  <c r="DP95" i="10"/>
  <c r="DY95" i="10"/>
  <c r="EH95" i="10"/>
  <c r="EQ95" i="10"/>
  <c r="EZ95" i="10"/>
  <c r="DZ83" i="10"/>
  <c r="FJ83" i="10"/>
  <c r="EI83" i="10"/>
  <c r="FS83" i="10"/>
  <c r="AM83" i="10"/>
  <c r="GB83" i="10"/>
  <c r="FA83" i="10"/>
  <c r="ER83" i="10"/>
  <c r="DQ83" i="10"/>
  <c r="AG63" i="10"/>
  <c r="EC63" i="10"/>
  <c r="EU63" i="10"/>
  <c r="DK63" i="10"/>
  <c r="FM63" i="10"/>
  <c r="FD63" i="10"/>
  <c r="EL63" i="10"/>
  <c r="DT63" i="10"/>
  <c r="FV63" i="10"/>
  <c r="DO91" i="10"/>
  <c r="AK91" i="10"/>
  <c r="DX91" i="10"/>
  <c r="EP91" i="10"/>
  <c r="FH91" i="10"/>
  <c r="FZ91" i="10"/>
  <c r="EY91" i="10"/>
  <c r="FQ91" i="10"/>
  <c r="EG91" i="10"/>
  <c r="AM100" i="10"/>
  <c r="DQ100" i="10"/>
  <c r="DZ100" i="10"/>
  <c r="EI100" i="10"/>
  <c r="ER100" i="10"/>
  <c r="FA100" i="10"/>
  <c r="FJ100" i="10"/>
  <c r="FS100" i="10"/>
  <c r="GB100" i="10"/>
  <c r="AM96" i="10"/>
  <c r="DQ96" i="10"/>
  <c r="DZ96" i="10"/>
  <c r="EI96" i="10"/>
  <c r="ER96" i="10"/>
  <c r="FA96" i="10"/>
  <c r="FJ96" i="10"/>
  <c r="FS96" i="10"/>
  <c r="GB96" i="10"/>
  <c r="DO90" i="10"/>
  <c r="EG90" i="10"/>
  <c r="EY90" i="10"/>
  <c r="FQ90" i="10"/>
  <c r="AK90" i="10"/>
  <c r="FZ90" i="10"/>
  <c r="DX90" i="10"/>
  <c r="FH90" i="10"/>
  <c r="EP90" i="10"/>
  <c r="DO81" i="10"/>
  <c r="EG81" i="10"/>
  <c r="EY81" i="10"/>
  <c r="FQ81" i="10"/>
  <c r="AK81" i="10"/>
  <c r="EP81" i="10"/>
  <c r="FZ81" i="10"/>
  <c r="FH81" i="10"/>
  <c r="DX81" i="10"/>
  <c r="EK65" i="10"/>
  <c r="FL65" i="10"/>
  <c r="DS65" i="10"/>
  <c r="ET65" i="10"/>
  <c r="FU65" i="10"/>
  <c r="DJ65" i="10"/>
  <c r="FC65" i="10"/>
  <c r="AF65" i="10"/>
  <c r="EB65" i="10"/>
  <c r="DQ56" i="10"/>
  <c r="EI56" i="10"/>
  <c r="FA56" i="10"/>
  <c r="FS56" i="10"/>
  <c r="AM56" i="10"/>
  <c r="ER56" i="10"/>
  <c r="GB56" i="10"/>
  <c r="FJ56" i="10"/>
  <c r="DZ56" i="10"/>
  <c r="AJ91" i="10"/>
  <c r="DW91" i="10"/>
  <c r="EO91" i="10"/>
  <c r="FG91" i="10"/>
  <c r="FY91" i="10"/>
  <c r="EF91" i="10"/>
  <c r="FP91" i="10"/>
  <c r="DN91" i="10"/>
  <c r="EX91" i="10"/>
  <c r="DP87" i="10"/>
  <c r="EZ87" i="10"/>
  <c r="FR87" i="10"/>
  <c r="DY87" i="10"/>
  <c r="FI87" i="10"/>
  <c r="EH87" i="10"/>
  <c r="GA87" i="10"/>
  <c r="AL87" i="10"/>
  <c r="EQ87" i="10"/>
  <c r="EG83" i="10"/>
  <c r="FQ83" i="10"/>
  <c r="AK83" i="10"/>
  <c r="EP83" i="10"/>
  <c r="FZ83" i="10"/>
  <c r="EY83" i="10"/>
  <c r="FH83" i="10"/>
  <c r="DX83" i="10"/>
  <c r="DO83" i="10"/>
  <c r="AL80" i="10"/>
  <c r="DP80" i="10"/>
  <c r="EH80" i="10"/>
  <c r="EZ80" i="10"/>
  <c r="FR80" i="10"/>
  <c r="DY80" i="10"/>
  <c r="FI80" i="10"/>
  <c r="EQ80" i="10"/>
  <c r="GA80" i="10"/>
  <c r="EE72" i="10"/>
  <c r="FO72" i="10"/>
  <c r="DM72" i="10"/>
  <c r="AI72" i="10"/>
  <c r="EN72" i="10"/>
  <c r="FX72" i="10"/>
  <c r="EW72" i="10"/>
  <c r="FF72" i="10"/>
  <c r="DV72" i="10"/>
  <c r="DT64" i="10"/>
  <c r="FD64" i="10"/>
  <c r="EU64" i="10"/>
  <c r="EC64" i="10"/>
  <c r="FM64" i="10"/>
  <c r="AG64" i="10"/>
  <c r="EL64" i="10"/>
  <c r="FV64" i="10"/>
  <c r="DK64" i="10"/>
  <c r="DM94" i="10"/>
  <c r="DV94" i="10"/>
  <c r="EW94" i="10"/>
  <c r="FO94" i="10"/>
  <c r="AI94" i="10"/>
  <c r="EE94" i="10"/>
  <c r="EN94" i="10"/>
  <c r="FF94" i="10"/>
  <c r="FX94" i="10"/>
  <c r="DV90" i="10"/>
  <c r="EN90" i="10"/>
  <c r="FF90" i="10"/>
  <c r="FX90" i="10"/>
  <c r="AI90" i="10"/>
  <c r="EE90" i="10"/>
  <c r="DM90" i="10"/>
  <c r="EW90" i="10"/>
  <c r="FO90" i="10"/>
  <c r="AF86" i="10"/>
  <c r="DS86" i="10"/>
  <c r="EK86" i="10"/>
  <c r="FC86" i="10"/>
  <c r="FU86" i="10"/>
  <c r="DJ86" i="10"/>
  <c r="EB86" i="10"/>
  <c r="FL86" i="10"/>
  <c r="ET86" i="10"/>
  <c r="DT81" i="10"/>
  <c r="EL81" i="10"/>
  <c r="FD81" i="10"/>
  <c r="FV81" i="10"/>
  <c r="AG81" i="10"/>
  <c r="EC81" i="10"/>
  <c r="FM81" i="10"/>
  <c r="EU81" i="10"/>
  <c r="DK81" i="10"/>
  <c r="DP73" i="10"/>
  <c r="EH73" i="10"/>
  <c r="EZ73" i="10"/>
  <c r="FR73" i="10"/>
  <c r="DY73" i="10"/>
  <c r="FI73" i="10"/>
  <c r="GA73" i="10"/>
  <c r="AL73" i="10"/>
  <c r="EQ73" i="10"/>
  <c r="AJ65" i="10"/>
  <c r="EX65" i="10"/>
  <c r="FY65" i="10"/>
  <c r="EF65" i="10"/>
  <c r="FG65" i="10"/>
  <c r="DW65" i="10"/>
  <c r="DN65" i="10"/>
  <c r="EO65" i="10"/>
  <c r="FP65" i="10"/>
  <c r="DW82" i="10"/>
  <c r="FG82" i="10"/>
  <c r="DN82" i="10"/>
  <c r="EX82" i="10"/>
  <c r="EF82" i="10"/>
  <c r="FP82" i="10"/>
  <c r="AJ82" i="10"/>
  <c r="EO82" i="10"/>
  <c r="FY82" i="10"/>
  <c r="DW78" i="10"/>
  <c r="FG78" i="10"/>
  <c r="DN78" i="10"/>
  <c r="EX78" i="10"/>
  <c r="EF78" i="10"/>
  <c r="FP78" i="10"/>
  <c r="AJ78" i="10"/>
  <c r="EO78" i="10"/>
  <c r="FY78" i="10"/>
  <c r="DO74" i="10"/>
  <c r="EY74" i="10"/>
  <c r="EG74" i="10"/>
  <c r="DX74" i="10"/>
  <c r="FH74" i="10"/>
  <c r="FQ74" i="10"/>
  <c r="EP74" i="10"/>
  <c r="FZ74" i="10"/>
  <c r="AK74" i="10"/>
  <c r="AK70" i="10"/>
  <c r="EP70" i="10"/>
  <c r="FZ70" i="10"/>
  <c r="DO70" i="10"/>
  <c r="EY70" i="10"/>
  <c r="DX70" i="10"/>
  <c r="FH70" i="10"/>
  <c r="FQ70" i="10"/>
  <c r="EG70" i="10"/>
  <c r="DP66" i="10"/>
  <c r="EH66" i="10"/>
  <c r="EZ66" i="10"/>
  <c r="FR66" i="10"/>
  <c r="AL66" i="10"/>
  <c r="EQ66" i="10"/>
  <c r="GA66" i="10"/>
  <c r="DY66" i="10"/>
  <c r="FI66" i="10"/>
  <c r="AL61" i="10"/>
  <c r="DY61" i="10"/>
  <c r="EQ61" i="10"/>
  <c r="FI61" i="10"/>
  <c r="GA61" i="10"/>
  <c r="EH61" i="10"/>
  <c r="FR61" i="10"/>
  <c r="DP61" i="10"/>
  <c r="EZ61" i="10"/>
  <c r="DS49" i="10"/>
  <c r="FC49" i="10"/>
  <c r="EK49" i="10"/>
  <c r="EB49" i="10"/>
  <c r="FL49" i="10"/>
  <c r="AF49" i="10"/>
  <c r="FU49" i="10"/>
  <c r="ET49" i="10"/>
  <c r="DJ49" i="10"/>
  <c r="AM79" i="10"/>
  <c r="DZ79" i="10"/>
  <c r="ER79" i="10"/>
  <c r="FJ79" i="10"/>
  <c r="GB79" i="10"/>
  <c r="DQ79" i="10"/>
  <c r="FA79" i="10"/>
  <c r="EI79" i="10"/>
  <c r="FS79" i="10"/>
  <c r="AM75" i="10"/>
  <c r="DQ75" i="10"/>
  <c r="EI75" i="10"/>
  <c r="FA75" i="10"/>
  <c r="FS75" i="10"/>
  <c r="DZ75" i="10"/>
  <c r="FJ75" i="10"/>
  <c r="ER75" i="10"/>
  <c r="GB75" i="10"/>
  <c r="AM71" i="10"/>
  <c r="DQ71" i="10"/>
  <c r="EI71" i="10"/>
  <c r="FA71" i="10"/>
  <c r="FS71" i="10"/>
  <c r="DZ71" i="10"/>
  <c r="FJ71" i="10"/>
  <c r="GB71" i="10"/>
  <c r="ER71" i="10"/>
  <c r="AK67" i="10"/>
  <c r="EY67" i="10"/>
  <c r="DX67" i="10"/>
  <c r="FH67" i="10"/>
  <c r="EG67" i="10"/>
  <c r="FZ67" i="10"/>
  <c r="DO67" i="10"/>
  <c r="FQ67" i="10"/>
  <c r="EP67" i="10"/>
  <c r="AJ63" i="10"/>
  <c r="DN63" i="10"/>
  <c r="DW63" i="10"/>
  <c r="EO63" i="10"/>
  <c r="FP63" i="10"/>
  <c r="FY63" i="10"/>
  <c r="FG63" i="10"/>
  <c r="EF63" i="10"/>
  <c r="EX63" i="10"/>
  <c r="DK53" i="10"/>
  <c r="AG53" i="10"/>
  <c r="FV53" i="10"/>
  <c r="FD53" i="10"/>
  <c r="EL53" i="10"/>
  <c r="DT53" i="10"/>
  <c r="FM53" i="10"/>
  <c r="EC53" i="10"/>
  <c r="EU53" i="10"/>
  <c r="DN61" i="10"/>
  <c r="EF61" i="10"/>
  <c r="EX61" i="10"/>
  <c r="FP61" i="10"/>
  <c r="DW61" i="10"/>
  <c r="FG61" i="10"/>
  <c r="EO61" i="10"/>
  <c r="FY61" i="10"/>
  <c r="AJ61" i="10"/>
  <c r="DJ57" i="10"/>
  <c r="DS57" i="10"/>
  <c r="EB57" i="10"/>
  <c r="EK57" i="10"/>
  <c r="ET57" i="10"/>
  <c r="FC57" i="10"/>
  <c r="FL57" i="10"/>
  <c r="FU57" i="10"/>
  <c r="AF57" i="10"/>
  <c r="AK49" i="10"/>
  <c r="EY49" i="10"/>
  <c r="FH49" i="10"/>
  <c r="FQ49" i="10"/>
  <c r="DX49" i="10"/>
  <c r="EP49" i="10"/>
  <c r="DO49" i="10"/>
  <c r="EG49" i="10"/>
  <c r="FZ49" i="10"/>
  <c r="DL62" i="10"/>
  <c r="ED62" i="10"/>
  <c r="EV62" i="10"/>
  <c r="FN62" i="10"/>
  <c r="EM62" i="10"/>
  <c r="FW62" i="10"/>
  <c r="AH62" i="10"/>
  <c r="DU62" i="10"/>
  <c r="FE62" i="10"/>
  <c r="AF58" i="10"/>
  <c r="DJ58" i="10"/>
  <c r="EB58" i="10"/>
  <c r="ET58" i="10"/>
  <c r="FL58" i="10"/>
  <c r="EK58" i="10"/>
  <c r="FU58" i="10"/>
  <c r="FC58" i="10"/>
  <c r="DS58" i="10"/>
  <c r="AK50" i="10"/>
  <c r="DX50" i="10"/>
  <c r="EP50" i="10"/>
  <c r="FH50" i="10"/>
  <c r="FZ50" i="10"/>
  <c r="EG50" i="10"/>
  <c r="FQ50" i="10"/>
  <c r="EY50" i="10"/>
  <c r="DO50" i="10"/>
  <c r="EO35" i="10"/>
  <c r="FY35" i="10"/>
  <c r="DW35" i="10"/>
  <c r="FG35" i="10"/>
  <c r="DN35" i="10"/>
  <c r="AJ35" i="10"/>
  <c r="EX35" i="10"/>
  <c r="EF35" i="10"/>
  <c r="FP35" i="10"/>
  <c r="DM54" i="10"/>
  <c r="FF54" i="10"/>
  <c r="EN54" i="10"/>
  <c r="FO54" i="10"/>
  <c r="AI54" i="10"/>
  <c r="EE54" i="10"/>
  <c r="DV54" i="10"/>
  <c r="EW54" i="10"/>
  <c r="FX54" i="10"/>
  <c r="AF50" i="10"/>
  <c r="DJ50" i="10"/>
  <c r="DS50" i="10"/>
  <c r="EB50" i="10"/>
  <c r="EK50" i="10"/>
  <c r="ET50" i="10"/>
  <c r="FC50" i="10"/>
  <c r="FL50" i="10"/>
  <c r="FU50" i="10"/>
  <c r="EG57" i="10"/>
  <c r="FQ57" i="10"/>
  <c r="EY57" i="10"/>
  <c r="AK57" i="10"/>
  <c r="EP57" i="10"/>
  <c r="FZ57" i="10"/>
  <c r="DO57" i="10"/>
  <c r="DX57" i="10"/>
  <c r="FH57" i="10"/>
  <c r="AM53" i="10"/>
  <c r="DQ53" i="10"/>
  <c r="DZ53" i="10"/>
  <c r="EI53" i="10"/>
  <c r="ER53" i="10"/>
  <c r="FA53" i="10"/>
  <c r="FJ53" i="10"/>
  <c r="FS53" i="10"/>
  <c r="GB53" i="10"/>
  <c r="EI49" i="10"/>
  <c r="ER49" i="10"/>
  <c r="GB49" i="10"/>
  <c r="FA49" i="10"/>
  <c r="FJ49" i="10"/>
  <c r="FS49" i="10"/>
  <c r="DQ49" i="10"/>
  <c r="DZ49" i="10"/>
  <c r="AM49" i="10"/>
  <c r="AL46" i="10"/>
  <c r="DY46" i="10"/>
  <c r="EQ46" i="10"/>
  <c r="FI46" i="10"/>
  <c r="GA46" i="10"/>
  <c r="EZ46" i="10"/>
  <c r="DP46" i="10"/>
  <c r="FR46" i="10"/>
  <c r="EH46" i="10"/>
  <c r="AI42" i="10"/>
  <c r="DM42" i="10"/>
  <c r="FO42" i="10"/>
  <c r="EW42" i="10"/>
  <c r="EE42" i="10"/>
  <c r="EN42" i="10"/>
  <c r="DV42" i="10"/>
  <c r="FX42" i="10"/>
  <c r="FF42" i="10"/>
  <c r="AJ45" i="10"/>
  <c r="DW45" i="10"/>
  <c r="EO45" i="10"/>
  <c r="FG45" i="10"/>
  <c r="FY45" i="10"/>
  <c r="EF45" i="10"/>
  <c r="FP45" i="10"/>
  <c r="DN45" i="10"/>
  <c r="EX45" i="10"/>
  <c r="DJ36" i="10"/>
  <c r="EB36" i="10"/>
  <c r="ET36" i="10"/>
  <c r="FL36" i="10"/>
  <c r="DS36" i="10"/>
  <c r="EK36" i="10"/>
  <c r="FC36" i="10"/>
  <c r="FU36" i="10"/>
  <c r="AF36" i="10"/>
  <c r="AJ46" i="10"/>
  <c r="EO46" i="10"/>
  <c r="FY46" i="10"/>
  <c r="DW46" i="10"/>
  <c r="DN46" i="10"/>
  <c r="EX46" i="10"/>
  <c r="FG46" i="10"/>
  <c r="EF46" i="10"/>
  <c r="FP46" i="10"/>
  <c r="AK42" i="10"/>
  <c r="DO42" i="10"/>
  <c r="EP42" i="10"/>
  <c r="FZ42" i="10"/>
  <c r="EG42" i="10"/>
  <c r="FQ42" i="10"/>
  <c r="FH42" i="10"/>
  <c r="EY42" i="10"/>
  <c r="DX42" i="10"/>
  <c r="AJ36" i="10"/>
  <c r="EO36" i="10"/>
  <c r="FY36" i="10"/>
  <c r="DW36" i="10"/>
  <c r="FG36" i="10"/>
  <c r="EF36" i="10"/>
  <c r="FP36" i="10"/>
  <c r="EX36" i="10"/>
  <c r="DN36" i="10"/>
  <c r="AL41" i="10"/>
  <c r="EH41" i="10"/>
  <c r="FR41" i="10"/>
  <c r="EZ41" i="10"/>
  <c r="DY41" i="10"/>
  <c r="EQ41" i="10"/>
  <c r="DP41" i="10"/>
  <c r="GA41" i="10"/>
  <c r="FI41" i="10"/>
  <c r="DT37" i="10"/>
  <c r="AG37" i="10"/>
  <c r="EL37" i="10"/>
  <c r="FD37" i="10"/>
  <c r="DK37" i="10"/>
  <c r="EU37" i="10"/>
  <c r="FV37" i="10"/>
  <c r="FM37" i="10"/>
  <c r="EC37" i="10"/>
  <c r="ER33" i="10"/>
  <c r="FA33" i="10"/>
  <c r="FJ33" i="10"/>
  <c r="FS33" i="10"/>
  <c r="GB33" i="10"/>
  <c r="DQ33" i="10"/>
  <c r="EI33" i="10"/>
  <c r="AM33" i="10"/>
  <c r="DZ33" i="10"/>
  <c r="AK37" i="10"/>
  <c r="DX37" i="10"/>
  <c r="EP37" i="10"/>
  <c r="DO37" i="10"/>
  <c r="EG37" i="10"/>
  <c r="EY37" i="10"/>
  <c r="FH37" i="10"/>
  <c r="FZ37" i="10"/>
  <c r="FQ37" i="10"/>
  <c r="AI33" i="10"/>
  <c r="DV33" i="10"/>
  <c r="EN33" i="10"/>
  <c r="EW33" i="10"/>
  <c r="FF33" i="10"/>
  <c r="FO33" i="10"/>
  <c r="FX33" i="10"/>
  <c r="DM33" i="10"/>
  <c r="EE33" i="10"/>
  <c r="AM36" i="10"/>
  <c r="ER36" i="10"/>
  <c r="GB36" i="10"/>
  <c r="FJ36" i="10"/>
  <c r="DQ36" i="10"/>
  <c r="FA36" i="10"/>
  <c r="DZ36" i="10"/>
  <c r="EI36" i="10"/>
  <c r="FS36" i="10"/>
  <c r="AJ34" i="10"/>
  <c r="DW34" i="10"/>
  <c r="EO34" i="10"/>
  <c r="FG34" i="10"/>
  <c r="FY34" i="10"/>
  <c r="DN34" i="10"/>
  <c r="EF34" i="10"/>
  <c r="EX34" i="10"/>
  <c r="FP34" i="10"/>
  <c r="AL32" i="10"/>
  <c r="FI32" i="10"/>
  <c r="EH32" i="10"/>
  <c r="EQ32" i="10"/>
  <c r="FR32" i="10"/>
  <c r="DP32" i="10"/>
  <c r="EZ32" i="10"/>
  <c r="DY32" i="10"/>
  <c r="GA32" i="10"/>
  <c r="DO36" i="10"/>
  <c r="EG36" i="10"/>
  <c r="EY36" i="10"/>
  <c r="FQ36" i="10"/>
  <c r="AK36" i="10"/>
  <c r="DX36" i="10"/>
  <c r="EP36" i="10"/>
  <c r="FH36" i="10"/>
  <c r="FZ36" i="10"/>
  <c r="EX32" i="10"/>
  <c r="EF32" i="10"/>
  <c r="EO32" i="10"/>
  <c r="FP32" i="10"/>
  <c r="AJ32" i="10"/>
  <c r="FG32" i="10"/>
  <c r="DW32" i="10"/>
  <c r="DN32" i="10"/>
  <c r="FY32" i="10"/>
  <c r="AL96" i="10"/>
  <c r="DP96" i="10"/>
  <c r="DY96" i="10"/>
  <c r="GA96" i="10"/>
  <c r="EH96" i="10"/>
  <c r="EQ96" i="10"/>
  <c r="EZ96" i="10"/>
  <c r="FI96" i="10"/>
  <c r="FR96" i="10"/>
  <c r="AI86" i="10"/>
  <c r="DM86" i="10"/>
  <c r="EE86" i="10"/>
  <c r="EW86" i="10"/>
  <c r="FO86" i="10"/>
  <c r="FF86" i="10"/>
  <c r="EN86" i="10"/>
  <c r="FX86" i="10"/>
  <c r="DV86" i="10"/>
  <c r="AI73" i="10"/>
  <c r="DV73" i="10"/>
  <c r="EN73" i="10"/>
  <c r="FF73" i="10"/>
  <c r="FX73" i="10"/>
  <c r="DM73" i="10"/>
  <c r="EW73" i="10"/>
  <c r="EE73" i="10"/>
  <c r="FO73" i="10"/>
  <c r="DK99" i="10"/>
  <c r="DT99" i="10"/>
  <c r="EC99" i="10"/>
  <c r="EL99" i="10"/>
  <c r="EU99" i="10"/>
  <c r="FD99" i="10"/>
  <c r="FM99" i="10"/>
  <c r="FV99" i="10"/>
  <c r="AG99" i="10"/>
  <c r="DK95" i="10"/>
  <c r="DT95" i="10"/>
  <c r="EC95" i="10"/>
  <c r="EL95" i="10"/>
  <c r="EU95" i="10"/>
  <c r="FD95" i="10"/>
  <c r="FM95" i="10"/>
  <c r="FV95" i="10"/>
  <c r="AG95" i="10"/>
  <c r="DT90" i="10"/>
  <c r="EL90" i="10"/>
  <c r="FD90" i="10"/>
  <c r="FV90" i="10"/>
  <c r="AG90" i="10"/>
  <c r="DK90" i="10"/>
  <c r="EU90" i="10"/>
  <c r="EC90" i="10"/>
  <c r="FM90" i="10"/>
  <c r="AH73" i="10"/>
  <c r="DL73" i="10"/>
  <c r="ED73" i="10"/>
  <c r="EV73" i="10"/>
  <c r="FN73" i="10"/>
  <c r="EM73" i="10"/>
  <c r="FW73" i="10"/>
  <c r="DU73" i="10"/>
  <c r="FE73" i="10"/>
  <c r="DO51" i="10"/>
  <c r="EG51" i="10"/>
  <c r="FZ51" i="10"/>
  <c r="EP51" i="10"/>
  <c r="AK51" i="10"/>
  <c r="DX51" i="10"/>
  <c r="FQ51" i="10"/>
  <c r="FH51" i="10"/>
  <c r="EY51" i="10"/>
  <c r="AJ99" i="10"/>
  <c r="DN99" i="10"/>
  <c r="DW99" i="10"/>
  <c r="EF99" i="10"/>
  <c r="EO99" i="10"/>
  <c r="EX99" i="10"/>
  <c r="FG99" i="10"/>
  <c r="FP99" i="10"/>
  <c r="FY99" i="10"/>
  <c r="AJ97" i="10"/>
  <c r="DN97" i="10"/>
  <c r="DW97" i="10"/>
  <c r="EF97" i="10"/>
  <c r="EO97" i="10"/>
  <c r="EX97" i="10"/>
  <c r="FG97" i="10"/>
  <c r="FP97" i="10"/>
  <c r="FY97" i="10"/>
  <c r="AJ95" i="10"/>
  <c r="DN95" i="10"/>
  <c r="DW95" i="10"/>
  <c r="EF95" i="10"/>
  <c r="EO95" i="10"/>
  <c r="EX95" i="10"/>
  <c r="FG95" i="10"/>
  <c r="FP95" i="10"/>
  <c r="FY95" i="10"/>
  <c r="AM92" i="10"/>
  <c r="DQ92" i="10"/>
  <c r="DZ92" i="10"/>
  <c r="EI92" i="10"/>
  <c r="ER92" i="10"/>
  <c r="FA92" i="10"/>
  <c r="FJ92" i="10"/>
  <c r="FS92" i="10"/>
  <c r="GB92" i="10"/>
  <c r="AJ88" i="10"/>
  <c r="DW88" i="10"/>
  <c r="EO88" i="10"/>
  <c r="FG88" i="10"/>
  <c r="FY88" i="10"/>
  <c r="EF88" i="10"/>
  <c r="FP88" i="10"/>
  <c r="EX88" i="10"/>
  <c r="DN88" i="10"/>
  <c r="AF84" i="10"/>
  <c r="EK84" i="10"/>
  <c r="FL84" i="10"/>
  <c r="EB84" i="10"/>
  <c r="FC84" i="10"/>
  <c r="DS84" i="10"/>
  <c r="ET84" i="10"/>
  <c r="FU84" i="10"/>
  <c r="DJ84" i="10"/>
  <c r="DZ76" i="10"/>
  <c r="FJ76" i="10"/>
  <c r="AM76" i="10"/>
  <c r="GB76" i="10"/>
  <c r="EI76" i="10"/>
  <c r="FS76" i="10"/>
  <c r="ER76" i="10"/>
  <c r="FA76" i="10"/>
  <c r="DQ76" i="10"/>
  <c r="AG65" i="10"/>
  <c r="FM65" i="10"/>
  <c r="EU65" i="10"/>
  <c r="EC65" i="10"/>
  <c r="DK65" i="10"/>
  <c r="FV65" i="10"/>
  <c r="EL65" i="10"/>
  <c r="FD65" i="10"/>
  <c r="DT65" i="10"/>
  <c r="EI48" i="10"/>
  <c r="ER48" i="10"/>
  <c r="FA48" i="10"/>
  <c r="FJ48" i="10"/>
  <c r="AM48" i="10"/>
  <c r="FS48" i="10"/>
  <c r="DZ48" i="10"/>
  <c r="GB48" i="10"/>
  <c r="DQ48" i="10"/>
  <c r="AH98" i="10"/>
  <c r="DL98" i="10"/>
  <c r="DU98" i="10"/>
  <c r="ED98" i="10"/>
  <c r="EM98" i="10"/>
  <c r="EV98" i="10"/>
  <c r="FE98" i="10"/>
  <c r="FN98" i="10"/>
  <c r="FW98" i="10"/>
  <c r="AL94" i="10"/>
  <c r="DY94" i="10"/>
  <c r="GA94" i="10"/>
  <c r="DP94" i="10"/>
  <c r="EZ94" i="10"/>
  <c r="FR94" i="10"/>
  <c r="EH94" i="10"/>
  <c r="EQ94" i="10"/>
  <c r="FI94" i="10"/>
  <c r="AF88" i="10"/>
  <c r="DS88" i="10"/>
  <c r="EK88" i="10"/>
  <c r="FC88" i="10"/>
  <c r="FU88" i="10"/>
  <c r="FL88" i="10"/>
  <c r="DJ88" i="10"/>
  <c r="ET88" i="10"/>
  <c r="EB88" i="10"/>
  <c r="AL79" i="10"/>
  <c r="EQ79" i="10"/>
  <c r="GA79" i="10"/>
  <c r="EH79" i="10"/>
  <c r="FR79" i="10"/>
  <c r="DP79" i="10"/>
  <c r="EZ79" i="10"/>
  <c r="DY79" i="10"/>
  <c r="FI79" i="10"/>
  <c r="AJ69" i="10"/>
  <c r="DW69" i="10"/>
  <c r="EO69" i="10"/>
  <c r="FG69" i="10"/>
  <c r="FY69" i="10"/>
  <c r="DN69" i="10"/>
  <c r="EX69" i="10"/>
  <c r="EF69" i="10"/>
  <c r="FP69" i="10"/>
  <c r="AL51" i="10"/>
  <c r="EQ51" i="10"/>
  <c r="GA51" i="10"/>
  <c r="DY51" i="10"/>
  <c r="DP51" i="10"/>
  <c r="EZ51" i="10"/>
  <c r="FI51" i="10"/>
  <c r="EH51" i="10"/>
  <c r="FR51" i="10"/>
  <c r="AK97" i="10"/>
  <c r="DO97" i="10"/>
  <c r="DX97" i="10"/>
  <c r="EG97" i="10"/>
  <c r="EP97" i="10"/>
  <c r="EY97" i="10"/>
  <c r="FH97" i="10"/>
  <c r="FQ97" i="10"/>
  <c r="FZ97" i="10"/>
  <c r="DQ88" i="10"/>
  <c r="EI88" i="10"/>
  <c r="FA88" i="10"/>
  <c r="FS88" i="10"/>
  <c r="AM88" i="10"/>
  <c r="ER88" i="10"/>
  <c r="GB88" i="10"/>
  <c r="DZ88" i="10"/>
  <c r="FJ88" i="10"/>
  <c r="EN84" i="10"/>
  <c r="FX84" i="10"/>
  <c r="AI84" i="10"/>
  <c r="DM84" i="10"/>
  <c r="EW84" i="10"/>
  <c r="FF84" i="10"/>
  <c r="DV84" i="10"/>
  <c r="EE84" i="10"/>
  <c r="FO84" i="10"/>
  <c r="ED77" i="10"/>
  <c r="EM77" i="10"/>
  <c r="AH77" i="10"/>
  <c r="EV77" i="10"/>
  <c r="FE77" i="10"/>
  <c r="FW77" i="10"/>
  <c r="DL77" i="10"/>
  <c r="FN77" i="10"/>
  <c r="DU77" i="10"/>
  <c r="DM100" i="10"/>
  <c r="DV100" i="10"/>
  <c r="EE100" i="10"/>
  <c r="EN100" i="10"/>
  <c r="EW100" i="10"/>
  <c r="FF100" i="10"/>
  <c r="FO100" i="10"/>
  <c r="FX100" i="10"/>
  <c r="AI100" i="10"/>
  <c r="DM98" i="10"/>
  <c r="DV98" i="10"/>
  <c r="EE98" i="10"/>
  <c r="EN98" i="10"/>
  <c r="EW98" i="10"/>
  <c r="FF98" i="10"/>
  <c r="FO98" i="10"/>
  <c r="FX98" i="10"/>
  <c r="AI98" i="10"/>
  <c r="DM96" i="10"/>
  <c r="DV96" i="10"/>
  <c r="EE96" i="10"/>
  <c r="EN96" i="10"/>
  <c r="EW96" i="10"/>
  <c r="FF96" i="10"/>
  <c r="FO96" i="10"/>
  <c r="FX96" i="10"/>
  <c r="AI96" i="10"/>
  <c r="DX93" i="10"/>
  <c r="FH93" i="10"/>
  <c r="DO93" i="10"/>
  <c r="EG93" i="10"/>
  <c r="EY93" i="10"/>
  <c r="FQ93" i="10"/>
  <c r="AK93" i="10"/>
  <c r="EP93" i="10"/>
  <c r="FZ93" i="10"/>
  <c r="AM89" i="10"/>
  <c r="EI89" i="10"/>
  <c r="GB89" i="10"/>
  <c r="DQ89" i="10"/>
  <c r="FJ89" i="10"/>
  <c r="DZ89" i="10"/>
  <c r="FA89" i="10"/>
  <c r="ER89" i="10"/>
  <c r="FS89" i="10"/>
  <c r="AH85" i="10"/>
  <c r="ED85" i="10"/>
  <c r="FW85" i="10"/>
  <c r="FN85" i="10"/>
  <c r="DL85" i="10"/>
  <c r="FE85" i="10"/>
  <c r="EM85" i="10"/>
  <c r="EV85" i="10"/>
  <c r="DU85" i="10"/>
  <c r="AG80" i="10"/>
  <c r="DK80" i="10"/>
  <c r="EC80" i="10"/>
  <c r="EU80" i="10"/>
  <c r="FM80" i="10"/>
  <c r="EL80" i="10"/>
  <c r="FV80" i="10"/>
  <c r="FD80" i="10"/>
  <c r="DT80" i="10"/>
  <c r="AG71" i="10"/>
  <c r="DK71" i="10"/>
  <c r="EC71" i="10"/>
  <c r="EU71" i="10"/>
  <c r="FM71" i="10"/>
  <c r="EL71" i="10"/>
  <c r="FV71" i="10"/>
  <c r="DT71" i="10"/>
  <c r="FD71" i="10"/>
  <c r="EG60" i="10"/>
  <c r="FQ60" i="10"/>
  <c r="DO60" i="10"/>
  <c r="AK60" i="10"/>
  <c r="EP60" i="10"/>
  <c r="FZ60" i="10"/>
  <c r="EY60" i="10"/>
  <c r="DX60" i="10"/>
  <c r="FH60" i="10"/>
  <c r="DX48" i="10"/>
  <c r="FH48" i="10"/>
  <c r="EP48" i="10"/>
  <c r="EG48" i="10"/>
  <c r="FQ48" i="10"/>
  <c r="AK48" i="10"/>
  <c r="FZ48" i="10"/>
  <c r="DO48" i="10"/>
  <c r="EY48" i="10"/>
  <c r="AF93" i="10"/>
  <c r="FL93" i="10"/>
  <c r="ET93" i="10"/>
  <c r="EB93" i="10"/>
  <c r="DJ93" i="10"/>
  <c r="FU93" i="10"/>
  <c r="EK93" i="10"/>
  <c r="FC93" i="10"/>
  <c r="DS93" i="10"/>
  <c r="AF91" i="10"/>
  <c r="ET91" i="10"/>
  <c r="DS91" i="10"/>
  <c r="FL91" i="10"/>
  <c r="FU91" i="10"/>
  <c r="EB91" i="10"/>
  <c r="FC91" i="10"/>
  <c r="DJ91" i="10"/>
  <c r="EK91" i="10"/>
  <c r="AH89" i="10"/>
  <c r="EV89" i="10"/>
  <c r="FW89" i="10"/>
  <c r="ED89" i="10"/>
  <c r="FE89" i="10"/>
  <c r="DL89" i="10"/>
  <c r="EM89" i="10"/>
  <c r="DU89" i="10"/>
  <c r="FN89" i="10"/>
  <c r="AH87" i="10"/>
  <c r="DL87" i="10"/>
  <c r="EV87" i="10"/>
  <c r="FN87" i="10"/>
  <c r="DU87" i="10"/>
  <c r="FE87" i="10"/>
  <c r="ED87" i="10"/>
  <c r="FW87" i="10"/>
  <c r="EM87" i="10"/>
  <c r="AG85" i="10"/>
  <c r="EU85" i="10"/>
  <c r="DK85" i="10"/>
  <c r="DT85" i="10"/>
  <c r="FD85" i="10"/>
  <c r="FM85" i="10"/>
  <c r="EC85" i="10"/>
  <c r="FV85" i="10"/>
  <c r="EL85" i="10"/>
  <c r="AG83" i="10"/>
  <c r="DT83" i="10"/>
  <c r="FD83" i="10"/>
  <c r="EC83" i="10"/>
  <c r="FM83" i="10"/>
  <c r="EL83" i="10"/>
  <c r="DK83" i="10"/>
  <c r="FV83" i="10"/>
  <c r="EU83" i="10"/>
  <c r="ED79" i="10"/>
  <c r="FN79" i="10"/>
  <c r="DU79" i="10"/>
  <c r="AH79" i="10"/>
  <c r="EM79" i="10"/>
  <c r="FW79" i="10"/>
  <c r="DL79" i="10"/>
  <c r="EV79" i="10"/>
  <c r="FE79" i="10"/>
  <c r="DP75" i="10"/>
  <c r="EH75" i="10"/>
  <c r="EZ75" i="10"/>
  <c r="FR75" i="10"/>
  <c r="DY75" i="10"/>
  <c r="FI75" i="10"/>
  <c r="EQ75" i="10"/>
  <c r="AL75" i="10"/>
  <c r="GA75" i="10"/>
  <c r="DP71" i="10"/>
  <c r="EH71" i="10"/>
  <c r="EZ71" i="10"/>
  <c r="FR71" i="10"/>
  <c r="DY71" i="10"/>
  <c r="FI71" i="10"/>
  <c r="EQ71" i="10"/>
  <c r="GA71" i="10"/>
  <c r="AL71" i="10"/>
  <c r="DS67" i="10"/>
  <c r="FC67" i="10"/>
  <c r="EB67" i="10"/>
  <c r="FL67" i="10"/>
  <c r="FU67" i="10"/>
  <c r="AF67" i="10"/>
  <c r="ET67" i="10"/>
  <c r="EK67" i="10"/>
  <c r="DJ67" i="10"/>
  <c r="AK62" i="10"/>
  <c r="DX62" i="10"/>
  <c r="EP62" i="10"/>
  <c r="FH62" i="10"/>
  <c r="FZ62" i="10"/>
  <c r="DO62" i="10"/>
  <c r="EY62" i="10"/>
  <c r="FQ62" i="10"/>
  <c r="EG62" i="10"/>
  <c r="AH50" i="10"/>
  <c r="DL50" i="10"/>
  <c r="DU50" i="10"/>
  <c r="ED50" i="10"/>
  <c r="EM50" i="10"/>
  <c r="EV50" i="10"/>
  <c r="FE50" i="10"/>
  <c r="FN50" i="10"/>
  <c r="FW50" i="10"/>
  <c r="AM93" i="10"/>
  <c r="DQ93" i="10"/>
  <c r="DZ93" i="10"/>
  <c r="EI93" i="10"/>
  <c r="ER93" i="10"/>
  <c r="FA93" i="10"/>
  <c r="FJ93" i="10"/>
  <c r="FS93" i="10"/>
  <c r="GB93" i="10"/>
  <c r="EI91" i="10"/>
  <c r="FS91" i="10"/>
  <c r="AM91" i="10"/>
  <c r="DZ91" i="10"/>
  <c r="ER91" i="10"/>
  <c r="FJ91" i="10"/>
  <c r="GB91" i="10"/>
  <c r="DQ91" i="10"/>
  <c r="FA91" i="10"/>
  <c r="DO89" i="10"/>
  <c r="EP89" i="10"/>
  <c r="DX89" i="10"/>
  <c r="FQ89" i="10"/>
  <c r="EY89" i="10"/>
  <c r="FZ89" i="10"/>
  <c r="AK89" i="10"/>
  <c r="EG89" i="10"/>
  <c r="FH89" i="10"/>
  <c r="DO87" i="10"/>
  <c r="FH87" i="10"/>
  <c r="AK87" i="10"/>
  <c r="FZ87" i="10"/>
  <c r="DX87" i="10"/>
  <c r="EP87" i="10"/>
  <c r="EY87" i="10"/>
  <c r="FQ87" i="10"/>
  <c r="EG87" i="10"/>
  <c r="DN85" i="10"/>
  <c r="EX85" i="10"/>
  <c r="FP85" i="10"/>
  <c r="EO85" i="10"/>
  <c r="DW85" i="10"/>
  <c r="FG85" i="10"/>
  <c r="EF85" i="10"/>
  <c r="AJ85" i="10"/>
  <c r="FY85" i="10"/>
  <c r="AJ83" i="10"/>
  <c r="EO83" i="10"/>
  <c r="FY83" i="10"/>
  <c r="DN83" i="10"/>
  <c r="EX83" i="10"/>
  <c r="DW83" i="10"/>
  <c r="FG83" i="10"/>
  <c r="EF83" i="10"/>
  <c r="FP83" i="10"/>
  <c r="DO80" i="10"/>
  <c r="EG80" i="10"/>
  <c r="EY80" i="10"/>
  <c r="FQ80" i="10"/>
  <c r="DX80" i="10"/>
  <c r="FH80" i="10"/>
  <c r="EP80" i="10"/>
  <c r="AK80" i="10"/>
  <c r="FZ80" i="10"/>
  <c r="AH76" i="10"/>
  <c r="DL76" i="10"/>
  <c r="DU76" i="10"/>
  <c r="ED76" i="10"/>
  <c r="EM76" i="10"/>
  <c r="EV76" i="10"/>
  <c r="FE76" i="10"/>
  <c r="FN76" i="10"/>
  <c r="FW76" i="10"/>
  <c r="AH72" i="10"/>
  <c r="DL72" i="10"/>
  <c r="DU72" i="10"/>
  <c r="ED72" i="10"/>
  <c r="EM72" i="10"/>
  <c r="EV72" i="10"/>
  <c r="FE72" i="10"/>
  <c r="FN72" i="10"/>
  <c r="FW72" i="10"/>
  <c r="AI68" i="10"/>
  <c r="DM68" i="10"/>
  <c r="EE68" i="10"/>
  <c r="EW68" i="10"/>
  <c r="FO68" i="10"/>
  <c r="DV68" i="10"/>
  <c r="FF68" i="10"/>
  <c r="EN68" i="10"/>
  <c r="FX68" i="10"/>
  <c r="DS64" i="10"/>
  <c r="EK64" i="10"/>
  <c r="FC64" i="10"/>
  <c r="FU64" i="10"/>
  <c r="AF64" i="10"/>
  <c r="EB64" i="10"/>
  <c r="FL64" i="10"/>
  <c r="DJ64" i="10"/>
  <c r="ET64" i="10"/>
  <c r="DW52" i="10"/>
  <c r="FG52" i="10"/>
  <c r="AJ52" i="10"/>
  <c r="FY52" i="10"/>
  <c r="EF52" i="10"/>
  <c r="FP52" i="10"/>
  <c r="EO52" i="10"/>
  <c r="EX52" i="10"/>
  <c r="DN52" i="10"/>
  <c r="DJ82" i="10"/>
  <c r="ET82" i="10"/>
  <c r="AF82" i="10"/>
  <c r="EK82" i="10"/>
  <c r="FU82" i="10"/>
  <c r="DS82" i="10"/>
  <c r="FC82" i="10"/>
  <c r="EB82" i="10"/>
  <c r="FL82" i="10"/>
  <c r="DS80" i="10"/>
  <c r="FC80" i="10"/>
  <c r="EK80" i="10"/>
  <c r="EB80" i="10"/>
  <c r="FL80" i="10"/>
  <c r="AF80" i="10"/>
  <c r="FU80" i="10"/>
  <c r="ET80" i="10"/>
  <c r="DJ80" i="10"/>
  <c r="DJ78" i="10"/>
  <c r="ET78" i="10"/>
  <c r="EK78" i="10"/>
  <c r="DS78" i="10"/>
  <c r="FC78" i="10"/>
  <c r="EB78" i="10"/>
  <c r="FL78" i="10"/>
  <c r="AF78" i="10"/>
  <c r="FU78" i="10"/>
  <c r="AG76" i="10"/>
  <c r="DT76" i="10"/>
  <c r="FD76" i="10"/>
  <c r="EL76" i="10"/>
  <c r="EC76" i="10"/>
  <c r="FM76" i="10"/>
  <c r="FV76" i="10"/>
  <c r="EU76" i="10"/>
  <c r="DK76" i="10"/>
  <c r="AG74" i="10"/>
  <c r="DK74" i="10"/>
  <c r="EU74" i="10"/>
  <c r="EC74" i="10"/>
  <c r="DT74" i="10"/>
  <c r="FD74" i="10"/>
  <c r="FM74" i="10"/>
  <c r="EL74" i="10"/>
  <c r="FV74" i="10"/>
  <c r="AG72" i="10"/>
  <c r="DT72" i="10"/>
  <c r="FD72" i="10"/>
  <c r="FV72" i="10"/>
  <c r="EC72" i="10"/>
  <c r="FM72" i="10"/>
  <c r="EL72" i="10"/>
  <c r="DK72" i="10"/>
  <c r="EU72" i="10"/>
  <c r="AG70" i="10"/>
  <c r="EL70" i="10"/>
  <c r="FV70" i="10"/>
  <c r="DT70" i="10"/>
  <c r="DK70" i="10"/>
  <c r="EU70" i="10"/>
  <c r="FD70" i="10"/>
  <c r="FM70" i="10"/>
  <c r="EC70" i="10"/>
  <c r="AH68" i="10"/>
  <c r="DL68" i="10"/>
  <c r="ED68" i="10"/>
  <c r="EV68" i="10"/>
  <c r="FN68" i="10"/>
  <c r="DU68" i="10"/>
  <c r="FE68" i="10"/>
  <c r="FW68" i="10"/>
  <c r="EM68" i="10"/>
  <c r="AH66" i="10"/>
  <c r="DL66" i="10"/>
  <c r="ED66" i="10"/>
  <c r="EV66" i="10"/>
  <c r="FN66" i="10"/>
  <c r="DU66" i="10"/>
  <c r="FE66" i="10"/>
  <c r="FW66" i="10"/>
  <c r="EM66" i="10"/>
  <c r="AI64" i="10"/>
  <c r="DM64" i="10"/>
  <c r="EE64" i="10"/>
  <c r="EW64" i="10"/>
  <c r="FO64" i="10"/>
  <c r="EN64" i="10"/>
  <c r="FX64" i="10"/>
  <c r="FF64" i="10"/>
  <c r="DV64" i="10"/>
  <c r="DU60" i="10"/>
  <c r="EM60" i="10"/>
  <c r="FE60" i="10"/>
  <c r="FW60" i="10"/>
  <c r="AH60" i="10"/>
  <c r="ED60" i="10"/>
  <c r="FN60" i="10"/>
  <c r="DL60" i="10"/>
  <c r="EV60" i="10"/>
  <c r="EB56" i="10"/>
  <c r="FL56" i="10"/>
  <c r="ET56" i="10"/>
  <c r="AF56" i="10"/>
  <c r="EK56" i="10"/>
  <c r="FU56" i="10"/>
  <c r="DJ56" i="10"/>
  <c r="FC56" i="10"/>
  <c r="DS56" i="10"/>
  <c r="DO38" i="10"/>
  <c r="EG38" i="10"/>
  <c r="EY38" i="10"/>
  <c r="FQ38" i="10"/>
  <c r="AK38" i="10"/>
  <c r="DX38" i="10"/>
  <c r="EP38" i="10"/>
  <c r="FH38" i="10"/>
  <c r="FZ38" i="10"/>
  <c r="DV81" i="10"/>
  <c r="EN81" i="10"/>
  <c r="FF81" i="10"/>
  <c r="FX81" i="10"/>
  <c r="AI81" i="10"/>
  <c r="EE81" i="10"/>
  <c r="FO81" i="10"/>
  <c r="DM81" i="10"/>
  <c r="EW81" i="10"/>
  <c r="DV79" i="10"/>
  <c r="EN79" i="10"/>
  <c r="FF79" i="10"/>
  <c r="FX79" i="10"/>
  <c r="AI79" i="10"/>
  <c r="EE79" i="10"/>
  <c r="FO79" i="10"/>
  <c r="EW79" i="10"/>
  <c r="DM79" i="10"/>
  <c r="FL77" i="10"/>
  <c r="DJ77" i="10"/>
  <c r="EB77" i="10"/>
  <c r="ET77" i="10"/>
  <c r="FC77" i="10"/>
  <c r="AF77" i="10"/>
  <c r="FU77" i="10"/>
  <c r="DS77" i="10"/>
  <c r="EK77" i="10"/>
  <c r="AI75" i="10"/>
  <c r="DV75" i="10"/>
  <c r="EN75" i="10"/>
  <c r="FF75" i="10"/>
  <c r="FX75" i="10"/>
  <c r="DM75" i="10"/>
  <c r="EW75" i="10"/>
  <c r="FO75" i="10"/>
  <c r="EE75" i="10"/>
  <c r="DS73" i="10"/>
  <c r="FC73" i="10"/>
  <c r="EK73" i="10"/>
  <c r="EB73" i="10"/>
  <c r="FL73" i="10"/>
  <c r="FU73" i="10"/>
  <c r="AF73" i="10"/>
  <c r="DJ73" i="10"/>
  <c r="ET73" i="10"/>
  <c r="AI71" i="10"/>
  <c r="DV71" i="10"/>
  <c r="EN71" i="10"/>
  <c r="FF71" i="10"/>
  <c r="FX71" i="10"/>
  <c r="DM71" i="10"/>
  <c r="EW71" i="10"/>
  <c r="FO71" i="10"/>
  <c r="EE71" i="10"/>
  <c r="AG69" i="10"/>
  <c r="FM69" i="10"/>
  <c r="EU69" i="10"/>
  <c r="EC69" i="10"/>
  <c r="DK69" i="10"/>
  <c r="FV69" i="10"/>
  <c r="EL69" i="10"/>
  <c r="FD69" i="10"/>
  <c r="DT69" i="10"/>
  <c r="AG67" i="10"/>
  <c r="DK67" i="10"/>
  <c r="EU67" i="10"/>
  <c r="DT67" i="10"/>
  <c r="FD67" i="10"/>
  <c r="EC67" i="10"/>
  <c r="FV67" i="10"/>
  <c r="FM67" i="10"/>
  <c r="EL67" i="10"/>
  <c r="DL65" i="10"/>
  <c r="FE65" i="10"/>
  <c r="EM65" i="10"/>
  <c r="FN65" i="10"/>
  <c r="DU65" i="10"/>
  <c r="EV65" i="10"/>
  <c r="FW65" i="10"/>
  <c r="AH65" i="10"/>
  <c r="ED65" i="10"/>
  <c r="DS62" i="10"/>
  <c r="EK62" i="10"/>
  <c r="FC62" i="10"/>
  <c r="FU62" i="10"/>
  <c r="AF62" i="10"/>
  <c r="EB62" i="10"/>
  <c r="FL62" i="10"/>
  <c r="ET62" i="10"/>
  <c r="DJ62" i="10"/>
  <c r="AL58" i="10"/>
  <c r="EH58" i="10"/>
  <c r="FR58" i="10"/>
  <c r="DP58" i="10"/>
  <c r="EQ58" i="10"/>
  <c r="GA58" i="10"/>
  <c r="EZ58" i="10"/>
  <c r="FI58" i="10"/>
  <c r="DY58" i="10"/>
  <c r="DP45" i="10"/>
  <c r="EH45" i="10"/>
  <c r="EZ45" i="10"/>
  <c r="FR45" i="10"/>
  <c r="AL45" i="10"/>
  <c r="EQ45" i="10"/>
  <c r="GA45" i="10"/>
  <c r="FI45" i="10"/>
  <c r="DY45" i="10"/>
  <c r="AI63" i="10"/>
  <c r="FO63" i="10"/>
  <c r="EW63" i="10"/>
  <c r="EE63" i="10"/>
  <c r="DM63" i="10"/>
  <c r="FX63" i="10"/>
  <c r="EN63" i="10"/>
  <c r="FF63" i="10"/>
  <c r="DV63" i="10"/>
  <c r="DS61" i="10"/>
  <c r="EK61" i="10"/>
  <c r="FC61" i="10"/>
  <c r="FU61" i="10"/>
  <c r="AF61" i="10"/>
  <c r="DJ61" i="10"/>
  <c r="ET61" i="10"/>
  <c r="FL61" i="10"/>
  <c r="EB61" i="10"/>
  <c r="DS59" i="10"/>
  <c r="FL59" i="10"/>
  <c r="AF59" i="10"/>
  <c r="DJ59" i="10"/>
  <c r="EK59" i="10"/>
  <c r="EB59" i="10"/>
  <c r="FC59" i="10"/>
  <c r="FU59" i="10"/>
  <c r="ET59" i="10"/>
  <c r="AJ56" i="10"/>
  <c r="EO56" i="10"/>
  <c r="FY56" i="10"/>
  <c r="FG56" i="10"/>
  <c r="DN56" i="10"/>
  <c r="EX56" i="10"/>
  <c r="DW56" i="10"/>
  <c r="EF56" i="10"/>
  <c r="FP56" i="10"/>
  <c r="EL52" i="10"/>
  <c r="FV52" i="10"/>
  <c r="FD52" i="10"/>
  <c r="DK52" i="10"/>
  <c r="EU52" i="10"/>
  <c r="AG52" i="10"/>
  <c r="DT52" i="10"/>
  <c r="EC52" i="10"/>
  <c r="FM52" i="10"/>
  <c r="DT48" i="10"/>
  <c r="FD48" i="10"/>
  <c r="EL48" i="10"/>
  <c r="EC48" i="10"/>
  <c r="FM48" i="10"/>
  <c r="FV48" i="10"/>
  <c r="EU48" i="10"/>
  <c r="AG48" i="10"/>
  <c r="DK48" i="10"/>
  <c r="EZ63" i="10"/>
  <c r="FI63" i="10"/>
  <c r="AL63" i="10"/>
  <c r="DY63" i="10"/>
  <c r="EQ63" i="10"/>
  <c r="FR63" i="10"/>
  <c r="GA63" i="10"/>
  <c r="EH63" i="10"/>
  <c r="DP63" i="10"/>
  <c r="AM61" i="10"/>
  <c r="DZ61" i="10"/>
  <c r="ER61" i="10"/>
  <c r="FJ61" i="10"/>
  <c r="GB61" i="10"/>
  <c r="EI61" i="10"/>
  <c r="FS61" i="10"/>
  <c r="DQ61" i="10"/>
  <c r="FA61" i="10"/>
  <c r="AM59" i="10"/>
  <c r="FA59" i="10"/>
  <c r="DQ59" i="10"/>
  <c r="FS59" i="10"/>
  <c r="GB59" i="10"/>
  <c r="ER59" i="10"/>
  <c r="EI59" i="10"/>
  <c r="DZ59" i="10"/>
  <c r="FJ59" i="10"/>
  <c r="AM57" i="10"/>
  <c r="DZ57" i="10"/>
  <c r="FJ57" i="10"/>
  <c r="EI57" i="10"/>
  <c r="FS57" i="10"/>
  <c r="ER57" i="10"/>
  <c r="GB57" i="10"/>
  <c r="DQ57" i="10"/>
  <c r="FA57" i="10"/>
  <c r="AK53" i="10"/>
  <c r="FQ53" i="10"/>
  <c r="EY53" i="10"/>
  <c r="EG53" i="10"/>
  <c r="DO53" i="10"/>
  <c r="DX53" i="10"/>
  <c r="FZ53" i="10"/>
  <c r="FH53" i="10"/>
  <c r="EP53" i="10"/>
  <c r="EF49" i="10"/>
  <c r="FP49" i="10"/>
  <c r="EX49" i="10"/>
  <c r="AJ49" i="10"/>
  <c r="EO49" i="10"/>
  <c r="FY49" i="10"/>
  <c r="DN49" i="10"/>
  <c r="DW49" i="10"/>
  <c r="FG49" i="10"/>
  <c r="FA43" i="10"/>
  <c r="GB43" i="10"/>
  <c r="FS43" i="10"/>
  <c r="AM43" i="10"/>
  <c r="DZ43" i="10"/>
  <c r="ER43" i="10"/>
  <c r="FJ43" i="10"/>
  <c r="EI43" i="10"/>
  <c r="DQ43" i="10"/>
  <c r="DP57" i="10"/>
  <c r="DY57" i="10"/>
  <c r="EQ57" i="10"/>
  <c r="FI57" i="10"/>
  <c r="GA57" i="10"/>
  <c r="EH57" i="10"/>
  <c r="FR57" i="10"/>
  <c r="AL57" i="10"/>
  <c r="EZ57" i="10"/>
  <c r="DQ55" i="10"/>
  <c r="DZ55" i="10"/>
  <c r="EI55" i="10"/>
  <c r="ER55" i="10"/>
  <c r="FA55" i="10"/>
  <c r="FJ55" i="10"/>
  <c r="FS55" i="10"/>
  <c r="AM55" i="10"/>
  <c r="GB55" i="10"/>
  <c r="DW53" i="10"/>
  <c r="FG53" i="10"/>
  <c r="EO53" i="10"/>
  <c r="EF53" i="10"/>
  <c r="FP53" i="10"/>
  <c r="AJ53" i="10"/>
  <c r="FY53" i="10"/>
  <c r="EX53" i="10"/>
  <c r="DN53" i="10"/>
  <c r="AJ51" i="10"/>
  <c r="EO51" i="10"/>
  <c r="EX51" i="10"/>
  <c r="FG51" i="10"/>
  <c r="DW51" i="10"/>
  <c r="FP51" i="10"/>
  <c r="DN51" i="10"/>
  <c r="FY51" i="10"/>
  <c r="EF51" i="10"/>
  <c r="DM49" i="10"/>
  <c r="DV49" i="10"/>
  <c r="EN49" i="10"/>
  <c r="EW49" i="10"/>
  <c r="EE49" i="10"/>
  <c r="FX49" i="10"/>
  <c r="FF49" i="10"/>
  <c r="FO49" i="10"/>
  <c r="AI49" i="10"/>
  <c r="AI43" i="10"/>
  <c r="DV43" i="10"/>
  <c r="FO43" i="10"/>
  <c r="DM43" i="10"/>
  <c r="EE43" i="10"/>
  <c r="EN43" i="10"/>
  <c r="EW43" i="10"/>
  <c r="FF43" i="10"/>
  <c r="FX43" i="10"/>
  <c r="DT57" i="10"/>
  <c r="FD57" i="10"/>
  <c r="EL57" i="10"/>
  <c r="EC57" i="10"/>
  <c r="FM57" i="10"/>
  <c r="AG57" i="10"/>
  <c r="FV57" i="10"/>
  <c r="DK57" i="10"/>
  <c r="EU57" i="10"/>
  <c r="ED55" i="10"/>
  <c r="FN55" i="10"/>
  <c r="AH55" i="10"/>
  <c r="EM55" i="10"/>
  <c r="FW55" i="10"/>
  <c r="DL55" i="10"/>
  <c r="EV55" i="10"/>
  <c r="FE55" i="10"/>
  <c r="DU55" i="10"/>
  <c r="DM53" i="10"/>
  <c r="EE53" i="10"/>
  <c r="EW53" i="10"/>
  <c r="FO53" i="10"/>
  <c r="DV53" i="10"/>
  <c r="FF53" i="10"/>
  <c r="AI53" i="10"/>
  <c r="FX53" i="10"/>
  <c r="EN53" i="10"/>
  <c r="EW51" i="10"/>
  <c r="FF51" i="10"/>
  <c r="AI51" i="10"/>
  <c r="DM51" i="10"/>
  <c r="DV51" i="10"/>
  <c r="FO51" i="10"/>
  <c r="EN51" i="10"/>
  <c r="FX51" i="10"/>
  <c r="EE51" i="10"/>
  <c r="EC49" i="10"/>
  <c r="FV49" i="10"/>
  <c r="DK49" i="10"/>
  <c r="DT49" i="10"/>
  <c r="AG49" i="10"/>
  <c r="FD49" i="10"/>
  <c r="EL49" i="10"/>
  <c r="FM49" i="10"/>
  <c r="EU49" i="10"/>
  <c r="DK45" i="10"/>
  <c r="DT45" i="10"/>
  <c r="EC45" i="10"/>
  <c r="EL45" i="10"/>
  <c r="EU45" i="10"/>
  <c r="FD45" i="10"/>
  <c r="FM45" i="10"/>
  <c r="FV45" i="10"/>
  <c r="AG45" i="10"/>
  <c r="AG46" i="10"/>
  <c r="DT46" i="10"/>
  <c r="EL46" i="10"/>
  <c r="FD46" i="10"/>
  <c r="FV46" i="10"/>
  <c r="EC46" i="10"/>
  <c r="FM46" i="10"/>
  <c r="EU46" i="10"/>
  <c r="DK46" i="10"/>
  <c r="DT44" i="10"/>
  <c r="EL44" i="10"/>
  <c r="FD44" i="10"/>
  <c r="FV44" i="10"/>
  <c r="EU44" i="10"/>
  <c r="FM44" i="10"/>
  <c r="AG44" i="10"/>
  <c r="DK44" i="10"/>
  <c r="EC44" i="10"/>
  <c r="AJ41" i="10"/>
  <c r="FY41" i="10"/>
  <c r="FG41" i="10"/>
  <c r="EO41" i="10"/>
  <c r="DW41" i="10"/>
  <c r="EF41" i="10"/>
  <c r="FP41" i="10"/>
  <c r="EX41" i="10"/>
  <c r="DN41" i="10"/>
  <c r="EI47" i="10"/>
  <c r="FS47" i="10"/>
  <c r="ER47" i="10"/>
  <c r="FJ47" i="10"/>
  <c r="DQ47" i="10"/>
  <c r="GB47" i="10"/>
  <c r="FA47" i="10"/>
  <c r="DZ47" i="10"/>
  <c r="AM47" i="10"/>
  <c r="AK44" i="10"/>
  <c r="DO44" i="10"/>
  <c r="FZ44" i="10"/>
  <c r="DX44" i="10"/>
  <c r="EG44" i="10"/>
  <c r="EY44" i="10"/>
  <c r="FQ44" i="10"/>
  <c r="EP44" i="10"/>
  <c r="FH44" i="10"/>
  <c r="EE41" i="10"/>
  <c r="FO41" i="10"/>
  <c r="EW41" i="10"/>
  <c r="AI41" i="10"/>
  <c r="EN41" i="10"/>
  <c r="FX41" i="10"/>
  <c r="DM41" i="10"/>
  <c r="FF41" i="10"/>
  <c r="DV41" i="10"/>
  <c r="ER32" i="10"/>
  <c r="GB32" i="10"/>
  <c r="DZ32" i="10"/>
  <c r="DQ32" i="10"/>
  <c r="FA32" i="10"/>
  <c r="AM32" i="10"/>
  <c r="FJ32" i="10"/>
  <c r="EI32" i="10"/>
  <c r="FS32" i="10"/>
  <c r="AH48" i="10"/>
  <c r="DL48" i="10"/>
  <c r="DU48" i="10"/>
  <c r="ED48" i="10"/>
  <c r="EM48" i="10"/>
  <c r="FE48" i="10"/>
  <c r="FW48" i="10"/>
  <c r="EV48" i="10"/>
  <c r="FN48" i="10"/>
  <c r="EB46" i="10"/>
  <c r="FL46" i="10"/>
  <c r="DJ46" i="10"/>
  <c r="AF46" i="10"/>
  <c r="EK46" i="10"/>
  <c r="FU46" i="10"/>
  <c r="ET46" i="10"/>
  <c r="DS46" i="10"/>
  <c r="FC46" i="10"/>
  <c r="DM44" i="10"/>
  <c r="EW44" i="10"/>
  <c r="FO44" i="10"/>
  <c r="DV44" i="10"/>
  <c r="FF44" i="10"/>
  <c r="EE44" i="10"/>
  <c r="EN44" i="10"/>
  <c r="FX44" i="10"/>
  <c r="AI44" i="10"/>
  <c r="EB42" i="10"/>
  <c r="AF42" i="10"/>
  <c r="FC42" i="10"/>
  <c r="DS42" i="10"/>
  <c r="ET42" i="10"/>
  <c r="EK42" i="10"/>
  <c r="DJ42" i="10"/>
  <c r="FL42" i="10"/>
  <c r="FU42" i="10"/>
  <c r="AK39" i="10"/>
  <c r="EG39" i="10"/>
  <c r="FZ39" i="10"/>
  <c r="EP39" i="10"/>
  <c r="FQ39" i="10"/>
  <c r="FH39" i="10"/>
  <c r="DX39" i="10"/>
  <c r="DO39" i="10"/>
  <c r="EY39" i="10"/>
  <c r="AK34" i="10"/>
  <c r="EP34" i="10"/>
  <c r="FZ34" i="10"/>
  <c r="DX34" i="10"/>
  <c r="FH34" i="10"/>
  <c r="EG34" i="10"/>
  <c r="FQ34" i="10"/>
  <c r="DO34" i="10"/>
  <c r="EY34" i="10"/>
  <c r="DV32" i="10"/>
  <c r="FF32" i="10"/>
  <c r="DM32" i="10"/>
  <c r="EE32" i="10"/>
  <c r="FO32" i="10"/>
  <c r="AI32" i="10"/>
  <c r="EN32" i="10"/>
  <c r="FX32" i="10"/>
  <c r="EW32" i="10"/>
  <c r="AH41" i="10"/>
  <c r="DU41" i="10"/>
  <c r="FE41" i="10"/>
  <c r="FN41" i="10"/>
  <c r="EM41" i="10"/>
  <c r="DL41" i="10"/>
  <c r="FW41" i="10"/>
  <c r="EV41" i="10"/>
  <c r="ED41" i="10"/>
  <c r="DU39" i="10"/>
  <c r="FE39" i="10"/>
  <c r="AH39" i="10"/>
  <c r="FW39" i="10"/>
  <c r="ED39" i="10"/>
  <c r="FN39" i="10"/>
  <c r="EM39" i="10"/>
  <c r="DL39" i="10"/>
  <c r="EV39" i="10"/>
  <c r="AL36" i="10"/>
  <c r="DP36" i="10"/>
  <c r="EZ36" i="10"/>
  <c r="EH36" i="10"/>
  <c r="FR36" i="10"/>
  <c r="GA36" i="10"/>
  <c r="EQ36" i="10"/>
  <c r="FI36" i="10"/>
  <c r="DY36" i="10"/>
  <c r="DO32" i="10"/>
  <c r="DX32" i="10"/>
  <c r="EY32" i="10"/>
  <c r="FZ32" i="10"/>
  <c r="EG32" i="10"/>
  <c r="FQ32" i="10"/>
  <c r="EP32" i="10"/>
  <c r="FH32" i="10"/>
  <c r="AK32" i="10"/>
  <c r="AF39" i="10"/>
  <c r="EB39" i="10"/>
  <c r="FU39" i="10"/>
  <c r="EK39" i="10"/>
  <c r="FL39" i="10"/>
  <c r="DJ39" i="10"/>
  <c r="ET39" i="10"/>
  <c r="DS39" i="10"/>
  <c r="FC39" i="10"/>
  <c r="AH36" i="10"/>
  <c r="DU36" i="10"/>
  <c r="EM36" i="10"/>
  <c r="FE36" i="10"/>
  <c r="FW36" i="10"/>
  <c r="DL36" i="10"/>
  <c r="ED36" i="10"/>
  <c r="EV36" i="10"/>
  <c r="FN36" i="10"/>
  <c r="EC32" i="10"/>
  <c r="FM32" i="10"/>
  <c r="AG32" i="10"/>
  <c r="DK32" i="10"/>
  <c r="EL32" i="10"/>
  <c r="EU32" i="10"/>
  <c r="DT32" i="10"/>
  <c r="FD32" i="10"/>
  <c r="FV32" i="10"/>
  <c r="EE36" i="10"/>
  <c r="FO36" i="10"/>
  <c r="EW36" i="10"/>
  <c r="AI36" i="10"/>
  <c r="EN36" i="10"/>
  <c r="FX36" i="10"/>
  <c r="DM36" i="10"/>
  <c r="DV36" i="10"/>
  <c r="FF36" i="10"/>
  <c r="AF34" i="10"/>
  <c r="DS34" i="10"/>
  <c r="FC34" i="10"/>
  <c r="EK34" i="10"/>
  <c r="FU34" i="10"/>
  <c r="DJ34" i="10"/>
  <c r="ET34" i="10"/>
  <c r="FL34" i="10"/>
  <c r="EB34" i="10"/>
  <c r="AH32" i="10"/>
  <c r="DL32" i="10"/>
  <c r="DU32" i="10"/>
  <c r="FW32" i="10"/>
  <c r="FN32" i="10"/>
  <c r="ED32" i="10"/>
  <c r="EV32" i="10"/>
  <c r="FE32" i="10"/>
  <c r="EM32" i="10"/>
  <c r="AG36" i="10"/>
  <c r="EC36" i="10"/>
  <c r="FM36" i="10"/>
  <c r="DK36" i="10"/>
  <c r="EU36" i="10"/>
  <c r="FD36" i="10"/>
  <c r="DT36" i="10"/>
  <c r="EL36" i="10"/>
  <c r="FV36" i="10"/>
  <c r="AH34" i="10"/>
  <c r="ED34" i="10"/>
  <c r="FN34" i="10"/>
  <c r="DL34" i="10"/>
  <c r="EV34" i="10"/>
  <c r="FE34" i="10"/>
  <c r="DU34" i="10"/>
  <c r="FW34" i="10"/>
  <c r="EM34" i="10"/>
  <c r="DS32" i="10"/>
  <c r="AF32" i="10"/>
  <c r="DJ32" i="10"/>
  <c r="EB32" i="10"/>
  <c r="FL32" i="10"/>
  <c r="ET32" i="10"/>
  <c r="FU32" i="10"/>
  <c r="FC32" i="10"/>
  <c r="EK32" i="10"/>
  <c r="DY91" i="10"/>
  <c r="FI91" i="10"/>
  <c r="EQ91" i="10"/>
  <c r="DP91" i="10"/>
  <c r="EH91" i="10"/>
  <c r="FR91" i="10"/>
  <c r="AL91" i="10"/>
  <c r="GA91" i="10"/>
  <c r="EZ91" i="10"/>
  <c r="DS66" i="10"/>
  <c r="EK66" i="10"/>
  <c r="FC66" i="10"/>
  <c r="FU66" i="10"/>
  <c r="DJ66" i="10"/>
  <c r="ET66" i="10"/>
  <c r="FL66" i="10"/>
  <c r="AF66" i="10"/>
  <c r="EB66" i="10"/>
  <c r="AG93" i="10"/>
  <c r="DK93" i="10"/>
  <c r="DT93" i="10"/>
  <c r="EC93" i="10"/>
  <c r="EL93" i="10"/>
  <c r="EU93" i="10"/>
  <c r="FD93" i="10"/>
  <c r="FM93" i="10"/>
  <c r="FV93" i="10"/>
  <c r="AJ64" i="10"/>
  <c r="DN64" i="10"/>
  <c r="EF64" i="10"/>
  <c r="EX64" i="10"/>
  <c r="FP64" i="10"/>
  <c r="EO64" i="10"/>
  <c r="FY64" i="10"/>
  <c r="FG64" i="10"/>
  <c r="DW64" i="10"/>
  <c r="AJ98" i="10"/>
  <c r="DN98" i="10"/>
  <c r="DW98" i="10"/>
  <c r="EF98" i="10"/>
  <c r="EO98" i="10"/>
  <c r="EX98" i="10"/>
  <c r="FG98" i="10"/>
  <c r="FP98" i="10"/>
  <c r="FY98" i="10"/>
  <c r="DU94" i="10"/>
  <c r="EM94" i="10"/>
  <c r="AH94" i="10"/>
  <c r="ED94" i="10"/>
  <c r="FE94" i="10"/>
  <c r="FW94" i="10"/>
  <c r="FN94" i="10"/>
  <c r="EV94" i="10"/>
  <c r="DL94" i="10"/>
  <c r="DQ86" i="10"/>
  <c r="EI86" i="10"/>
  <c r="FA86" i="10"/>
  <c r="FS86" i="10"/>
  <c r="DZ86" i="10"/>
  <c r="FJ86" i="10"/>
  <c r="ER86" i="10"/>
  <c r="AM86" i="10"/>
  <c r="GB86" i="10"/>
  <c r="AM72" i="10"/>
  <c r="ER72" i="10"/>
  <c r="GB72" i="10"/>
  <c r="DZ72" i="10"/>
  <c r="DQ72" i="10"/>
  <c r="FA72" i="10"/>
  <c r="FJ72" i="10"/>
  <c r="EI72" i="10"/>
  <c r="FS72" i="10"/>
  <c r="AL99" i="10"/>
  <c r="DP99" i="10"/>
  <c r="DY99" i="10"/>
  <c r="EH99" i="10"/>
  <c r="EQ99" i="10"/>
  <c r="EZ99" i="10"/>
  <c r="FI99" i="10"/>
  <c r="FR99" i="10"/>
  <c r="GA99" i="10"/>
  <c r="AH96" i="10"/>
  <c r="EM96" i="10"/>
  <c r="EV96" i="10"/>
  <c r="FE96" i="10"/>
  <c r="FN96" i="10"/>
  <c r="FW96" i="10"/>
  <c r="DL96" i="10"/>
  <c r="DU96" i="10"/>
  <c r="ED96" i="10"/>
  <c r="AJ84" i="10"/>
  <c r="EF84" i="10"/>
  <c r="FP84" i="10"/>
  <c r="EO84" i="10"/>
  <c r="FY84" i="10"/>
  <c r="DN84" i="10"/>
  <c r="EX84" i="10"/>
  <c r="DW84" i="10"/>
  <c r="FG84" i="10"/>
  <c r="EG64" i="10"/>
  <c r="FQ64" i="10"/>
  <c r="FH64" i="10"/>
  <c r="AK64" i="10"/>
  <c r="EP64" i="10"/>
  <c r="FZ64" i="10"/>
  <c r="DO64" i="10"/>
  <c r="EY64" i="10"/>
  <c r="DX64" i="10"/>
  <c r="DO95" i="10"/>
  <c r="DX95" i="10"/>
  <c r="EG95" i="10"/>
  <c r="EP95" i="10"/>
  <c r="EY95" i="10"/>
  <c r="FH95" i="10"/>
  <c r="FQ95" i="10"/>
  <c r="FZ95" i="10"/>
  <c r="AK95" i="10"/>
  <c r="DO79" i="10"/>
  <c r="EG79" i="10"/>
  <c r="EY79" i="10"/>
  <c r="FQ79" i="10"/>
  <c r="AK79" i="10"/>
  <c r="EP79" i="10"/>
  <c r="FZ79" i="10"/>
  <c r="FH79" i="10"/>
  <c r="DX79" i="10"/>
  <c r="DM99" i="10"/>
  <c r="DV99" i="10"/>
  <c r="EE99" i="10"/>
  <c r="EN99" i="10"/>
  <c r="EW99" i="10"/>
  <c r="FF99" i="10"/>
  <c r="FO99" i="10"/>
  <c r="FX99" i="10"/>
  <c r="AI99" i="10"/>
  <c r="DM95" i="10"/>
  <c r="DV95" i="10"/>
  <c r="EE95" i="10"/>
  <c r="EN95" i="10"/>
  <c r="EW95" i="10"/>
  <c r="FF95" i="10"/>
  <c r="FO95" i="10"/>
  <c r="FX95" i="10"/>
  <c r="AI95" i="10"/>
  <c r="AI87" i="10"/>
  <c r="DM87" i="10"/>
  <c r="DV87" i="10"/>
  <c r="EE87" i="10"/>
  <c r="EN87" i="10"/>
  <c r="FF87" i="10"/>
  <c r="FX87" i="10"/>
  <c r="EW87" i="10"/>
  <c r="FO87" i="10"/>
  <c r="AG75" i="10"/>
  <c r="DK75" i="10"/>
  <c r="EC75" i="10"/>
  <c r="EU75" i="10"/>
  <c r="FM75" i="10"/>
  <c r="EL75" i="10"/>
  <c r="FV75" i="10"/>
  <c r="DT75" i="10"/>
  <c r="FD75" i="10"/>
  <c r="DU58" i="10"/>
  <c r="FE58" i="10"/>
  <c r="AH58" i="10"/>
  <c r="FW58" i="10"/>
  <c r="ED58" i="10"/>
  <c r="FN58" i="10"/>
  <c r="EM58" i="10"/>
  <c r="EV58" i="10"/>
  <c r="DL58" i="10"/>
  <c r="AG92" i="10"/>
  <c r="DK92" i="10"/>
  <c r="DT92" i="10"/>
  <c r="EC92" i="10"/>
  <c r="EL92" i="10"/>
  <c r="EU92" i="10"/>
  <c r="FD92" i="10"/>
  <c r="FM92" i="10"/>
  <c r="FV92" i="10"/>
  <c r="DL88" i="10"/>
  <c r="ED88" i="10"/>
  <c r="EV88" i="10"/>
  <c r="FN88" i="10"/>
  <c r="DU88" i="10"/>
  <c r="FE88" i="10"/>
  <c r="FW88" i="10"/>
  <c r="EM88" i="10"/>
  <c r="AH88" i="10"/>
  <c r="AH84" i="10"/>
  <c r="DL84" i="10"/>
  <c r="EV84" i="10"/>
  <c r="DU84" i="10"/>
  <c r="FE84" i="10"/>
  <c r="ED84" i="10"/>
  <c r="FW84" i="10"/>
  <c r="FN84" i="10"/>
  <c r="EM84" i="10"/>
  <c r="DQ77" i="10"/>
  <c r="AM77" i="10"/>
  <c r="FS77" i="10"/>
  <c r="FA77" i="10"/>
  <c r="EI77" i="10"/>
  <c r="GB77" i="10"/>
  <c r="ER77" i="10"/>
  <c r="FJ77" i="10"/>
  <c r="DZ77" i="10"/>
  <c r="DJ69" i="10"/>
  <c r="EB69" i="10"/>
  <c r="ET69" i="10"/>
  <c r="FL69" i="10"/>
  <c r="EK69" i="10"/>
  <c r="FU69" i="10"/>
  <c r="AF69" i="10"/>
  <c r="FC69" i="10"/>
  <c r="DS69" i="10"/>
  <c r="EG55" i="10"/>
  <c r="EY55" i="10"/>
  <c r="FQ55" i="10"/>
  <c r="DO55" i="10"/>
  <c r="DX55" i="10"/>
  <c r="FZ55" i="10"/>
  <c r="AK55" i="10"/>
  <c r="FH55" i="10"/>
  <c r="EP55" i="10"/>
  <c r="AJ92" i="10"/>
  <c r="DW92" i="10"/>
  <c r="EO92" i="10"/>
  <c r="FG92" i="10"/>
  <c r="FY92" i="10"/>
  <c r="DN92" i="10"/>
  <c r="EF92" i="10"/>
  <c r="EX92" i="10"/>
  <c r="FP92" i="10"/>
  <c r="DO88" i="10"/>
  <c r="EY88" i="10"/>
  <c r="AK88" i="10"/>
  <c r="EP88" i="10"/>
  <c r="FZ88" i="10"/>
  <c r="DX88" i="10"/>
  <c r="FH88" i="10"/>
  <c r="EG88" i="10"/>
  <c r="FQ88" i="10"/>
  <c r="DX84" i="10"/>
  <c r="FH84" i="10"/>
  <c r="AK84" i="10"/>
  <c r="FZ84" i="10"/>
  <c r="EY84" i="10"/>
  <c r="EG84" i="10"/>
  <c r="FQ84" i="10"/>
  <c r="EP84" i="10"/>
  <c r="DO84" i="10"/>
  <c r="DO78" i="10"/>
  <c r="EG78" i="10"/>
  <c r="EY78" i="10"/>
  <c r="FQ78" i="10"/>
  <c r="DX78" i="10"/>
  <c r="FH78" i="10"/>
  <c r="FZ78" i="10"/>
  <c r="EP78" i="10"/>
  <c r="AK78" i="10"/>
  <c r="AH70" i="10"/>
  <c r="DU70" i="10"/>
  <c r="EM70" i="10"/>
  <c r="FE70" i="10"/>
  <c r="FW70" i="10"/>
  <c r="DL70" i="10"/>
  <c r="EV70" i="10"/>
  <c r="FN70" i="10"/>
  <c r="ED70" i="10"/>
  <c r="AI66" i="10"/>
  <c r="EN66" i="10"/>
  <c r="FX66" i="10"/>
  <c r="FO66" i="10"/>
  <c r="DM66" i="10"/>
  <c r="EW66" i="10"/>
  <c r="DV66" i="10"/>
  <c r="FF66" i="10"/>
  <c r="EE66" i="10"/>
  <c r="ED44" i="10"/>
  <c r="EM44" i="10"/>
  <c r="EV44" i="10"/>
  <c r="FE44" i="10"/>
  <c r="FN44" i="10"/>
  <c r="AH44" i="10"/>
  <c r="DU44" i="10"/>
  <c r="FW44" i="10"/>
  <c r="DL44" i="10"/>
  <c r="AF79" i="10"/>
  <c r="DJ79" i="10"/>
  <c r="EB79" i="10"/>
  <c r="ET79" i="10"/>
  <c r="FL79" i="10"/>
  <c r="DS79" i="10"/>
  <c r="FC79" i="10"/>
  <c r="EK79" i="10"/>
  <c r="FU79" i="10"/>
  <c r="AF75" i="10"/>
  <c r="DS75" i="10"/>
  <c r="FC75" i="10"/>
  <c r="EK75" i="10"/>
  <c r="EB75" i="10"/>
  <c r="FL75" i="10"/>
  <c r="FU75" i="10"/>
  <c r="DJ75" i="10"/>
  <c r="ET75" i="10"/>
  <c r="AH69" i="10"/>
  <c r="DL69" i="10"/>
  <c r="ED69" i="10"/>
  <c r="EV69" i="10"/>
  <c r="FN69" i="10"/>
  <c r="EM69" i="10"/>
  <c r="FW69" i="10"/>
  <c r="FE69" i="10"/>
  <c r="DU69" i="10"/>
  <c r="AI65" i="10"/>
  <c r="EE65" i="10"/>
  <c r="DM65" i="10"/>
  <c r="EW65" i="10"/>
  <c r="FO65" i="10"/>
  <c r="FF65" i="10"/>
  <c r="DV65" i="10"/>
  <c r="FX65" i="10"/>
  <c r="EN65" i="10"/>
  <c r="AM58" i="10"/>
  <c r="DZ58" i="10"/>
  <c r="ER58" i="10"/>
  <c r="FJ58" i="10"/>
  <c r="GB58" i="10"/>
  <c r="EI58" i="10"/>
  <c r="FS58" i="10"/>
  <c r="FA58" i="10"/>
  <c r="DQ58" i="10"/>
  <c r="DV82" i="10"/>
  <c r="EN82" i="10"/>
  <c r="FF82" i="10"/>
  <c r="FX82" i="10"/>
  <c r="DM82" i="10"/>
  <c r="AI82" i="10"/>
  <c r="EW82" i="10"/>
  <c r="FO82" i="10"/>
  <c r="EE82" i="10"/>
  <c r="DV78" i="10"/>
  <c r="EN78" i="10"/>
  <c r="FF78" i="10"/>
  <c r="FX78" i="10"/>
  <c r="DM78" i="10"/>
  <c r="EW78" i="10"/>
  <c r="AI78" i="10"/>
  <c r="EE78" i="10"/>
  <c r="FO78" i="10"/>
  <c r="AF74" i="10"/>
  <c r="DJ74" i="10"/>
  <c r="DS74" i="10"/>
  <c r="EB74" i="10"/>
  <c r="EK74" i="10"/>
  <c r="ET74" i="10"/>
  <c r="FC74" i="10"/>
  <c r="FL74" i="10"/>
  <c r="FU74" i="10"/>
  <c r="AF70" i="10"/>
  <c r="DJ70" i="10"/>
  <c r="DS70" i="10"/>
  <c r="EB70" i="10"/>
  <c r="EK70" i="10"/>
  <c r="ET70" i="10"/>
  <c r="FC70" i="10"/>
  <c r="FL70" i="10"/>
  <c r="FU70" i="10"/>
  <c r="AG66" i="10"/>
  <c r="DK66" i="10"/>
  <c r="EC66" i="10"/>
  <c r="EU66" i="10"/>
  <c r="FM66" i="10"/>
  <c r="DT66" i="10"/>
  <c r="FD66" i="10"/>
  <c r="FV66" i="10"/>
  <c r="EL66" i="10"/>
  <c r="DU64" i="10"/>
  <c r="EM64" i="10"/>
  <c r="FE64" i="10"/>
  <c r="FW64" i="10"/>
  <c r="AH64" i="10"/>
  <c r="ED64" i="10"/>
  <c r="FN64" i="10"/>
  <c r="EV64" i="10"/>
  <c r="DL64" i="10"/>
  <c r="AJ54" i="10"/>
  <c r="FP54" i="10"/>
  <c r="EX54" i="10"/>
  <c r="EF54" i="10"/>
  <c r="DN54" i="10"/>
  <c r="DW54" i="10"/>
  <c r="FG54" i="10"/>
  <c r="EO54" i="10"/>
  <c r="FY54" i="10"/>
  <c r="AI62" i="10"/>
  <c r="EN62" i="10"/>
  <c r="FX62" i="10"/>
  <c r="DV62" i="10"/>
  <c r="DM62" i="10"/>
  <c r="EW62" i="10"/>
  <c r="FF62" i="10"/>
  <c r="FO62" i="10"/>
  <c r="EE62" i="10"/>
  <c r="AG58" i="10"/>
  <c r="DT58" i="10"/>
  <c r="EL58" i="10"/>
  <c r="FD58" i="10"/>
  <c r="FV58" i="10"/>
  <c r="DK58" i="10"/>
  <c r="EU58" i="10"/>
  <c r="EC58" i="10"/>
  <c r="FM58" i="10"/>
  <c r="AL50" i="10"/>
  <c r="DY50" i="10"/>
  <c r="EQ50" i="10"/>
  <c r="FI50" i="10"/>
  <c r="GA50" i="10"/>
  <c r="EH50" i="10"/>
  <c r="FR50" i="10"/>
  <c r="EZ50" i="10"/>
  <c r="DP50" i="10"/>
  <c r="AL62" i="10"/>
  <c r="DY62" i="10"/>
  <c r="EQ62" i="10"/>
  <c r="FI62" i="10"/>
  <c r="GA62" i="10"/>
  <c r="DP62" i="10"/>
  <c r="EZ62" i="10"/>
  <c r="FR62" i="10"/>
  <c r="EH62" i="10"/>
  <c r="DN58" i="10"/>
  <c r="EF58" i="10"/>
  <c r="EX58" i="10"/>
  <c r="FP58" i="10"/>
  <c r="DW58" i="10"/>
  <c r="FG58" i="10"/>
  <c r="AJ58" i="10"/>
  <c r="FY58" i="10"/>
  <c r="EO58" i="10"/>
  <c r="EL51" i="10"/>
  <c r="EC51" i="10"/>
  <c r="AG51" i="10"/>
  <c r="FM51" i="10"/>
  <c r="FD51" i="10"/>
  <c r="EU51" i="10"/>
  <c r="FV51" i="10"/>
  <c r="DK51" i="10"/>
  <c r="DT51" i="10"/>
  <c r="AM39" i="10"/>
  <c r="FA39" i="10"/>
  <c r="DQ39" i="10"/>
  <c r="EI39" i="10"/>
  <c r="FS39" i="10"/>
  <c r="DZ39" i="10"/>
  <c r="FJ39" i="10"/>
  <c r="GB39" i="10"/>
  <c r="ER39" i="10"/>
  <c r="DZ54" i="10"/>
  <c r="FS54" i="10"/>
  <c r="AM54" i="10"/>
  <c r="FA54" i="10"/>
  <c r="GB54" i="10"/>
  <c r="DQ54" i="10"/>
  <c r="ER54" i="10"/>
  <c r="EI54" i="10"/>
  <c r="FJ54" i="10"/>
  <c r="AJ50" i="10"/>
  <c r="DN50" i="10"/>
  <c r="DW50" i="10"/>
  <c r="EF50" i="10"/>
  <c r="EO50" i="10"/>
  <c r="EX50" i="10"/>
  <c r="FG50" i="10"/>
  <c r="FP50" i="10"/>
  <c r="FY50" i="10"/>
  <c r="AL40" i="10"/>
  <c r="DY40" i="10"/>
  <c r="DP40" i="10"/>
  <c r="EH40" i="10"/>
  <c r="EQ40" i="10"/>
  <c r="EZ40" i="10"/>
  <c r="FI40" i="10"/>
  <c r="FR40" i="10"/>
  <c r="GA40" i="10"/>
  <c r="AH54" i="10"/>
  <c r="EM54" i="10"/>
  <c r="FN54" i="10"/>
  <c r="DU54" i="10"/>
  <c r="EV54" i="10"/>
  <c r="ED54" i="10"/>
  <c r="FE54" i="10"/>
  <c r="FW54" i="10"/>
  <c r="DL54" i="10"/>
  <c r="DM50" i="10"/>
  <c r="DV50" i="10"/>
  <c r="EE50" i="10"/>
  <c r="EN50" i="10"/>
  <c r="EW50" i="10"/>
  <c r="FF50" i="10"/>
  <c r="FO50" i="10"/>
  <c r="FX50" i="10"/>
  <c r="AI50" i="10"/>
  <c r="AH40" i="10"/>
  <c r="EM40" i="10"/>
  <c r="EV40" i="10"/>
  <c r="FE40" i="10"/>
  <c r="FN40" i="10"/>
  <c r="FW40" i="10"/>
  <c r="DU40" i="10"/>
  <c r="ED40" i="10"/>
  <c r="DL40" i="10"/>
  <c r="EN39" i="10"/>
  <c r="FO39" i="10"/>
  <c r="AI39" i="10"/>
  <c r="EE39" i="10"/>
  <c r="FX39" i="10"/>
  <c r="DV39" i="10"/>
  <c r="EW39" i="10"/>
  <c r="FF39" i="10"/>
  <c r="DM39" i="10"/>
  <c r="DN43" i="10"/>
  <c r="EO43" i="10"/>
  <c r="AJ43" i="10"/>
  <c r="DW43" i="10"/>
  <c r="FG43" i="10"/>
  <c r="FY43" i="10"/>
  <c r="EF43" i="10"/>
  <c r="FP43" i="10"/>
  <c r="EX43" i="10"/>
  <c r="FN49" i="10"/>
  <c r="ED49" i="10"/>
  <c r="DL49" i="10"/>
  <c r="EV49" i="10"/>
  <c r="EM49" i="10"/>
  <c r="FW49" i="10"/>
  <c r="FE49" i="10"/>
  <c r="AH49" i="10"/>
  <c r="DU49" i="10"/>
  <c r="DV45" i="10"/>
  <c r="EN45" i="10"/>
  <c r="FF45" i="10"/>
  <c r="FX45" i="10"/>
  <c r="AI45" i="10"/>
  <c r="EE45" i="10"/>
  <c r="FO45" i="10"/>
  <c r="DM45" i="10"/>
  <c r="EW45" i="10"/>
  <c r="DK41" i="10"/>
  <c r="EU41" i="10"/>
  <c r="AG41" i="10"/>
  <c r="DT41" i="10"/>
  <c r="EL41" i="10"/>
  <c r="FD41" i="10"/>
  <c r="FV41" i="10"/>
  <c r="EC41" i="10"/>
  <c r="FM41" i="10"/>
  <c r="DS35" i="10"/>
  <c r="FC35" i="10"/>
  <c r="EK35" i="10"/>
  <c r="FU35" i="10"/>
  <c r="EB35" i="10"/>
  <c r="FL35" i="10"/>
  <c r="ET35" i="10"/>
  <c r="AF35" i="10"/>
  <c r="DJ35" i="10"/>
  <c r="DT40" i="10"/>
  <c r="AG40" i="10"/>
  <c r="DK40" i="10"/>
  <c r="EC40" i="10"/>
  <c r="EU40" i="10"/>
  <c r="FM40" i="10"/>
  <c r="EL40" i="10"/>
  <c r="FV40" i="10"/>
  <c r="FD40" i="10"/>
  <c r="AM34" i="10"/>
  <c r="ER34" i="10"/>
  <c r="GB34" i="10"/>
  <c r="FJ34" i="10"/>
  <c r="DQ34" i="10"/>
  <c r="FA34" i="10"/>
  <c r="DZ34" i="10"/>
  <c r="EI34" i="10"/>
  <c r="FS34" i="10"/>
  <c r="AH38" i="10"/>
  <c r="EM38" i="10"/>
  <c r="FW38" i="10"/>
  <c r="FE38" i="10"/>
  <c r="DL38" i="10"/>
  <c r="EV38" i="10"/>
  <c r="DU38" i="10"/>
  <c r="FN38" i="10"/>
  <c r="ED38" i="10"/>
  <c r="DU37" i="10"/>
  <c r="FE37" i="10"/>
  <c r="EM37" i="10"/>
  <c r="ED37" i="10"/>
  <c r="FN37" i="10"/>
  <c r="AH37" i="10"/>
  <c r="FW37" i="10"/>
  <c r="EV37" i="10"/>
  <c r="DL37" i="10"/>
  <c r="EW35" i="10"/>
  <c r="EN35" i="10"/>
  <c r="AI35" i="10"/>
  <c r="FO35" i="10"/>
  <c r="FF35" i="10"/>
  <c r="DM35" i="10"/>
  <c r="FX35" i="10"/>
  <c r="DV35" i="10"/>
  <c r="EE35" i="10"/>
  <c r="AF37" i="10"/>
  <c r="DS37" i="10"/>
  <c r="EK37" i="10"/>
  <c r="DJ37" i="10"/>
  <c r="EB37" i="10"/>
  <c r="ET37" i="10"/>
  <c r="FU37" i="10"/>
  <c r="FL37" i="10"/>
  <c r="FC37" i="10"/>
  <c r="FN33" i="10"/>
  <c r="FW33" i="10"/>
  <c r="EV33" i="10"/>
  <c r="FE33" i="10"/>
  <c r="AH33" i="10"/>
  <c r="EM33" i="10"/>
  <c r="DU33" i="10"/>
  <c r="DL33" i="10"/>
  <c r="ED33" i="10"/>
  <c r="AH90" i="10"/>
  <c r="FN90" i="10"/>
  <c r="EV90" i="10"/>
  <c r="ED90" i="10"/>
  <c r="DL90" i="10"/>
  <c r="FW90" i="10"/>
  <c r="DU90" i="10"/>
  <c r="FE90" i="10"/>
  <c r="EM90" i="10"/>
  <c r="DK100" i="10"/>
  <c r="DT100" i="10"/>
  <c r="EC100" i="10"/>
  <c r="EL100" i="10"/>
  <c r="EU100" i="10"/>
  <c r="FD100" i="10"/>
  <c r="FM100" i="10"/>
  <c r="FV100" i="10"/>
  <c r="AG100" i="10"/>
  <c r="DL92" i="10"/>
  <c r="DU92" i="10"/>
  <c r="ED92" i="10"/>
  <c r="EM92" i="10"/>
  <c r="EV92" i="10"/>
  <c r="FE92" i="10"/>
  <c r="FN92" i="10"/>
  <c r="FW92" i="10"/>
  <c r="AH92" i="10"/>
  <c r="EK63" i="10"/>
  <c r="ET63" i="10"/>
  <c r="FC63" i="10"/>
  <c r="FL63" i="10"/>
  <c r="DJ63" i="10"/>
  <c r="EB63" i="10"/>
  <c r="AF63" i="10"/>
  <c r="FU63" i="10"/>
  <c r="DS63" i="10"/>
  <c r="AF98" i="10"/>
  <c r="DJ98" i="10"/>
  <c r="DS98" i="10"/>
  <c r="EB98" i="10"/>
  <c r="EK98" i="10"/>
  <c r="ET98" i="10"/>
  <c r="FC98" i="10"/>
  <c r="FL98" i="10"/>
  <c r="FU98" i="10"/>
  <c r="AL93" i="10"/>
  <c r="FR93" i="10"/>
  <c r="EZ93" i="10"/>
  <c r="EH93" i="10"/>
  <c r="DP93" i="10"/>
  <c r="GA93" i="10"/>
  <c r="EQ93" i="10"/>
  <c r="FI93" i="10"/>
  <c r="DY93" i="10"/>
  <c r="EN85" i="10"/>
  <c r="FX85" i="10"/>
  <c r="AI85" i="10"/>
  <c r="EW85" i="10"/>
  <c r="DV85" i="10"/>
  <c r="FF85" i="10"/>
  <c r="FO85" i="10"/>
  <c r="DM85" i="10"/>
  <c r="EE85" i="10"/>
  <c r="AH71" i="10"/>
  <c r="DL71" i="10"/>
  <c r="ED71" i="10"/>
  <c r="EV71" i="10"/>
  <c r="FN71" i="10"/>
  <c r="EM71" i="10"/>
  <c r="FW71" i="10"/>
  <c r="DU71" i="10"/>
  <c r="FE71" i="10"/>
  <c r="AH99" i="10"/>
  <c r="DL99" i="10"/>
  <c r="DU99" i="10"/>
  <c r="ED99" i="10"/>
  <c r="EM99" i="10"/>
  <c r="EV99" i="10"/>
  <c r="FE99" i="10"/>
  <c r="FN99" i="10"/>
  <c r="FW99" i="10"/>
  <c r="DN89" i="10"/>
  <c r="EX89" i="10"/>
  <c r="FP89" i="10"/>
  <c r="AJ89" i="10"/>
  <c r="FY89" i="10"/>
  <c r="DW89" i="10"/>
  <c r="FG89" i="10"/>
  <c r="EF89" i="10"/>
  <c r="EO89" i="10"/>
  <c r="DZ70" i="10"/>
  <c r="FJ70" i="10"/>
  <c r="AM70" i="10"/>
  <c r="GB70" i="10"/>
  <c r="EI70" i="10"/>
  <c r="FS70" i="10"/>
  <c r="ER70" i="10"/>
  <c r="DQ70" i="10"/>
  <c r="FA70" i="10"/>
  <c r="AK98" i="10"/>
  <c r="DO98" i="10"/>
  <c r="DX98" i="10"/>
  <c r="EG98" i="10"/>
  <c r="EP98" i="10"/>
  <c r="EY98" i="10"/>
  <c r="FH98" i="10"/>
  <c r="FQ98" i="10"/>
  <c r="FZ98" i="10"/>
  <c r="DP85" i="10"/>
  <c r="DY85" i="10"/>
  <c r="FI85" i="10"/>
  <c r="EH85" i="10"/>
  <c r="FR85" i="10"/>
  <c r="GA85" i="10"/>
  <c r="AL85" i="10"/>
  <c r="EZ85" i="10"/>
  <c r="EQ85" i="10"/>
  <c r="AG78" i="10"/>
  <c r="DK78" i="10"/>
  <c r="EC78" i="10"/>
  <c r="EU78" i="10"/>
  <c r="FM78" i="10"/>
  <c r="EL78" i="10"/>
  <c r="FV78" i="10"/>
  <c r="FD78" i="10"/>
  <c r="DT78" i="10"/>
  <c r="AM98" i="10"/>
  <c r="DQ98" i="10"/>
  <c r="DZ98" i="10"/>
  <c r="EI98" i="10"/>
  <c r="ER98" i="10"/>
  <c r="FA98" i="10"/>
  <c r="FJ98" i="10"/>
  <c r="FS98" i="10"/>
  <c r="GB98" i="10"/>
  <c r="DK94" i="10"/>
  <c r="AG94" i="10"/>
  <c r="FV94" i="10"/>
  <c r="FD94" i="10"/>
  <c r="EL94" i="10"/>
  <c r="DT94" i="10"/>
  <c r="EU94" i="10"/>
  <c r="FM94" i="10"/>
  <c r="EC94" i="10"/>
  <c r="AL86" i="10"/>
  <c r="DY86" i="10"/>
  <c r="EQ86" i="10"/>
  <c r="FI86" i="10"/>
  <c r="GA86" i="10"/>
  <c r="EH86" i="10"/>
  <c r="DP86" i="10"/>
  <c r="EZ86" i="10"/>
  <c r="FR86" i="10"/>
  <c r="AL72" i="10"/>
  <c r="DY72" i="10"/>
  <c r="EQ72" i="10"/>
  <c r="FI72" i="10"/>
  <c r="GA72" i="10"/>
  <c r="EZ72" i="10"/>
  <c r="EH72" i="10"/>
  <c r="FR72" i="10"/>
  <c r="DP72" i="10"/>
  <c r="AJ93" i="10"/>
  <c r="FY93" i="10"/>
  <c r="FG93" i="10"/>
  <c r="EO93" i="10"/>
  <c r="DW93" i="10"/>
  <c r="EF93" i="10"/>
  <c r="EX93" i="10"/>
  <c r="DN93" i="10"/>
  <c r="FP93" i="10"/>
  <c r="DP89" i="10"/>
  <c r="FI89" i="10"/>
  <c r="EQ89" i="10"/>
  <c r="DY89" i="10"/>
  <c r="GA89" i="10"/>
  <c r="AL89" i="10"/>
  <c r="FR89" i="10"/>
  <c r="EH89" i="10"/>
  <c r="EZ89" i="10"/>
  <c r="EG85" i="10"/>
  <c r="FQ85" i="10"/>
  <c r="EP85" i="10"/>
  <c r="FZ85" i="10"/>
  <c r="AK85" i="10"/>
  <c r="EY85" i="10"/>
  <c r="DO85" i="10"/>
  <c r="DX85" i="10"/>
  <c r="FH85" i="10"/>
  <c r="DM76" i="10"/>
  <c r="EW76" i="10"/>
  <c r="FO76" i="10"/>
  <c r="DV76" i="10"/>
  <c r="FF76" i="10"/>
  <c r="EE76" i="10"/>
  <c r="FX76" i="10"/>
  <c r="AI76" i="10"/>
  <c r="EN76" i="10"/>
  <c r="DW68" i="10"/>
  <c r="EO68" i="10"/>
  <c r="FG68" i="10"/>
  <c r="FY68" i="10"/>
  <c r="AJ68" i="10"/>
  <c r="EF68" i="10"/>
  <c r="FP68" i="10"/>
  <c r="EX68" i="10"/>
  <c r="DN68" i="10"/>
  <c r="AK52" i="10"/>
  <c r="EP52" i="10"/>
  <c r="FZ52" i="10"/>
  <c r="FH52" i="10"/>
  <c r="DO52" i="10"/>
  <c r="EY52" i="10"/>
  <c r="DX52" i="10"/>
  <c r="EG52" i="10"/>
  <c r="FQ52" i="10"/>
  <c r="AF92" i="10"/>
  <c r="DJ92" i="10"/>
  <c r="DS92" i="10"/>
  <c r="EB92" i="10"/>
  <c r="EK92" i="10"/>
  <c r="ET92" i="10"/>
  <c r="FC92" i="10"/>
  <c r="FL92" i="10"/>
  <c r="FU92" i="10"/>
  <c r="DK88" i="10"/>
  <c r="EU88" i="10"/>
  <c r="EL88" i="10"/>
  <c r="FV88" i="10"/>
  <c r="DT88" i="10"/>
  <c r="FD88" i="10"/>
  <c r="EC88" i="10"/>
  <c r="FM88" i="10"/>
  <c r="AG88" i="10"/>
  <c r="AG84" i="10"/>
  <c r="DT84" i="10"/>
  <c r="FD84" i="10"/>
  <c r="FV84" i="10"/>
  <c r="EU84" i="10"/>
  <c r="EC84" i="10"/>
  <c r="FM84" i="10"/>
  <c r="EL84" i="10"/>
  <c r="DK84" i="10"/>
  <c r="FR77" i="10"/>
  <c r="GA77" i="10"/>
  <c r="DP77" i="10"/>
  <c r="DY77" i="10"/>
  <c r="EQ77" i="10"/>
  <c r="FI77" i="10"/>
  <c r="EH77" i="10"/>
  <c r="AL77" i="10"/>
  <c r="EZ77" i="10"/>
  <c r="AM69" i="10"/>
  <c r="DQ69" i="10"/>
  <c r="EI69" i="10"/>
  <c r="FA69" i="10"/>
  <c r="FS69" i="10"/>
  <c r="DZ69" i="10"/>
  <c r="FJ69" i="10"/>
  <c r="ER69" i="10"/>
  <c r="GB69" i="10"/>
  <c r="AJ55" i="10"/>
  <c r="FG55" i="10"/>
  <c r="FP55" i="10"/>
  <c r="FY55" i="10"/>
  <c r="DW55" i="10"/>
  <c r="EO55" i="10"/>
  <c r="DN55" i="10"/>
  <c r="EX55" i="10"/>
  <c r="EF55" i="10"/>
  <c r="EF80" i="10"/>
  <c r="FP80" i="10"/>
  <c r="EX80" i="10"/>
  <c r="AJ80" i="10"/>
  <c r="EO80" i="10"/>
  <c r="FY80" i="10"/>
  <c r="DN80" i="10"/>
  <c r="DW80" i="10"/>
  <c r="FG80" i="10"/>
  <c r="DX76" i="10"/>
  <c r="FH76" i="10"/>
  <c r="EP76" i="10"/>
  <c r="EG76" i="10"/>
  <c r="FQ76" i="10"/>
  <c r="AK76" i="10"/>
  <c r="FZ76" i="10"/>
  <c r="DO76" i="10"/>
  <c r="EY76" i="10"/>
  <c r="DX72" i="10"/>
  <c r="FH72" i="10"/>
  <c r="AK72" i="10"/>
  <c r="FZ72" i="10"/>
  <c r="EG72" i="10"/>
  <c r="FQ72" i="10"/>
  <c r="EP72" i="10"/>
  <c r="DO72" i="10"/>
  <c r="EY72" i="10"/>
  <c r="DY68" i="10"/>
  <c r="EQ68" i="10"/>
  <c r="FI68" i="10"/>
  <c r="GA68" i="10"/>
  <c r="AL68" i="10"/>
  <c r="EH68" i="10"/>
  <c r="FR68" i="10"/>
  <c r="EZ68" i="10"/>
  <c r="DP68" i="10"/>
  <c r="AM64" i="10"/>
  <c r="DZ64" i="10"/>
  <c r="ER64" i="10"/>
  <c r="FJ64" i="10"/>
  <c r="GB64" i="10"/>
  <c r="DQ64" i="10"/>
  <c r="FA64" i="10"/>
  <c r="EI64" i="10"/>
  <c r="FS64" i="10"/>
  <c r="AJ57" i="10"/>
  <c r="DN57" i="10"/>
  <c r="DW57" i="10"/>
  <c r="EO57" i="10"/>
  <c r="FG57" i="10"/>
  <c r="FY57" i="10"/>
  <c r="EF57" i="10"/>
  <c r="FP57" i="10"/>
  <c r="EX57" i="10"/>
  <c r="AM81" i="10"/>
  <c r="DZ81" i="10"/>
  <c r="ER81" i="10"/>
  <c r="FJ81" i="10"/>
  <c r="GB81" i="10"/>
  <c r="DQ81" i="10"/>
  <c r="FA81" i="10"/>
  <c r="FS81" i="10"/>
  <c r="EI81" i="10"/>
  <c r="DW77" i="10"/>
  <c r="AJ77" i="10"/>
  <c r="FP77" i="10"/>
  <c r="EO77" i="10"/>
  <c r="EF77" i="10"/>
  <c r="FG77" i="10"/>
  <c r="DN77" i="10"/>
  <c r="EX77" i="10"/>
  <c r="FY77" i="10"/>
  <c r="DW73" i="10"/>
  <c r="FG73" i="10"/>
  <c r="EO73" i="10"/>
  <c r="EF73" i="10"/>
  <c r="FP73" i="10"/>
  <c r="AJ73" i="10"/>
  <c r="FY73" i="10"/>
  <c r="DN73" i="10"/>
  <c r="EX73" i="10"/>
  <c r="AK69" i="10"/>
  <c r="FZ69" i="10"/>
  <c r="FH69" i="10"/>
  <c r="EP69" i="10"/>
  <c r="DX69" i="10"/>
  <c r="EY69" i="10"/>
  <c r="FQ69" i="10"/>
  <c r="EG69" i="10"/>
  <c r="DO69" i="10"/>
  <c r="DY65" i="10"/>
  <c r="FR65" i="10"/>
  <c r="AL65" i="10"/>
  <c r="EZ65" i="10"/>
  <c r="GA65" i="10"/>
  <c r="EH65" i="10"/>
  <c r="FI65" i="10"/>
  <c r="DP65" i="10"/>
  <c r="EQ65" i="10"/>
  <c r="AG59" i="10"/>
  <c r="EU59" i="10"/>
  <c r="FM59" i="10"/>
  <c r="EC59" i="10"/>
  <c r="DK59" i="10"/>
  <c r="DT59" i="10"/>
  <c r="EL59" i="10"/>
  <c r="FD59" i="10"/>
  <c r="FV59" i="10"/>
  <c r="AM63" i="10"/>
  <c r="GB63" i="10"/>
  <c r="FJ63" i="10"/>
  <c r="ER63" i="10"/>
  <c r="DZ63" i="10"/>
  <c r="FA63" i="10"/>
  <c r="DQ63" i="10"/>
  <c r="EI63" i="10"/>
  <c r="FS63" i="10"/>
  <c r="EF59" i="10"/>
  <c r="FY59" i="10"/>
  <c r="DW59" i="10"/>
  <c r="EX59" i="10"/>
  <c r="AJ59" i="10"/>
  <c r="FG59" i="10"/>
  <c r="FP59" i="10"/>
  <c r="DN59" i="10"/>
  <c r="EO59" i="10"/>
  <c r="AL53" i="10"/>
  <c r="DP53" i="10"/>
  <c r="DY53" i="10"/>
  <c r="EH53" i="10"/>
  <c r="EQ53" i="10"/>
  <c r="EZ53" i="10"/>
  <c r="FI53" i="10"/>
  <c r="FR53" i="10"/>
  <c r="GA53" i="10"/>
  <c r="DQ42" i="10"/>
  <c r="AM42" i="10"/>
  <c r="FS42" i="10"/>
  <c r="FA42" i="10"/>
  <c r="EI42" i="10"/>
  <c r="FJ42" i="10"/>
  <c r="DZ42" i="10"/>
  <c r="GB42" i="10"/>
  <c r="ER42" i="10"/>
  <c r="AI60" i="10"/>
  <c r="DV60" i="10"/>
  <c r="EN60" i="10"/>
  <c r="FF60" i="10"/>
  <c r="FX60" i="10"/>
  <c r="EE60" i="10"/>
  <c r="FO60" i="10"/>
  <c r="DM60" i="10"/>
  <c r="EW60" i="10"/>
  <c r="AF54" i="10"/>
  <c r="FU54" i="10"/>
  <c r="FC54" i="10"/>
  <c r="EK54" i="10"/>
  <c r="DS54" i="10"/>
  <c r="FL54" i="10"/>
  <c r="EB54" i="10"/>
  <c r="ET54" i="10"/>
  <c r="DJ54" i="10"/>
  <c r="DL46" i="10"/>
  <c r="DU46" i="10"/>
  <c r="EM46" i="10"/>
  <c r="EV46" i="10"/>
  <c r="AH46" i="10"/>
  <c r="ED46" i="10"/>
  <c r="FN46" i="10"/>
  <c r="FE46" i="10"/>
  <c r="FW46" i="10"/>
  <c r="DL56" i="10"/>
  <c r="ED56" i="10"/>
  <c r="EV56" i="10"/>
  <c r="FN56" i="10"/>
  <c r="DU56" i="10"/>
  <c r="FE56" i="10"/>
  <c r="EM56" i="10"/>
  <c r="FW56" i="10"/>
  <c r="AH56" i="10"/>
  <c r="DM52" i="10"/>
  <c r="EE52" i="10"/>
  <c r="EW52" i="10"/>
  <c r="FO52" i="10"/>
  <c r="AI52" i="10"/>
  <c r="EN52" i="10"/>
  <c r="FX52" i="10"/>
  <c r="DV52" i="10"/>
  <c r="FF52" i="10"/>
  <c r="AH45" i="10"/>
  <c r="DL45" i="10"/>
  <c r="ED45" i="10"/>
  <c r="EV45" i="10"/>
  <c r="FN45" i="10"/>
  <c r="DU45" i="10"/>
  <c r="FE45" i="10"/>
  <c r="EM45" i="10"/>
  <c r="FW45" i="10"/>
  <c r="EH55" i="10"/>
  <c r="FR55" i="10"/>
  <c r="EZ55" i="10"/>
  <c r="AL55" i="10"/>
  <c r="EQ55" i="10"/>
  <c r="GA55" i="10"/>
  <c r="DP55" i="10"/>
  <c r="FI55" i="10"/>
  <c r="DY55" i="10"/>
  <c r="DZ51" i="10"/>
  <c r="FS51" i="10"/>
  <c r="EI51" i="10"/>
  <c r="GB51" i="10"/>
  <c r="FA51" i="10"/>
  <c r="AM51" i="10"/>
  <c r="ER51" i="10"/>
  <c r="DQ51" i="10"/>
  <c r="FJ51" i="10"/>
  <c r="EI46" i="10"/>
  <c r="ER46" i="10"/>
  <c r="DZ46" i="10"/>
  <c r="GB46" i="10"/>
  <c r="DQ46" i="10"/>
  <c r="FJ46" i="10"/>
  <c r="FS46" i="10"/>
  <c r="AM46" i="10"/>
  <c r="FA46" i="10"/>
  <c r="AL44" i="10"/>
  <c r="DY44" i="10"/>
  <c r="EQ44" i="10"/>
  <c r="FI44" i="10"/>
  <c r="GA44" i="10"/>
  <c r="FR44" i="10"/>
  <c r="DP44" i="10"/>
  <c r="EH44" i="10"/>
  <c r="EZ44" i="10"/>
  <c r="EU33" i="10"/>
  <c r="FD33" i="10"/>
  <c r="FM33" i="10"/>
  <c r="FV33" i="10"/>
  <c r="EC33" i="10"/>
  <c r="DK33" i="10"/>
  <c r="DT33" i="10"/>
  <c r="EL33" i="10"/>
  <c r="AG33" i="10"/>
  <c r="DK42" i="10"/>
  <c r="DT42" i="10"/>
  <c r="EC42" i="10"/>
  <c r="EL42" i="10"/>
  <c r="EU42" i="10"/>
  <c r="FD42" i="10"/>
  <c r="FM42" i="10"/>
  <c r="FV42" i="10"/>
  <c r="AG42" i="10"/>
  <c r="AL48" i="10"/>
  <c r="DY48" i="10"/>
  <c r="EQ48" i="10"/>
  <c r="FI48" i="10"/>
  <c r="GA48" i="10"/>
  <c r="EZ48" i="10"/>
  <c r="FR48" i="10"/>
  <c r="DP48" i="10"/>
  <c r="EH48" i="10"/>
  <c r="DZ44" i="10"/>
  <c r="FJ44" i="10"/>
  <c r="AM44" i="10"/>
  <c r="GB44" i="10"/>
  <c r="EI44" i="10"/>
  <c r="FS44" i="10"/>
  <c r="ER44" i="10"/>
  <c r="FA44" i="10"/>
  <c r="DQ44" i="10"/>
  <c r="DN40" i="10"/>
  <c r="EF40" i="10"/>
  <c r="DW40" i="10"/>
  <c r="EO40" i="10"/>
  <c r="FG40" i="10"/>
  <c r="FY40" i="10"/>
  <c r="FP40" i="10"/>
  <c r="AJ40" i="10"/>
  <c r="EX40" i="10"/>
  <c r="DO33" i="10"/>
  <c r="EG33" i="10"/>
  <c r="AK33" i="10"/>
  <c r="DX33" i="10"/>
  <c r="EP33" i="10"/>
  <c r="EY33" i="10"/>
  <c r="FH33" i="10"/>
  <c r="FQ33" i="10"/>
  <c r="FZ33" i="10"/>
  <c r="EH39" i="10"/>
  <c r="FR39" i="10"/>
  <c r="DP39" i="10"/>
  <c r="AL39" i="10"/>
  <c r="EQ39" i="10"/>
  <c r="GA39" i="10"/>
  <c r="EZ39" i="10"/>
  <c r="DY39" i="10"/>
  <c r="FI39" i="10"/>
  <c r="DN39" i="10"/>
  <c r="FG39" i="10"/>
  <c r="DW39" i="10"/>
  <c r="EX39" i="10"/>
  <c r="AJ39" i="10"/>
  <c r="EO39" i="10"/>
  <c r="FY39" i="10"/>
  <c r="FP39" i="10"/>
  <c r="EF39" i="10"/>
  <c r="AL34" i="10"/>
  <c r="DP34" i="10"/>
  <c r="EH34" i="10"/>
  <c r="EZ34" i="10"/>
  <c r="FR34" i="10"/>
  <c r="DY34" i="10"/>
  <c r="EQ34" i="10"/>
  <c r="FI34" i="10"/>
  <c r="GA34" i="10"/>
  <c r="AH100" i="10"/>
  <c r="DL100" i="10"/>
  <c r="DU100" i="10"/>
  <c r="ED100" i="10"/>
  <c r="EM100" i="10"/>
  <c r="EV100" i="10"/>
  <c r="FE100" i="10"/>
  <c r="FN100" i="10"/>
  <c r="FW100" i="10"/>
  <c r="AH95" i="10"/>
  <c r="DL95" i="10"/>
  <c r="DU95" i="10"/>
  <c r="ED95" i="10"/>
  <c r="EM95" i="10"/>
  <c r="EV95" i="10"/>
  <c r="FE95" i="10"/>
  <c r="FN95" i="10"/>
  <c r="FW95" i="10"/>
  <c r="AM85" i="10"/>
  <c r="DQ85" i="10"/>
  <c r="FA85" i="10"/>
  <c r="DZ85" i="10"/>
  <c r="FJ85" i="10"/>
  <c r="EI85" i="10"/>
  <c r="ER85" i="10"/>
  <c r="GB85" i="10"/>
  <c r="FS85" i="10"/>
  <c r="EF67" i="10"/>
  <c r="FP67" i="10"/>
  <c r="AJ67" i="10"/>
  <c r="EO67" i="10"/>
  <c r="FY67" i="10"/>
  <c r="DN67" i="10"/>
  <c r="FG67" i="10"/>
  <c r="EX67" i="10"/>
  <c r="DW67" i="10"/>
  <c r="DK98" i="10"/>
  <c r="DT98" i="10"/>
  <c r="EC98" i="10"/>
  <c r="EL98" i="10"/>
  <c r="EU98" i="10"/>
  <c r="FD98" i="10"/>
  <c r="FM98" i="10"/>
  <c r="FV98" i="10"/>
  <c r="AG98" i="10"/>
  <c r="AK94" i="10"/>
  <c r="FZ94" i="10"/>
  <c r="EP94" i="10"/>
  <c r="FQ94" i="10"/>
  <c r="EY94" i="10"/>
  <c r="EG94" i="10"/>
  <c r="DO94" i="10"/>
  <c r="FH94" i="10"/>
  <c r="DX94" i="10"/>
  <c r="DV89" i="10"/>
  <c r="FO89" i="10"/>
  <c r="AI89" i="10"/>
  <c r="EW89" i="10"/>
  <c r="FX89" i="10"/>
  <c r="EE89" i="10"/>
  <c r="FF89" i="10"/>
  <c r="DM89" i="10"/>
  <c r="EN89" i="10"/>
  <c r="AI69" i="10"/>
  <c r="DV69" i="10"/>
  <c r="EN69" i="10"/>
  <c r="FF69" i="10"/>
  <c r="FX69" i="10"/>
  <c r="DM69" i="10"/>
  <c r="EW69" i="10"/>
  <c r="EE69" i="10"/>
  <c r="FO69" i="10"/>
  <c r="AK41" i="10"/>
  <c r="DO41" i="10"/>
  <c r="DX41" i="10"/>
  <c r="EG41" i="10"/>
  <c r="EP41" i="10"/>
  <c r="EY41" i="10"/>
  <c r="FH41" i="10"/>
  <c r="FQ41" i="10"/>
  <c r="FZ41" i="10"/>
  <c r="AF99" i="10"/>
  <c r="DJ99" i="10"/>
  <c r="DS99" i="10"/>
  <c r="EB99" i="10"/>
  <c r="EK99" i="10"/>
  <c r="ET99" i="10"/>
  <c r="FC99" i="10"/>
  <c r="FL99" i="10"/>
  <c r="FU99" i="10"/>
  <c r="AF97" i="10"/>
  <c r="DJ97" i="10"/>
  <c r="DS97" i="10"/>
  <c r="EB97" i="10"/>
  <c r="EK97" i="10"/>
  <c r="ET97" i="10"/>
  <c r="FC97" i="10"/>
  <c r="FL97" i="10"/>
  <c r="FU97" i="10"/>
  <c r="AF95" i="10"/>
  <c r="DJ95" i="10"/>
  <c r="DS95" i="10"/>
  <c r="EB95" i="10"/>
  <c r="EK95" i="10"/>
  <c r="ET95" i="10"/>
  <c r="FC95" i="10"/>
  <c r="FL95" i="10"/>
  <c r="FU95" i="10"/>
  <c r="AH91" i="10"/>
  <c r="DU91" i="10"/>
  <c r="FE91" i="10"/>
  <c r="EM91" i="10"/>
  <c r="DL91" i="10"/>
  <c r="ED91" i="10"/>
  <c r="FN91" i="10"/>
  <c r="FW91" i="10"/>
  <c r="EV91" i="10"/>
  <c r="AJ87" i="10"/>
  <c r="FP87" i="10"/>
  <c r="FY87" i="10"/>
  <c r="DN87" i="10"/>
  <c r="DW87" i="10"/>
  <c r="EO87" i="10"/>
  <c r="EF87" i="10"/>
  <c r="EX87" i="10"/>
  <c r="FG87" i="10"/>
  <c r="AI83" i="10"/>
  <c r="DM83" i="10"/>
  <c r="EW83" i="10"/>
  <c r="DV83" i="10"/>
  <c r="FF83" i="10"/>
  <c r="FO83" i="10"/>
  <c r="EE83" i="10"/>
  <c r="EN83" i="10"/>
  <c r="FX83" i="10"/>
  <c r="AH75" i="10"/>
  <c r="DL75" i="10"/>
  <c r="ED75" i="10"/>
  <c r="EV75" i="10"/>
  <c r="FN75" i="10"/>
  <c r="EM75" i="10"/>
  <c r="FW75" i="10"/>
  <c r="FE75" i="10"/>
  <c r="DU75" i="10"/>
  <c r="AL60" i="10"/>
  <c r="DP60" i="10"/>
  <c r="EH60" i="10"/>
  <c r="EZ60" i="10"/>
  <c r="FR60" i="10"/>
  <c r="EQ60" i="10"/>
  <c r="GA60" i="10"/>
  <c r="FI60" i="10"/>
  <c r="DY60" i="10"/>
  <c r="AL100" i="10"/>
  <c r="DP100" i="10"/>
  <c r="DY100" i="10"/>
  <c r="EH100" i="10"/>
  <c r="EQ100" i="10"/>
  <c r="EZ100" i="10"/>
  <c r="FI100" i="10"/>
  <c r="FR100" i="10"/>
  <c r="GA100" i="10"/>
  <c r="AH97" i="10"/>
  <c r="DL97" i="10"/>
  <c r="DU97" i="10"/>
  <c r="ED97" i="10"/>
  <c r="EM97" i="10"/>
  <c r="EV97" i="10"/>
  <c r="FE97" i="10"/>
  <c r="FN97" i="10"/>
  <c r="FW97" i="10"/>
  <c r="DL93" i="10"/>
  <c r="AH93" i="10"/>
  <c r="FW93" i="10"/>
  <c r="EM93" i="10"/>
  <c r="FN93" i="10"/>
  <c r="EV93" i="10"/>
  <c r="ED93" i="10"/>
  <c r="FE93" i="10"/>
  <c r="DU93" i="10"/>
  <c r="AF87" i="10"/>
  <c r="EB87" i="10"/>
  <c r="EK87" i="10"/>
  <c r="ET87" i="10"/>
  <c r="FC87" i="10"/>
  <c r="FU87" i="10"/>
  <c r="FL87" i="10"/>
  <c r="DS87" i="10"/>
  <c r="DJ87" i="10"/>
  <c r="AH78" i="10"/>
  <c r="DU78" i="10"/>
  <c r="EM78" i="10"/>
  <c r="FE78" i="10"/>
  <c r="FW78" i="10"/>
  <c r="DL78" i="10"/>
  <c r="EV78" i="10"/>
  <c r="ED78" i="10"/>
  <c r="FN78" i="10"/>
  <c r="DS68" i="10"/>
  <c r="EK68" i="10"/>
  <c r="FC68" i="10"/>
  <c r="FU68" i="10"/>
  <c r="DJ68" i="10"/>
  <c r="ET68" i="10"/>
  <c r="AF68" i="10"/>
  <c r="EB68" i="10"/>
  <c r="FL68" i="10"/>
  <c r="DO100" i="10"/>
  <c r="DX100" i="10"/>
  <c r="EG100" i="10"/>
  <c r="EP100" i="10"/>
  <c r="EY100" i="10"/>
  <c r="FH100" i="10"/>
  <c r="FQ100" i="10"/>
  <c r="FZ100" i="10"/>
  <c r="AK100" i="10"/>
  <c r="AK96" i="10"/>
  <c r="DO96" i="10"/>
  <c r="DX96" i="10"/>
  <c r="EG96" i="10"/>
  <c r="EP96" i="10"/>
  <c r="EY96" i="10"/>
  <c r="FH96" i="10"/>
  <c r="FQ96" i="10"/>
  <c r="FZ96" i="10"/>
  <c r="ER87" i="10"/>
  <c r="FA87" i="10"/>
  <c r="FJ87" i="10"/>
  <c r="FS87" i="10"/>
  <c r="AM87" i="10"/>
  <c r="DZ87" i="10"/>
  <c r="DQ87" i="10"/>
  <c r="GB87" i="10"/>
  <c r="EI87" i="10"/>
  <c r="EH83" i="10"/>
  <c r="FR83" i="10"/>
  <c r="DY83" i="10"/>
  <c r="FI83" i="10"/>
  <c r="AL83" i="10"/>
  <c r="EQ83" i="10"/>
  <c r="GA83" i="10"/>
  <c r="DP83" i="10"/>
  <c r="EZ83" i="10"/>
  <c r="AL70" i="10"/>
  <c r="DP70" i="10"/>
  <c r="DY70" i="10"/>
  <c r="EH70" i="10"/>
  <c r="EQ70" i="10"/>
  <c r="EZ70" i="10"/>
  <c r="FI70" i="10"/>
  <c r="FR70" i="10"/>
  <c r="GA70" i="10"/>
  <c r="AM99" i="10"/>
  <c r="DQ99" i="10"/>
  <c r="DZ99" i="10"/>
  <c r="EI99" i="10"/>
  <c r="ER99" i="10"/>
  <c r="FA99" i="10"/>
  <c r="FJ99" i="10"/>
  <c r="FS99" i="10"/>
  <c r="GB99" i="10"/>
  <c r="AM97" i="10"/>
  <c r="DQ97" i="10"/>
  <c r="DZ97" i="10"/>
  <c r="EI97" i="10"/>
  <c r="ER97" i="10"/>
  <c r="FA97" i="10"/>
  <c r="FJ97" i="10"/>
  <c r="FS97" i="10"/>
  <c r="GB97" i="10"/>
  <c r="AM95" i="10"/>
  <c r="DQ95" i="10"/>
  <c r="DZ95" i="10"/>
  <c r="EI95" i="10"/>
  <c r="ER95" i="10"/>
  <c r="FA95" i="10"/>
  <c r="FJ95" i="10"/>
  <c r="FS95" i="10"/>
  <c r="GB95" i="10"/>
  <c r="AL92" i="10"/>
  <c r="DP92" i="10"/>
  <c r="DY92" i="10"/>
  <c r="EH92" i="10"/>
  <c r="EQ92" i="10"/>
  <c r="EZ92" i="10"/>
  <c r="FI92" i="10"/>
  <c r="FR92" i="10"/>
  <c r="GA92" i="10"/>
  <c r="AI88" i="10"/>
  <c r="DM88" i="10"/>
  <c r="EE88" i="10"/>
  <c r="EW88" i="10"/>
  <c r="FO88" i="10"/>
  <c r="EN88" i="10"/>
  <c r="DV88" i="10"/>
  <c r="FF88" i="10"/>
  <c r="FX88" i="10"/>
  <c r="DQ84" i="10"/>
  <c r="FA84" i="10"/>
  <c r="DZ84" i="10"/>
  <c r="FJ84" i="10"/>
  <c r="FS84" i="10"/>
  <c r="GB84" i="10"/>
  <c r="ER84" i="10"/>
  <c r="EI84" i="10"/>
  <c r="AM84" i="10"/>
  <c r="AL76" i="10"/>
  <c r="DY76" i="10"/>
  <c r="EQ76" i="10"/>
  <c r="FI76" i="10"/>
  <c r="GA76" i="10"/>
  <c r="DP76" i="10"/>
  <c r="EH76" i="10"/>
  <c r="FR76" i="10"/>
  <c r="EZ76" i="10"/>
  <c r="AM68" i="10"/>
  <c r="DQ68" i="10"/>
  <c r="EI68" i="10"/>
  <c r="FA68" i="10"/>
  <c r="FS68" i="10"/>
  <c r="ER68" i="10"/>
  <c r="GB68" i="10"/>
  <c r="DZ68" i="10"/>
  <c r="FJ68" i="10"/>
  <c r="DX59" i="10"/>
  <c r="DO59" i="10"/>
  <c r="AK59" i="10"/>
  <c r="FQ59" i="10"/>
  <c r="EP59" i="10"/>
  <c r="EG59" i="10"/>
  <c r="FH59" i="10"/>
  <c r="EY59" i="10"/>
  <c r="FZ59" i="10"/>
  <c r="AJ94" i="10"/>
  <c r="DN94" i="10"/>
  <c r="EF94" i="10"/>
  <c r="EX94" i="10"/>
  <c r="FP94" i="10"/>
  <c r="EO94" i="10"/>
  <c r="FY94" i="10"/>
  <c r="DW94" i="10"/>
  <c r="FG94" i="10"/>
  <c r="DO92" i="10"/>
  <c r="EG92" i="10"/>
  <c r="EY92" i="10"/>
  <c r="FQ92" i="10"/>
  <c r="AK92" i="10"/>
  <c r="DX92" i="10"/>
  <c r="EP92" i="10"/>
  <c r="FH92" i="10"/>
  <c r="FZ92" i="10"/>
  <c r="AJ90" i="10"/>
  <c r="DN90" i="10"/>
  <c r="EF90" i="10"/>
  <c r="EX90" i="10"/>
  <c r="FP90" i="10"/>
  <c r="DW90" i="10"/>
  <c r="FG90" i="10"/>
  <c r="EO90" i="10"/>
  <c r="FY90" i="10"/>
  <c r="AL88" i="10"/>
  <c r="DY88" i="10"/>
  <c r="EQ88" i="10"/>
  <c r="FI88" i="10"/>
  <c r="GA88" i="10"/>
  <c r="DP88" i="10"/>
  <c r="EH88" i="10"/>
  <c r="FR88" i="10"/>
  <c r="EZ88" i="10"/>
  <c r="AK86" i="10"/>
  <c r="FQ86" i="10"/>
  <c r="EY86" i="10"/>
  <c r="EG86" i="10"/>
  <c r="DO86" i="10"/>
  <c r="FZ86" i="10"/>
  <c r="EP86" i="10"/>
  <c r="FH86" i="10"/>
  <c r="DX86" i="10"/>
  <c r="DY84" i="10"/>
  <c r="FI84" i="10"/>
  <c r="EH84" i="10"/>
  <c r="FR84" i="10"/>
  <c r="EQ84" i="10"/>
  <c r="GA84" i="10"/>
  <c r="EZ84" i="10"/>
  <c r="DP84" i="10"/>
  <c r="AL84" i="10"/>
  <c r="AL82" i="10"/>
  <c r="DP82" i="10"/>
  <c r="EH82" i="10"/>
  <c r="EZ82" i="10"/>
  <c r="FR82" i="10"/>
  <c r="DY82" i="10"/>
  <c r="FI82" i="10"/>
  <c r="EQ82" i="10"/>
  <c r="GA82" i="10"/>
  <c r="AL78" i="10"/>
  <c r="DP78" i="10"/>
  <c r="EH78" i="10"/>
  <c r="EZ78" i="10"/>
  <c r="FR78" i="10"/>
  <c r="DY78" i="10"/>
  <c r="FI78" i="10"/>
  <c r="EQ78" i="10"/>
  <c r="GA78" i="10"/>
  <c r="EE74" i="10"/>
  <c r="FO74" i="10"/>
  <c r="EW74" i="10"/>
  <c r="AI74" i="10"/>
  <c r="EN74" i="10"/>
  <c r="FX74" i="10"/>
  <c r="DM74" i="10"/>
  <c r="DV74" i="10"/>
  <c r="FF74" i="10"/>
  <c r="DM70" i="10"/>
  <c r="EW70" i="10"/>
  <c r="FO70" i="10"/>
  <c r="DV70" i="10"/>
  <c r="FF70" i="10"/>
  <c r="EE70" i="10"/>
  <c r="EN70" i="10"/>
  <c r="FX70" i="10"/>
  <c r="AI70" i="10"/>
  <c r="DW66" i="10"/>
  <c r="EO66" i="10"/>
  <c r="FG66" i="10"/>
  <c r="FY66" i="10"/>
  <c r="AJ66" i="10"/>
  <c r="EF66" i="10"/>
  <c r="FP66" i="10"/>
  <c r="EX66" i="10"/>
  <c r="DN66" i="10"/>
  <c r="DU61" i="10"/>
  <c r="EM61" i="10"/>
  <c r="FE61" i="10"/>
  <c r="FW61" i="10"/>
  <c r="DL61" i="10"/>
  <c r="EV61" i="10"/>
  <c r="FN61" i="10"/>
  <c r="AH61" i="10"/>
  <c r="ED61" i="10"/>
  <c r="AJ44" i="10"/>
  <c r="DN44" i="10"/>
  <c r="EF44" i="10"/>
  <c r="EX44" i="10"/>
  <c r="FP44" i="10"/>
  <c r="DW44" i="10"/>
  <c r="EO44" i="10"/>
  <c r="FY44" i="10"/>
  <c r="FG44" i="10"/>
  <c r="DM93" i="10"/>
  <c r="EE93" i="10"/>
  <c r="EW93" i="10"/>
  <c r="FO93" i="10"/>
  <c r="AI93" i="10"/>
  <c r="EN93" i="10"/>
  <c r="FX93" i="10"/>
  <c r="DV93" i="10"/>
  <c r="FF93" i="10"/>
  <c r="DV91" i="10"/>
  <c r="EN91" i="10"/>
  <c r="FF91" i="10"/>
  <c r="FX91" i="10"/>
  <c r="AI91" i="10"/>
  <c r="DM91" i="10"/>
  <c r="EE91" i="10"/>
  <c r="EW91" i="10"/>
  <c r="FO91" i="10"/>
  <c r="EC89" i="10"/>
  <c r="FD89" i="10"/>
  <c r="DK89" i="10"/>
  <c r="EL89" i="10"/>
  <c r="FM89" i="10"/>
  <c r="EU89" i="10"/>
  <c r="FV89" i="10"/>
  <c r="AG89" i="10"/>
  <c r="DT89" i="10"/>
  <c r="AG87" i="10"/>
  <c r="DK87" i="10"/>
  <c r="FD87" i="10"/>
  <c r="DT87" i="10"/>
  <c r="FM87" i="10"/>
  <c r="EL87" i="10"/>
  <c r="EU87" i="10"/>
  <c r="EC87" i="10"/>
  <c r="FV87" i="10"/>
  <c r="AF85" i="10"/>
  <c r="EK85" i="10"/>
  <c r="FU85" i="10"/>
  <c r="FC85" i="10"/>
  <c r="DJ85" i="10"/>
  <c r="ET85" i="10"/>
  <c r="DS85" i="10"/>
  <c r="EB85" i="10"/>
  <c r="FL85" i="10"/>
  <c r="AF83" i="10"/>
  <c r="FC83" i="10"/>
  <c r="FL83" i="10"/>
  <c r="EK83" i="10"/>
  <c r="ET83" i="10"/>
  <c r="DS83" i="10"/>
  <c r="EB83" i="10"/>
  <c r="FU83" i="10"/>
  <c r="DJ83" i="10"/>
  <c r="DT79" i="10"/>
  <c r="EL79" i="10"/>
  <c r="FD79" i="10"/>
  <c r="FV79" i="10"/>
  <c r="AG79" i="10"/>
  <c r="EC79" i="10"/>
  <c r="FM79" i="10"/>
  <c r="DK79" i="10"/>
  <c r="EU79" i="10"/>
  <c r="DX75" i="10"/>
  <c r="EP75" i="10"/>
  <c r="FH75" i="10"/>
  <c r="FZ75" i="10"/>
  <c r="DO75" i="10"/>
  <c r="EY75" i="10"/>
  <c r="AK75" i="10"/>
  <c r="FQ75" i="10"/>
  <c r="EG75" i="10"/>
  <c r="DX71" i="10"/>
  <c r="EP71" i="10"/>
  <c r="FH71" i="10"/>
  <c r="FZ71" i="10"/>
  <c r="DO71" i="10"/>
  <c r="EY71" i="10"/>
  <c r="EG71" i="10"/>
  <c r="FQ71" i="10"/>
  <c r="AK71" i="10"/>
  <c r="AM67" i="10"/>
  <c r="GB67" i="10"/>
  <c r="FJ67" i="10"/>
  <c r="ER67" i="10"/>
  <c r="DZ67" i="10"/>
  <c r="FA67" i="10"/>
  <c r="DQ67" i="10"/>
  <c r="EI67" i="10"/>
  <c r="FS67" i="10"/>
  <c r="AJ62" i="10"/>
  <c r="DN62" i="10"/>
  <c r="EF62" i="10"/>
  <c r="EX62" i="10"/>
  <c r="FP62" i="10"/>
  <c r="EO62" i="10"/>
  <c r="FY62" i="10"/>
  <c r="DW62" i="10"/>
  <c r="FG62" i="10"/>
  <c r="AG50" i="10"/>
  <c r="DK50" i="10"/>
  <c r="DT50" i="10"/>
  <c r="EC50" i="10"/>
  <c r="EL50" i="10"/>
  <c r="EU50" i="10"/>
  <c r="FD50" i="10"/>
  <c r="FM50" i="10"/>
  <c r="FV50" i="10"/>
  <c r="AJ81" i="10"/>
  <c r="DN81" i="10"/>
  <c r="EF81" i="10"/>
  <c r="EX81" i="10"/>
  <c r="FP81" i="10"/>
  <c r="EO81" i="10"/>
  <c r="FY81" i="10"/>
  <c r="DW81" i="10"/>
  <c r="FG81" i="10"/>
  <c r="AJ79" i="10"/>
  <c r="DN79" i="10"/>
  <c r="EF79" i="10"/>
  <c r="EX79" i="10"/>
  <c r="FP79" i="10"/>
  <c r="EO79" i="10"/>
  <c r="FY79" i="10"/>
  <c r="FG79" i="10"/>
  <c r="DW79" i="10"/>
  <c r="DO77" i="10"/>
  <c r="DX77" i="10"/>
  <c r="EG77" i="10"/>
  <c r="EP77" i="10"/>
  <c r="FH77" i="10"/>
  <c r="FZ77" i="10"/>
  <c r="AK77" i="10"/>
  <c r="FQ77" i="10"/>
  <c r="EY77" i="10"/>
  <c r="DW75" i="10"/>
  <c r="FG75" i="10"/>
  <c r="EO75" i="10"/>
  <c r="EF75" i="10"/>
  <c r="FP75" i="10"/>
  <c r="AJ75" i="10"/>
  <c r="FY75" i="10"/>
  <c r="DN75" i="10"/>
  <c r="EX75" i="10"/>
  <c r="DX73" i="10"/>
  <c r="EP73" i="10"/>
  <c r="FH73" i="10"/>
  <c r="FZ73" i="10"/>
  <c r="DO73" i="10"/>
  <c r="EY73" i="10"/>
  <c r="AK73" i="10"/>
  <c r="FQ73" i="10"/>
  <c r="EG73" i="10"/>
  <c r="DW71" i="10"/>
  <c r="FG71" i="10"/>
  <c r="AJ71" i="10"/>
  <c r="FY71" i="10"/>
  <c r="EF71" i="10"/>
  <c r="FP71" i="10"/>
  <c r="EO71" i="10"/>
  <c r="EX71" i="10"/>
  <c r="DN71" i="10"/>
  <c r="DP69" i="10"/>
  <c r="EH69" i="10"/>
  <c r="EZ69" i="10"/>
  <c r="FR69" i="10"/>
  <c r="DY69" i="10"/>
  <c r="FI69" i="10"/>
  <c r="AL69" i="10"/>
  <c r="GA69" i="10"/>
  <c r="EQ69" i="10"/>
  <c r="DY67" i="10"/>
  <c r="FI67" i="10"/>
  <c r="EH67" i="10"/>
  <c r="FR67" i="10"/>
  <c r="EQ67" i="10"/>
  <c r="DP67" i="10"/>
  <c r="AL67" i="10"/>
  <c r="GA67" i="10"/>
  <c r="EZ67" i="10"/>
  <c r="AM65" i="10"/>
  <c r="DQ65" i="10"/>
  <c r="ER65" i="10"/>
  <c r="DZ65" i="10"/>
  <c r="FS65" i="10"/>
  <c r="EI65" i="10"/>
  <c r="FJ65" i="10"/>
  <c r="FA65" i="10"/>
  <c r="GB65" i="10"/>
  <c r="AK63" i="10"/>
  <c r="FH63" i="10"/>
  <c r="DO63" i="10"/>
  <c r="EP63" i="10"/>
  <c r="FQ63" i="10"/>
  <c r="DX63" i="10"/>
  <c r="EY63" i="10"/>
  <c r="FZ63" i="10"/>
  <c r="EG63" i="10"/>
  <c r="DL59" i="10"/>
  <c r="AH59" i="10"/>
  <c r="FW59" i="10"/>
  <c r="FE59" i="10"/>
  <c r="EM59" i="10"/>
  <c r="DU59" i="10"/>
  <c r="FN59" i="10"/>
  <c r="EV59" i="10"/>
  <c r="ED59" i="10"/>
  <c r="AK54" i="10"/>
  <c r="EG54" i="10"/>
  <c r="FZ54" i="10"/>
  <c r="DO54" i="10"/>
  <c r="FH54" i="10"/>
  <c r="EP54" i="10"/>
  <c r="FQ54" i="10"/>
  <c r="DX54" i="10"/>
  <c r="EY54" i="10"/>
  <c r="AM82" i="10"/>
  <c r="EI82" i="10"/>
  <c r="FA82" i="10"/>
  <c r="FS82" i="10"/>
  <c r="DQ82" i="10"/>
  <c r="ER82" i="10"/>
  <c r="DZ82" i="10"/>
  <c r="FJ82" i="10"/>
  <c r="GB82" i="10"/>
  <c r="AM80" i="10"/>
  <c r="DZ80" i="10"/>
  <c r="ER80" i="10"/>
  <c r="FJ80" i="10"/>
  <c r="GB80" i="10"/>
  <c r="EI80" i="10"/>
  <c r="FS80" i="10"/>
  <c r="DQ80" i="10"/>
  <c r="FA80" i="10"/>
  <c r="AM78" i="10"/>
  <c r="DZ78" i="10"/>
  <c r="ER78" i="10"/>
  <c r="FJ78" i="10"/>
  <c r="GB78" i="10"/>
  <c r="EI78" i="10"/>
  <c r="FS78" i="10"/>
  <c r="FA78" i="10"/>
  <c r="DQ78" i="10"/>
  <c r="AJ76" i="10"/>
  <c r="DW76" i="10"/>
  <c r="EO76" i="10"/>
  <c r="FG76" i="10"/>
  <c r="FY76" i="10"/>
  <c r="EF76" i="10"/>
  <c r="FP76" i="10"/>
  <c r="DN76" i="10"/>
  <c r="EX76" i="10"/>
  <c r="AJ74" i="10"/>
  <c r="DW74" i="10"/>
  <c r="EO74" i="10"/>
  <c r="FG74" i="10"/>
  <c r="FY74" i="10"/>
  <c r="EF74" i="10"/>
  <c r="DN74" i="10"/>
  <c r="EX74" i="10"/>
  <c r="FP74" i="10"/>
  <c r="AJ72" i="10"/>
  <c r="DW72" i="10"/>
  <c r="EO72" i="10"/>
  <c r="FG72" i="10"/>
  <c r="FY72" i="10"/>
  <c r="EF72" i="10"/>
  <c r="FP72" i="10"/>
  <c r="EX72" i="10"/>
  <c r="DN72" i="10"/>
  <c r="AJ70" i="10"/>
  <c r="DW70" i="10"/>
  <c r="EO70" i="10"/>
  <c r="FG70" i="10"/>
  <c r="FY70" i="10"/>
  <c r="FP70" i="10"/>
  <c r="DN70" i="10"/>
  <c r="EX70" i="10"/>
  <c r="EF70" i="10"/>
  <c r="AK68" i="10"/>
  <c r="EP68" i="10"/>
  <c r="FZ68" i="10"/>
  <c r="FH68" i="10"/>
  <c r="DO68" i="10"/>
  <c r="EY68" i="10"/>
  <c r="DX68" i="10"/>
  <c r="FQ68" i="10"/>
  <c r="EG68" i="10"/>
  <c r="AK66" i="10"/>
  <c r="DX66" i="10"/>
  <c r="EP66" i="10"/>
  <c r="FH66" i="10"/>
  <c r="FZ66" i="10"/>
  <c r="EG66" i="10"/>
  <c r="FQ66" i="10"/>
  <c r="DO66" i="10"/>
  <c r="EY66" i="10"/>
  <c r="DY64" i="10"/>
  <c r="EQ64" i="10"/>
  <c r="FI64" i="10"/>
  <c r="GA64" i="10"/>
  <c r="AL64" i="10"/>
  <c r="DP64" i="10"/>
  <c r="EZ64" i="10"/>
  <c r="EH64" i="10"/>
  <c r="FR64" i="10"/>
  <c r="AK61" i="10"/>
  <c r="FZ61" i="10"/>
  <c r="FH61" i="10"/>
  <c r="EP61" i="10"/>
  <c r="DX61" i="10"/>
  <c r="EY61" i="10"/>
  <c r="FQ61" i="10"/>
  <c r="EG61" i="10"/>
  <c r="DO61" i="10"/>
  <c r="DM57" i="10"/>
  <c r="EW57" i="10"/>
  <c r="EE57" i="10"/>
  <c r="DV57" i="10"/>
  <c r="FF57" i="10"/>
  <c r="FO57" i="10"/>
  <c r="FX57" i="10"/>
  <c r="EN57" i="10"/>
  <c r="AI57" i="10"/>
  <c r="EC38" i="10"/>
  <c r="FM38" i="10"/>
  <c r="AG38" i="10"/>
  <c r="DT38" i="10"/>
  <c r="EL38" i="10"/>
  <c r="FD38" i="10"/>
  <c r="DK38" i="10"/>
  <c r="FV38" i="10"/>
  <c r="EU38" i="10"/>
  <c r="DQ62" i="10"/>
  <c r="FA62" i="10"/>
  <c r="EI62" i="10"/>
  <c r="DZ62" i="10"/>
  <c r="FJ62" i="10"/>
  <c r="FS62" i="10"/>
  <c r="ER62" i="10"/>
  <c r="GB62" i="10"/>
  <c r="AM62" i="10"/>
  <c r="DN60" i="10"/>
  <c r="EF60" i="10"/>
  <c r="EX60" i="10"/>
  <c r="FP60" i="10"/>
  <c r="EO60" i="10"/>
  <c r="FY60" i="10"/>
  <c r="AJ60" i="10"/>
  <c r="FG60" i="10"/>
  <c r="DW60" i="10"/>
  <c r="AK58" i="10"/>
  <c r="DO58" i="10"/>
  <c r="EG58" i="10"/>
  <c r="EY58" i="10"/>
  <c r="FQ58" i="10"/>
  <c r="DX58" i="10"/>
  <c r="FH58" i="10"/>
  <c r="FZ58" i="10"/>
  <c r="EP58" i="10"/>
  <c r="EU55" i="10"/>
  <c r="FD55" i="10"/>
  <c r="DT55" i="10"/>
  <c r="AG55" i="10"/>
  <c r="FM55" i="10"/>
  <c r="FV55" i="10"/>
  <c r="DK55" i="10"/>
  <c r="EL55" i="10"/>
  <c r="EC55" i="10"/>
  <c r="EM51" i="10"/>
  <c r="FW51" i="10"/>
  <c r="DU51" i="10"/>
  <c r="DL51" i="10"/>
  <c r="EV51" i="10"/>
  <c r="AH51" i="10"/>
  <c r="FE51" i="10"/>
  <c r="ED51" i="10"/>
  <c r="FN51" i="10"/>
  <c r="DN47" i="10"/>
  <c r="EX47" i="10"/>
  <c r="AJ47" i="10"/>
  <c r="FY47" i="10"/>
  <c r="DW47" i="10"/>
  <c r="FG47" i="10"/>
  <c r="EF47" i="10"/>
  <c r="FP47" i="10"/>
  <c r="EO47" i="10"/>
  <c r="DL63" i="10"/>
  <c r="DU63" i="10"/>
  <c r="ED63" i="10"/>
  <c r="EM63" i="10"/>
  <c r="FE63" i="10"/>
  <c r="AH63" i="10"/>
  <c r="FN63" i="10"/>
  <c r="FW63" i="10"/>
  <c r="EV63" i="10"/>
  <c r="AI61" i="10"/>
  <c r="DM61" i="10"/>
  <c r="EE61" i="10"/>
  <c r="EW61" i="10"/>
  <c r="FO61" i="10"/>
  <c r="DV61" i="10"/>
  <c r="FF61" i="10"/>
  <c r="EN61" i="10"/>
  <c r="FX61" i="10"/>
  <c r="DM59" i="10"/>
  <c r="DV59" i="10"/>
  <c r="EW59" i="10"/>
  <c r="EE59" i="10"/>
  <c r="EN59" i="10"/>
  <c r="FF59" i="10"/>
  <c r="FO59" i="10"/>
  <c r="FX59" i="10"/>
  <c r="AI59" i="10"/>
  <c r="AI56" i="10"/>
  <c r="DM56" i="10"/>
  <c r="EE56" i="10"/>
  <c r="EW56" i="10"/>
  <c r="FO56" i="10"/>
  <c r="DV56" i="10"/>
  <c r="FF56" i="10"/>
  <c r="EN56" i="10"/>
  <c r="FX56" i="10"/>
  <c r="DJ52" i="10"/>
  <c r="ET52" i="10"/>
  <c r="FL52" i="10"/>
  <c r="DS52" i="10"/>
  <c r="FC52" i="10"/>
  <c r="EB52" i="10"/>
  <c r="EK52" i="10"/>
  <c r="FU52" i="10"/>
  <c r="AF52" i="10"/>
  <c r="AF48" i="10"/>
  <c r="DS48" i="10"/>
  <c r="EK48" i="10"/>
  <c r="FC48" i="10"/>
  <c r="FU48" i="10"/>
  <c r="EB48" i="10"/>
  <c r="ET48" i="10"/>
  <c r="DJ48" i="10"/>
  <c r="FL48" i="10"/>
  <c r="AJ42" i="10"/>
  <c r="DN42" i="10"/>
  <c r="EF42" i="10"/>
  <c r="FP42" i="10"/>
  <c r="FG42" i="10"/>
  <c r="EO42" i="10"/>
  <c r="EX42" i="10"/>
  <c r="FY42" i="10"/>
  <c r="DW42" i="10"/>
  <c r="AH57" i="10"/>
  <c r="DL57" i="10"/>
  <c r="DU57" i="10"/>
  <c r="ED57" i="10"/>
  <c r="EM57" i="10"/>
  <c r="EV57" i="10"/>
  <c r="FE57" i="10"/>
  <c r="FN57" i="10"/>
  <c r="FW57" i="10"/>
  <c r="FX55" i="10"/>
  <c r="DM55" i="10"/>
  <c r="AI55" i="10"/>
  <c r="DV55" i="10"/>
  <c r="EN55" i="10"/>
  <c r="FF55" i="10"/>
  <c r="EW55" i="10"/>
  <c r="FO55" i="10"/>
  <c r="EE55" i="10"/>
  <c r="DJ53" i="10"/>
  <c r="ET53" i="10"/>
  <c r="EB53" i="10"/>
  <c r="DS53" i="10"/>
  <c r="FC53" i="10"/>
  <c r="FL53" i="10"/>
  <c r="EK53" i="10"/>
  <c r="AF53" i="10"/>
  <c r="FU53" i="10"/>
  <c r="AF51" i="10"/>
  <c r="DJ51" i="10"/>
  <c r="DS51" i="10"/>
  <c r="FL51" i="10"/>
  <c r="EB51" i="10"/>
  <c r="FU51" i="10"/>
  <c r="EK51" i="10"/>
  <c r="FC51" i="10"/>
  <c r="ET51" i="10"/>
  <c r="AJ48" i="10"/>
  <c r="FG48" i="10"/>
  <c r="FP48" i="10"/>
  <c r="DN48" i="10"/>
  <c r="FY48" i="10"/>
  <c r="DW48" i="10"/>
  <c r="EO48" i="10"/>
  <c r="EX48" i="10"/>
  <c r="EF48" i="10"/>
  <c r="DJ41" i="10"/>
  <c r="AF41" i="10"/>
  <c r="FL41" i="10"/>
  <c r="ET41" i="10"/>
  <c r="EB41" i="10"/>
  <c r="FC41" i="10"/>
  <c r="DS41" i="10"/>
  <c r="FU41" i="10"/>
  <c r="EK41" i="10"/>
  <c r="AK56" i="10"/>
  <c r="DX56" i="10"/>
  <c r="EP56" i="10"/>
  <c r="FH56" i="10"/>
  <c r="FZ56" i="10"/>
  <c r="EG56" i="10"/>
  <c r="FQ56" i="10"/>
  <c r="DO56" i="10"/>
  <c r="EY56" i="10"/>
  <c r="AL54" i="10"/>
  <c r="EZ54" i="10"/>
  <c r="EH54" i="10"/>
  <c r="DP54" i="10"/>
  <c r="FR54" i="10"/>
  <c r="FI54" i="10"/>
  <c r="DY54" i="10"/>
  <c r="EQ54" i="10"/>
  <c r="GA54" i="10"/>
  <c r="AL52" i="10"/>
  <c r="FR52" i="10"/>
  <c r="EZ52" i="10"/>
  <c r="EH52" i="10"/>
  <c r="DP52" i="10"/>
  <c r="FI52" i="10"/>
  <c r="DY52" i="10"/>
  <c r="GA52" i="10"/>
  <c r="EQ52" i="10"/>
  <c r="AM50" i="10"/>
  <c r="DQ50" i="10"/>
  <c r="DZ50" i="10"/>
  <c r="EI50" i="10"/>
  <c r="ER50" i="10"/>
  <c r="FA50" i="10"/>
  <c r="FJ50" i="10"/>
  <c r="FS50" i="10"/>
  <c r="GB50" i="10"/>
  <c r="DM48" i="10"/>
  <c r="EE48" i="10"/>
  <c r="EW48" i="10"/>
  <c r="FO48" i="10"/>
  <c r="FX48" i="10"/>
  <c r="AI48" i="10"/>
  <c r="DV48" i="10"/>
  <c r="EN48" i="10"/>
  <c r="FF48" i="10"/>
  <c r="AH43" i="10"/>
  <c r="FN43" i="10"/>
  <c r="EV43" i="10"/>
  <c r="ED43" i="10"/>
  <c r="DL43" i="10"/>
  <c r="EM43" i="10"/>
  <c r="FW43" i="10"/>
  <c r="FE43" i="10"/>
  <c r="DU43" i="10"/>
  <c r="AK45" i="10"/>
  <c r="DO45" i="10"/>
  <c r="DX45" i="10"/>
  <c r="EG45" i="10"/>
  <c r="EP45" i="10"/>
  <c r="EY45" i="10"/>
  <c r="FH45" i="10"/>
  <c r="FQ45" i="10"/>
  <c r="FZ45" i="10"/>
  <c r="AL43" i="10"/>
  <c r="FR43" i="10"/>
  <c r="EZ43" i="10"/>
  <c r="EH43" i="10"/>
  <c r="DP43" i="10"/>
  <c r="FI43" i="10"/>
  <c r="DY43" i="10"/>
  <c r="GA43" i="10"/>
  <c r="EQ43" i="10"/>
  <c r="EK40" i="10"/>
  <c r="DJ40" i="10"/>
  <c r="AF40" i="10"/>
  <c r="DS40" i="10"/>
  <c r="ET40" i="10"/>
  <c r="FC40" i="10"/>
  <c r="EB40" i="10"/>
  <c r="FL40" i="10"/>
  <c r="FU40" i="10"/>
  <c r="AG47" i="10"/>
  <c r="DK47" i="10"/>
  <c r="EU47" i="10"/>
  <c r="EC47" i="10"/>
  <c r="FM47" i="10"/>
  <c r="DT47" i="10"/>
  <c r="FD47" i="10"/>
  <c r="FV47" i="10"/>
  <c r="EL47" i="10"/>
  <c r="AF44" i="10"/>
  <c r="FC44" i="10"/>
  <c r="FL44" i="10"/>
  <c r="DJ44" i="10"/>
  <c r="FU44" i="10"/>
  <c r="DS44" i="10"/>
  <c r="EK44" i="10"/>
  <c r="ET44" i="10"/>
  <c r="EB44" i="10"/>
  <c r="DT39" i="10"/>
  <c r="EU39" i="10"/>
  <c r="DK39" i="10"/>
  <c r="FD39" i="10"/>
  <c r="FV39" i="10"/>
  <c r="EC39" i="10"/>
  <c r="FM39" i="10"/>
  <c r="AG39" i="10"/>
  <c r="EL39" i="10"/>
  <c r="AL49" i="10"/>
  <c r="FI49" i="10"/>
  <c r="DY49" i="10"/>
  <c r="EZ49" i="10"/>
  <c r="GA49" i="10"/>
  <c r="DP49" i="10"/>
  <c r="FR49" i="10"/>
  <c r="EH49" i="10"/>
  <c r="EQ49" i="10"/>
  <c r="DY47" i="10"/>
  <c r="FI47" i="10"/>
  <c r="AL47" i="10"/>
  <c r="GA47" i="10"/>
  <c r="EH47" i="10"/>
  <c r="FR47" i="10"/>
  <c r="EQ47" i="10"/>
  <c r="DP47" i="10"/>
  <c r="EZ47" i="10"/>
  <c r="DQ45" i="10"/>
  <c r="EI45" i="10"/>
  <c r="FA45" i="10"/>
  <c r="FS45" i="10"/>
  <c r="AM45" i="10"/>
  <c r="ER45" i="10"/>
  <c r="GB45" i="10"/>
  <c r="FJ45" i="10"/>
  <c r="DZ45" i="10"/>
  <c r="EG43" i="10"/>
  <c r="FH43" i="10"/>
  <c r="AK43" i="10"/>
  <c r="DX43" i="10"/>
  <c r="EP43" i="10"/>
  <c r="FZ43" i="10"/>
  <c r="FQ43" i="10"/>
  <c r="EY43" i="10"/>
  <c r="DO43" i="10"/>
  <c r="AM41" i="10"/>
  <c r="ER41" i="10"/>
  <c r="GB41" i="10"/>
  <c r="FJ41" i="10"/>
  <c r="DQ41" i="10"/>
  <c r="FA41" i="10"/>
  <c r="DZ41" i="10"/>
  <c r="FS41" i="10"/>
  <c r="EI41" i="10"/>
  <c r="AI38" i="10"/>
  <c r="DV38" i="10"/>
  <c r="EN38" i="10"/>
  <c r="FF38" i="10"/>
  <c r="FX38" i="10"/>
  <c r="DM38" i="10"/>
  <c r="EE38" i="10"/>
  <c r="EW38" i="10"/>
  <c r="FO38" i="10"/>
  <c r="DQ38" i="10"/>
  <c r="FA38" i="10"/>
  <c r="EI38" i="10"/>
  <c r="AM38" i="10"/>
  <c r="FS38" i="10"/>
  <c r="ER38" i="10"/>
  <c r="GB38" i="10"/>
  <c r="DZ38" i="10"/>
  <c r="FJ38" i="10"/>
  <c r="DP42" i="10"/>
  <c r="EZ42" i="10"/>
  <c r="DY42" i="10"/>
  <c r="FI42" i="10"/>
  <c r="EH42" i="10"/>
  <c r="FR42" i="10"/>
  <c r="AL42" i="10"/>
  <c r="GA42" i="10"/>
  <c r="EQ42" i="10"/>
  <c r="AK40" i="10"/>
  <c r="EG40" i="10"/>
  <c r="EY40" i="10"/>
  <c r="FH40" i="10"/>
  <c r="DX40" i="10"/>
  <c r="FQ40" i="10"/>
  <c r="FZ40" i="10"/>
  <c r="EP40" i="10"/>
  <c r="DO40" i="10"/>
  <c r="AJ38" i="10"/>
  <c r="EO38" i="10"/>
  <c r="FY38" i="10"/>
  <c r="EX38" i="10"/>
  <c r="FP38" i="10"/>
  <c r="DW38" i="10"/>
  <c r="DN38" i="10"/>
  <c r="EF38" i="10"/>
  <c r="FG38" i="10"/>
  <c r="DU35" i="10"/>
  <c r="FE35" i="10"/>
  <c r="EM35" i="10"/>
  <c r="ED35" i="10"/>
  <c r="FN35" i="10"/>
  <c r="AH35" i="10"/>
  <c r="FW35" i="10"/>
  <c r="DL35" i="10"/>
  <c r="EV35" i="10"/>
  <c r="FA40" i="10"/>
  <c r="FS40" i="10"/>
  <c r="EI40" i="10"/>
  <c r="ER40" i="10"/>
  <c r="FJ40" i="10"/>
  <c r="GB40" i="10"/>
  <c r="AM40" i="10"/>
  <c r="DQ40" i="10"/>
  <c r="DZ40" i="10"/>
  <c r="DP38" i="10"/>
  <c r="EZ38" i="10"/>
  <c r="FR38" i="10"/>
  <c r="DY38" i="10"/>
  <c r="FI38" i="10"/>
  <c r="EH38" i="10"/>
  <c r="AL38" i="10"/>
  <c r="EQ38" i="10"/>
  <c r="GA38" i="10"/>
  <c r="EH35" i="10"/>
  <c r="FR35" i="10"/>
  <c r="EZ35" i="10"/>
  <c r="AL35" i="10"/>
  <c r="EQ35" i="10"/>
  <c r="GA35" i="10"/>
  <c r="DP35" i="10"/>
  <c r="DY35" i="10"/>
  <c r="FI35" i="10"/>
  <c r="EH37" i="10"/>
  <c r="FR37" i="10"/>
  <c r="EZ37" i="10"/>
  <c r="AL37" i="10"/>
  <c r="EQ37" i="10"/>
  <c r="GA37" i="10"/>
  <c r="DP37" i="10"/>
  <c r="FI37" i="10"/>
  <c r="DY37" i="10"/>
  <c r="AM35" i="10"/>
  <c r="DZ35" i="10"/>
  <c r="FJ35" i="10"/>
  <c r="ER35" i="10"/>
  <c r="GB35" i="10"/>
  <c r="FS35" i="10"/>
  <c r="EI35" i="10"/>
  <c r="DQ35" i="10"/>
  <c r="FA35" i="10"/>
  <c r="AJ33" i="10"/>
  <c r="EO33" i="10"/>
  <c r="EX33" i="10"/>
  <c r="FG33" i="10"/>
  <c r="FP33" i="10"/>
  <c r="FY33" i="10"/>
  <c r="DW33" i="10"/>
  <c r="EF33" i="10"/>
  <c r="DN33" i="10"/>
  <c r="EF37" i="10"/>
  <c r="DN37" i="10"/>
  <c r="FP37" i="10"/>
  <c r="DW37" i="10"/>
  <c r="EO37" i="10"/>
  <c r="AJ37" i="10"/>
  <c r="EX37" i="10"/>
  <c r="FY37" i="10"/>
  <c r="FG37" i="10"/>
  <c r="EG35" i="10"/>
  <c r="FQ35" i="10"/>
  <c r="AK35" i="10"/>
  <c r="DO35" i="10"/>
  <c r="EY35" i="10"/>
  <c r="EP35" i="10"/>
  <c r="FZ35" i="10"/>
  <c r="FH35" i="10"/>
  <c r="DX35" i="10"/>
  <c r="EQ33" i="10"/>
  <c r="FI33" i="10"/>
  <c r="GA33" i="10"/>
  <c r="EZ33" i="10"/>
  <c r="FR33" i="10"/>
  <c r="AL33" i="10"/>
  <c r="DP33" i="10"/>
  <c r="DY33" i="10"/>
  <c r="EH33" i="10"/>
  <c r="AH17" i="10"/>
  <c r="FW17" i="10"/>
  <c r="FE17" i="10"/>
  <c r="EM17" i="10"/>
  <c r="DU17" i="10"/>
  <c r="FN17" i="10"/>
  <c r="EV17" i="10"/>
  <c r="ED17" i="10"/>
  <c r="DL17" i="10"/>
  <c r="FW21" i="10"/>
  <c r="FE21" i="10"/>
  <c r="EM21" i="10"/>
  <c r="DU21" i="10"/>
  <c r="FN21" i="10"/>
  <c r="ED21" i="10"/>
  <c r="EV21" i="10"/>
  <c r="DL21" i="10"/>
  <c r="AH21" i="10"/>
  <c r="AH11" i="10"/>
  <c r="ED11" i="10"/>
  <c r="FW11" i="10"/>
  <c r="FE11" i="10"/>
  <c r="EM11" i="10"/>
  <c r="DU11" i="10"/>
  <c r="FN11" i="10"/>
  <c r="EV11" i="10"/>
  <c r="DL11" i="10"/>
  <c r="FX14" i="10"/>
  <c r="FO14" i="10"/>
  <c r="FF14" i="10"/>
  <c r="EW14" i="10"/>
  <c r="EN14" i="10"/>
  <c r="EE14" i="10"/>
  <c r="AI14" i="10"/>
  <c r="DM14" i="10"/>
  <c r="DV14" i="10"/>
  <c r="FM21" i="10"/>
  <c r="EU21" i="10"/>
  <c r="EC21" i="10"/>
  <c r="DK21" i="10"/>
  <c r="AG21" i="10"/>
  <c r="FD21" i="10"/>
  <c r="DT21" i="10"/>
  <c r="EL21" i="10"/>
  <c r="FV21" i="10"/>
  <c r="GB16" i="10"/>
  <c r="FS16" i="10"/>
  <c r="FJ16" i="10"/>
  <c r="FA16" i="10"/>
  <c r="ER16" i="10"/>
  <c r="EI16" i="10"/>
  <c r="DZ16" i="10"/>
  <c r="DQ16" i="10"/>
  <c r="AM16" i="10"/>
  <c r="GA14" i="10"/>
  <c r="FR14" i="10"/>
  <c r="FI14" i="10"/>
  <c r="EZ14" i="10"/>
  <c r="EQ14" i="10"/>
  <c r="EH14" i="10"/>
  <c r="DY14" i="10"/>
  <c r="DP14" i="10"/>
  <c r="AL14" i="10"/>
  <c r="GA18" i="10"/>
  <c r="FR18" i="10"/>
  <c r="FI18" i="10"/>
  <c r="EZ18" i="10"/>
  <c r="EQ18" i="10"/>
  <c r="EH18" i="10"/>
  <c r="DY18" i="10"/>
  <c r="DP18" i="10"/>
  <c r="AL18" i="10"/>
  <c r="FU17" i="10"/>
  <c r="FL17" i="10"/>
  <c r="FC17" i="10"/>
  <c r="ET17" i="10"/>
  <c r="EK17" i="10"/>
  <c r="EB17" i="10"/>
  <c r="DS17" i="10"/>
  <c r="DJ17" i="10"/>
  <c r="AF17" i="10"/>
  <c r="AF21" i="10"/>
  <c r="FL21" i="10"/>
  <c r="ET21" i="10"/>
  <c r="EB21" i="10"/>
  <c r="DJ21" i="10"/>
  <c r="FC21" i="10"/>
  <c r="DS21" i="10"/>
  <c r="FU21" i="10"/>
  <c r="EK21" i="10"/>
  <c r="FX21" i="10"/>
  <c r="FO21" i="10"/>
  <c r="FF21" i="10"/>
  <c r="EW21" i="10"/>
  <c r="EN21" i="10"/>
  <c r="EE21" i="10"/>
  <c r="DV21" i="10"/>
  <c r="DM21" i="10"/>
  <c r="AI21" i="10"/>
  <c r="AK25" i="10"/>
  <c r="FZ25" i="10"/>
  <c r="FH25" i="10"/>
  <c r="EP25" i="10"/>
  <c r="DX25" i="10"/>
  <c r="DO25" i="10"/>
  <c r="EY25" i="10"/>
  <c r="EG25" i="10"/>
  <c r="FQ25" i="10"/>
  <c r="FM23" i="10"/>
  <c r="EU23" i="10"/>
  <c r="EC23" i="10"/>
  <c r="DK23" i="10"/>
  <c r="DT23" i="10"/>
  <c r="FD23" i="10"/>
  <c r="AG23" i="10"/>
  <c r="FV23" i="10"/>
  <c r="EL23" i="10"/>
  <c r="EE22" i="10"/>
  <c r="DV22" i="10"/>
  <c r="FO22" i="10"/>
  <c r="FF22" i="10"/>
  <c r="AI22" i="10"/>
  <c r="EW22" i="10"/>
  <c r="FX22" i="10"/>
  <c r="DM22" i="10"/>
  <c r="EN22" i="10"/>
  <c r="AI27" i="10"/>
  <c r="FO27" i="10"/>
  <c r="FF27" i="10"/>
  <c r="EE27" i="10"/>
  <c r="DV27" i="10"/>
  <c r="EN27" i="10"/>
  <c r="EW27" i="10"/>
  <c r="FX27" i="10"/>
  <c r="DM27" i="10"/>
  <c r="FN24" i="10"/>
  <c r="EV24" i="10"/>
  <c r="ED24" i="10"/>
  <c r="DU24" i="10"/>
  <c r="DL24" i="10"/>
  <c r="FE24" i="10"/>
  <c r="AH24" i="10"/>
  <c r="EM24" i="10"/>
  <c r="FW24" i="10"/>
  <c r="FW27" i="10"/>
  <c r="FN27" i="10"/>
  <c r="FE27" i="10"/>
  <c r="EV27" i="10"/>
  <c r="EM27" i="10"/>
  <c r="ED27" i="10"/>
  <c r="DU27" i="10"/>
  <c r="DL27" i="10"/>
  <c r="AH27" i="10"/>
  <c r="AH31" i="10"/>
  <c r="FW31" i="10"/>
  <c r="EM31" i="10"/>
  <c r="EV31" i="10"/>
  <c r="DL31" i="10"/>
  <c r="DU31" i="10"/>
  <c r="FN31" i="10"/>
  <c r="FE31" i="10"/>
  <c r="ED31" i="10"/>
  <c r="FG30" i="10"/>
  <c r="DW30" i="10"/>
  <c r="FP30" i="10"/>
  <c r="EF30" i="10"/>
  <c r="EO30" i="10"/>
  <c r="DN30" i="10"/>
  <c r="FY30" i="10"/>
  <c r="EX30" i="10"/>
  <c r="AJ30" i="10"/>
  <c r="GA30" i="10"/>
  <c r="FR30" i="10"/>
  <c r="FI30" i="10"/>
  <c r="EZ30" i="10"/>
  <c r="EQ30" i="10"/>
  <c r="EH30" i="10"/>
  <c r="DY30" i="10"/>
  <c r="DP30" i="10"/>
  <c r="AL30" i="10"/>
  <c r="AK12" i="10"/>
  <c r="FH12" i="10"/>
  <c r="EP12" i="10"/>
  <c r="FQ12" i="10"/>
  <c r="EY12" i="10"/>
  <c r="EG12" i="10"/>
  <c r="DO12" i="10"/>
  <c r="FZ12" i="10"/>
  <c r="DX12" i="10"/>
  <c r="AH16" i="10"/>
  <c r="EM16" i="10"/>
  <c r="FN16" i="10"/>
  <c r="EV16" i="10"/>
  <c r="ED16" i="10"/>
  <c r="DL16" i="10"/>
  <c r="FW16" i="10"/>
  <c r="FE16" i="10"/>
  <c r="DU16" i="10"/>
  <c r="AM15" i="10"/>
  <c r="GB15" i="10"/>
  <c r="FJ15" i="10"/>
  <c r="ER15" i="10"/>
  <c r="DZ15" i="10"/>
  <c r="FS15" i="10"/>
  <c r="FA15" i="10"/>
  <c r="EI15" i="10"/>
  <c r="DQ15" i="10"/>
  <c r="FN20" i="10"/>
  <c r="EV20" i="10"/>
  <c r="ED20" i="10"/>
  <c r="DL20" i="10"/>
  <c r="FW20" i="10"/>
  <c r="EM20" i="10"/>
  <c r="FE20" i="10"/>
  <c r="DU20" i="10"/>
  <c r="AH20" i="10"/>
  <c r="FY18" i="10"/>
  <c r="FG18" i="10"/>
  <c r="EO18" i="10"/>
  <c r="AJ18" i="10"/>
  <c r="FP18" i="10"/>
  <c r="EX18" i="10"/>
  <c r="DN18" i="10"/>
  <c r="EF18" i="10"/>
  <c r="DW18" i="10"/>
  <c r="FY24" i="10"/>
  <c r="FG24" i="10"/>
  <c r="EO24" i="10"/>
  <c r="EF24" i="10"/>
  <c r="DN24" i="10"/>
  <c r="FP24" i="10"/>
  <c r="DW24" i="10"/>
  <c r="AJ24" i="10"/>
  <c r="EX24" i="10"/>
  <c r="FV11" i="10"/>
  <c r="FM11" i="10"/>
  <c r="FD11" i="10"/>
  <c r="EU11" i="10"/>
  <c r="EL11" i="10"/>
  <c r="EC11" i="10"/>
  <c r="DT11" i="10"/>
  <c r="DK11" i="10"/>
  <c r="AG11" i="10"/>
  <c r="AF14" i="10"/>
  <c r="ET14" i="10"/>
  <c r="FL14" i="10"/>
  <c r="EB14" i="10"/>
  <c r="FU14" i="10"/>
  <c r="EK14" i="10"/>
  <c r="DS14" i="10"/>
  <c r="FC14" i="10"/>
  <c r="DJ14" i="10"/>
  <c r="AK17" i="10"/>
  <c r="FZ17" i="10"/>
  <c r="FQ17" i="10"/>
  <c r="FH17" i="10"/>
  <c r="EY17" i="10"/>
  <c r="EP17" i="10"/>
  <c r="EG17" i="10"/>
  <c r="DX17" i="10"/>
  <c r="DO17" i="10"/>
  <c r="AG17" i="10"/>
  <c r="FV17" i="10"/>
  <c r="FM17" i="10"/>
  <c r="FD17" i="10"/>
  <c r="EU17" i="10"/>
  <c r="EL17" i="10"/>
  <c r="EC17" i="10"/>
  <c r="DT17" i="10"/>
  <c r="DK17" i="10"/>
  <c r="FV15" i="10"/>
  <c r="FM15" i="10"/>
  <c r="FD15" i="10"/>
  <c r="EU15" i="10"/>
  <c r="EL15" i="10"/>
  <c r="EC15" i="10"/>
  <c r="DT15" i="10"/>
  <c r="DK15" i="10"/>
  <c r="AG15" i="10"/>
  <c r="FY19" i="10"/>
  <c r="FG19" i="10"/>
  <c r="EO19" i="10"/>
  <c r="DW19" i="10"/>
  <c r="AJ19" i="10"/>
  <c r="EX19" i="10"/>
  <c r="DN19" i="10"/>
  <c r="EF19" i="10"/>
  <c r="FP19" i="10"/>
  <c r="FU29" i="10"/>
  <c r="FL29" i="10"/>
  <c r="FC29" i="10"/>
  <c r="ET29" i="10"/>
  <c r="EK29" i="10"/>
  <c r="EB29" i="10"/>
  <c r="DS29" i="10"/>
  <c r="DJ29" i="10"/>
  <c r="AF29" i="10"/>
  <c r="DW14" i="10"/>
  <c r="FG14" i="10"/>
  <c r="FY14" i="10"/>
  <c r="EO14" i="10"/>
  <c r="AJ14" i="10"/>
  <c r="EX14" i="10"/>
  <c r="FP14" i="10"/>
  <c r="EF14" i="10"/>
  <c r="DN14" i="10"/>
  <c r="AJ11" i="10"/>
  <c r="FG11" i="10"/>
  <c r="EO11" i="10"/>
  <c r="FP11" i="10"/>
  <c r="EX11" i="10"/>
  <c r="EF11" i="10"/>
  <c r="DN11" i="10"/>
  <c r="FY11" i="10"/>
  <c r="DW11" i="10"/>
  <c r="FV14" i="10"/>
  <c r="FM14" i="10"/>
  <c r="FD14" i="10"/>
  <c r="EU14" i="10"/>
  <c r="EL14" i="10"/>
  <c r="EC14" i="10"/>
  <c r="DK14" i="10"/>
  <c r="AG14" i="10"/>
  <c r="DT14" i="10"/>
  <c r="AH12" i="10"/>
  <c r="EV12" i="10"/>
  <c r="ED12" i="10"/>
  <c r="FW12" i="10"/>
  <c r="FE12" i="10"/>
  <c r="EM12" i="10"/>
  <c r="DU12" i="10"/>
  <c r="FN12" i="10"/>
  <c r="DL12" i="10"/>
  <c r="FR12" i="10"/>
  <c r="EZ12" i="10"/>
  <c r="EH12" i="10"/>
  <c r="DP12" i="10"/>
  <c r="GA12" i="10"/>
  <c r="FI12" i="10"/>
  <c r="EQ12" i="10"/>
  <c r="DY12" i="10"/>
  <c r="AL12" i="10"/>
  <c r="AL16" i="10"/>
  <c r="FR16" i="10"/>
  <c r="EZ16" i="10"/>
  <c r="EH16" i="10"/>
  <c r="DP16" i="10"/>
  <c r="GA16" i="10"/>
  <c r="FI16" i="10"/>
  <c r="EQ16" i="10"/>
  <c r="DY16" i="10"/>
  <c r="FS13" i="10"/>
  <c r="FA13" i="10"/>
  <c r="EI13" i="10"/>
  <c r="DQ13" i="10"/>
  <c r="ER13" i="10"/>
  <c r="GB13" i="10"/>
  <c r="FJ13" i="10"/>
  <c r="AM13" i="10"/>
  <c r="DZ13" i="10"/>
  <c r="FX19" i="10"/>
  <c r="FF19" i="10"/>
  <c r="EN19" i="10"/>
  <c r="DV19" i="10"/>
  <c r="EW19" i="10"/>
  <c r="DM19" i="10"/>
  <c r="FO19" i="10"/>
  <c r="EE19" i="10"/>
  <c r="AI19" i="10"/>
  <c r="FR26" i="10"/>
  <c r="EZ26" i="10"/>
  <c r="EH26" i="10"/>
  <c r="DP26" i="10"/>
  <c r="EQ26" i="10"/>
  <c r="GA26" i="10"/>
  <c r="FI26" i="10"/>
  <c r="AL26" i="10"/>
  <c r="DY26" i="10"/>
  <c r="FZ11" i="10"/>
  <c r="FQ11" i="10"/>
  <c r="FH11" i="10"/>
  <c r="EY11" i="10"/>
  <c r="EP11" i="10"/>
  <c r="EG11" i="10"/>
  <c r="DX11" i="10"/>
  <c r="DO11" i="10"/>
  <c r="AK11" i="10"/>
  <c r="AL13" i="10"/>
  <c r="FI13" i="10"/>
  <c r="EZ13" i="10"/>
  <c r="DY13" i="10"/>
  <c r="DP13" i="10"/>
  <c r="GA13" i="10"/>
  <c r="EQ13" i="10"/>
  <c r="EH13" i="10"/>
  <c r="FR13" i="10"/>
  <c r="AK14" i="10"/>
  <c r="FQ14" i="10"/>
  <c r="EG14" i="10"/>
  <c r="DX14" i="10"/>
  <c r="DO14" i="10"/>
  <c r="EY14" i="10"/>
  <c r="FZ14" i="10"/>
  <c r="EP14" i="10"/>
  <c r="FH14" i="10"/>
  <c r="FQ18" i="10"/>
  <c r="EY18" i="10"/>
  <c r="EG18" i="10"/>
  <c r="DX18" i="10"/>
  <c r="DO18" i="10"/>
  <c r="FH18" i="10"/>
  <c r="FZ18" i="10"/>
  <c r="EP18" i="10"/>
  <c r="AK18" i="10"/>
  <c r="FM18" i="10"/>
  <c r="EU18" i="10"/>
  <c r="FD18" i="10"/>
  <c r="FV18" i="10"/>
  <c r="EL18" i="10"/>
  <c r="EC18" i="10"/>
  <c r="DT18" i="10"/>
  <c r="DK18" i="10"/>
  <c r="AG18" i="10"/>
  <c r="FY22" i="10"/>
  <c r="FP22" i="10"/>
  <c r="FG22" i="10"/>
  <c r="EX22" i="10"/>
  <c r="EO22" i="10"/>
  <c r="EF22" i="10"/>
  <c r="DW22" i="10"/>
  <c r="DN22" i="10"/>
  <c r="AJ22" i="10"/>
  <c r="FZ15" i="10"/>
  <c r="FQ15" i="10"/>
  <c r="FH15" i="10"/>
  <c r="EY15" i="10"/>
  <c r="EP15" i="10"/>
  <c r="EG15" i="10"/>
  <c r="DX15" i="10"/>
  <c r="DO15" i="10"/>
  <c r="AK15" i="10"/>
  <c r="GB17" i="10"/>
  <c r="FS17" i="10"/>
  <c r="FJ17" i="10"/>
  <c r="FA17" i="10"/>
  <c r="ER17" i="10"/>
  <c r="EI17" i="10"/>
  <c r="DZ17" i="10"/>
  <c r="DQ17" i="10"/>
  <c r="AM17" i="10"/>
  <c r="AK20" i="10"/>
  <c r="FZ20" i="10"/>
  <c r="FH20" i="10"/>
  <c r="EP20" i="10"/>
  <c r="DX20" i="10"/>
  <c r="EY20" i="10"/>
  <c r="DO20" i="10"/>
  <c r="FQ20" i="10"/>
  <c r="EG20" i="10"/>
  <c r="FR23" i="10"/>
  <c r="EZ23" i="10"/>
  <c r="EH23" i="10"/>
  <c r="DP23" i="10"/>
  <c r="EQ23" i="10"/>
  <c r="GA23" i="10"/>
  <c r="FI23" i="10"/>
  <c r="DY23" i="10"/>
  <c r="AL23" i="10"/>
  <c r="FV16" i="10"/>
  <c r="FM16" i="10"/>
  <c r="FD16" i="10"/>
  <c r="EU16" i="10"/>
  <c r="EL16" i="10"/>
  <c r="EC16" i="10"/>
  <c r="DT16" i="10"/>
  <c r="DK16" i="10"/>
  <c r="AG16" i="10"/>
  <c r="EE18" i="10"/>
  <c r="DV18" i="10"/>
  <c r="DM18" i="10"/>
  <c r="FX18" i="10"/>
  <c r="FF18" i="10"/>
  <c r="EN18" i="10"/>
  <c r="AI18" i="10"/>
  <c r="EW18" i="10"/>
  <c r="FO18" i="10"/>
  <c r="AG20" i="10"/>
  <c r="FM20" i="10"/>
  <c r="EU20" i="10"/>
  <c r="EC20" i="10"/>
  <c r="DK20" i="10"/>
  <c r="FD20" i="10"/>
  <c r="DT20" i="10"/>
  <c r="FV20" i="10"/>
  <c r="EL20" i="10"/>
  <c r="AG22" i="10"/>
  <c r="FD22" i="10"/>
  <c r="EU22" i="10"/>
  <c r="DT22" i="10"/>
  <c r="DK22" i="10"/>
  <c r="FM22" i="10"/>
  <c r="EC22" i="10"/>
  <c r="EL22" i="10"/>
  <c r="FV22" i="10"/>
  <c r="FU20" i="10"/>
  <c r="FL20" i="10"/>
  <c r="FC20" i="10"/>
  <c r="ET20" i="10"/>
  <c r="EK20" i="10"/>
  <c r="EB20" i="10"/>
  <c r="DS20" i="10"/>
  <c r="DJ20" i="10"/>
  <c r="AF20" i="10"/>
  <c r="AJ23" i="10"/>
  <c r="FY23" i="10"/>
  <c r="FG23" i="10"/>
  <c r="EO23" i="10"/>
  <c r="DW23" i="10"/>
  <c r="FP23" i="10"/>
  <c r="EF23" i="10"/>
  <c r="DN23" i="10"/>
  <c r="EX23" i="10"/>
  <c r="FU22" i="10"/>
  <c r="FL22" i="10"/>
  <c r="FC22" i="10"/>
  <c r="ET22" i="10"/>
  <c r="EK22" i="10"/>
  <c r="EB22" i="10"/>
  <c r="DS22" i="10"/>
  <c r="DJ22" i="10"/>
  <c r="AF22" i="10"/>
  <c r="FY27" i="10"/>
  <c r="FG27" i="10"/>
  <c r="EO27" i="10"/>
  <c r="DW27" i="10"/>
  <c r="EX27" i="10"/>
  <c r="DN27" i="10"/>
  <c r="EF27" i="10"/>
  <c r="FP27" i="10"/>
  <c r="AJ27" i="10"/>
  <c r="AF23" i="10"/>
  <c r="EK23" i="10"/>
  <c r="EB23" i="10"/>
  <c r="FU23" i="10"/>
  <c r="FL23" i="10"/>
  <c r="ET23" i="10"/>
  <c r="DJ23" i="10"/>
  <c r="DS23" i="10"/>
  <c r="FC23" i="10"/>
  <c r="FS25" i="10"/>
  <c r="FA25" i="10"/>
  <c r="EI25" i="10"/>
  <c r="DQ25" i="10"/>
  <c r="FJ25" i="10"/>
  <c r="AM25" i="10"/>
  <c r="DZ25" i="10"/>
  <c r="GB25" i="10"/>
  <c r="ER25" i="10"/>
  <c r="EE25" i="10"/>
  <c r="DV25" i="10"/>
  <c r="FO25" i="10"/>
  <c r="FF25" i="10"/>
  <c r="AI25" i="10"/>
  <c r="EW25" i="10"/>
  <c r="EN25" i="10"/>
  <c r="DM25" i="10"/>
  <c r="FX25" i="10"/>
  <c r="FX23" i="10"/>
  <c r="FO23" i="10"/>
  <c r="FF23" i="10"/>
  <c r="EW23" i="10"/>
  <c r="EN23" i="10"/>
  <c r="EE23" i="10"/>
  <c r="DV23" i="10"/>
  <c r="DM23" i="10"/>
  <c r="AI23" i="10"/>
  <c r="AG25" i="10"/>
  <c r="FD25" i="10"/>
  <c r="EU25" i="10"/>
  <c r="DT25" i="10"/>
  <c r="DK25" i="10"/>
  <c r="FM25" i="10"/>
  <c r="FV25" i="10"/>
  <c r="EC25" i="10"/>
  <c r="EL25" i="10"/>
  <c r="AF27" i="10"/>
  <c r="DS27" i="10"/>
  <c r="DJ27" i="10"/>
  <c r="FC27" i="10"/>
  <c r="ET27" i="10"/>
  <c r="FU27" i="10"/>
  <c r="FL27" i="10"/>
  <c r="EK27" i="10"/>
  <c r="EB27" i="10"/>
  <c r="FX26" i="10"/>
  <c r="FO26" i="10"/>
  <c r="FF26" i="10"/>
  <c r="EW26" i="10"/>
  <c r="EN26" i="10"/>
  <c r="EE26" i="10"/>
  <c r="DV26" i="10"/>
  <c r="DM26" i="10"/>
  <c r="AI26" i="10"/>
  <c r="AL31" i="10"/>
  <c r="EZ31" i="10"/>
  <c r="DP31" i="10"/>
  <c r="FI31" i="10"/>
  <c r="DY31" i="10"/>
  <c r="FR31" i="10"/>
  <c r="EQ31" i="10"/>
  <c r="EH31" i="10"/>
  <c r="GA31" i="10"/>
  <c r="AM30" i="10"/>
  <c r="FS30" i="10"/>
  <c r="EI30" i="10"/>
  <c r="GB30" i="10"/>
  <c r="ER30" i="10"/>
  <c r="DQ30" i="10"/>
  <c r="FJ30" i="10"/>
  <c r="FA30" i="10"/>
  <c r="DZ30" i="10"/>
  <c r="GA28" i="10"/>
  <c r="FI28" i="10"/>
  <c r="AL28" i="10"/>
  <c r="FR28" i="10"/>
  <c r="EQ28" i="10"/>
  <c r="DY28" i="10"/>
  <c r="EZ28" i="10"/>
  <c r="DP28" i="10"/>
  <c r="EH28" i="10"/>
  <c r="FU30" i="10"/>
  <c r="FL30" i="10"/>
  <c r="FC30" i="10"/>
  <c r="ET30" i="10"/>
  <c r="EK30" i="10"/>
  <c r="EB30" i="10"/>
  <c r="DS30" i="10"/>
  <c r="DJ30" i="10"/>
  <c r="AF30" i="10"/>
  <c r="FV29" i="10"/>
  <c r="FM29" i="10"/>
  <c r="FD29" i="10"/>
  <c r="EU29" i="10"/>
  <c r="EL29" i="10"/>
  <c r="EC29" i="10"/>
  <c r="AG29" i="10"/>
  <c r="DT29" i="10"/>
  <c r="DK29" i="10"/>
  <c r="FY29" i="10"/>
  <c r="FP29" i="10"/>
  <c r="FG29" i="10"/>
  <c r="EX29" i="10"/>
  <c r="EO29" i="10"/>
  <c r="EF29" i="10"/>
  <c r="DW29" i="10"/>
  <c r="DN29" i="10"/>
  <c r="AJ29" i="10"/>
  <c r="FY31" i="10"/>
  <c r="FP31" i="10"/>
  <c r="FG31" i="10"/>
  <c r="EX31" i="10"/>
  <c r="EO31" i="10"/>
  <c r="EF31" i="10"/>
  <c r="DW31" i="10"/>
  <c r="DN31" i="10"/>
  <c r="AJ31" i="10"/>
  <c r="FZ31" i="10"/>
  <c r="FQ31" i="10"/>
  <c r="FH31" i="10"/>
  <c r="EY31" i="10"/>
  <c r="EP31" i="10"/>
  <c r="EG31" i="10"/>
  <c r="DX31" i="10"/>
  <c r="DO31" i="10"/>
  <c r="AK31" i="10"/>
  <c r="FW23" i="10"/>
  <c r="DL23" i="10"/>
  <c r="EV23" i="10"/>
  <c r="EM23" i="10"/>
  <c r="ED23" i="10"/>
  <c r="FE23" i="10"/>
  <c r="FN23" i="10"/>
  <c r="AH23" i="10"/>
  <c r="DU23" i="10"/>
  <c r="AM11" i="10"/>
  <c r="FS11" i="10"/>
  <c r="FA11" i="10"/>
  <c r="DQ11" i="10"/>
  <c r="GB11" i="10"/>
  <c r="FJ11" i="10"/>
  <c r="ER11" i="10"/>
  <c r="DZ11" i="10"/>
  <c r="EI11" i="10"/>
  <c r="AL11" i="10"/>
  <c r="FR11" i="10"/>
  <c r="EZ11" i="10"/>
  <c r="EH11" i="10"/>
  <c r="DP11" i="10"/>
  <c r="GA11" i="10"/>
  <c r="FI11" i="10"/>
  <c r="EQ11" i="10"/>
  <c r="DY11" i="10"/>
  <c r="AI15" i="10"/>
  <c r="FO15" i="10"/>
  <c r="EE15" i="10"/>
  <c r="FX15" i="10"/>
  <c r="FF15" i="10"/>
  <c r="EN15" i="10"/>
  <c r="DV15" i="10"/>
  <c r="EW15" i="10"/>
  <c r="DM15" i="10"/>
  <c r="FX12" i="10"/>
  <c r="FF12" i="10"/>
  <c r="EN12" i="10"/>
  <c r="DV12" i="10"/>
  <c r="FO12" i="10"/>
  <c r="EW12" i="10"/>
  <c r="EE12" i="10"/>
  <c r="DM12" i="10"/>
  <c r="AI12" i="10"/>
  <c r="FS20" i="10"/>
  <c r="FA20" i="10"/>
  <c r="EI20" i="10"/>
  <c r="DQ20" i="10"/>
  <c r="FJ20" i="10"/>
  <c r="DZ20" i="10"/>
  <c r="GB20" i="10"/>
  <c r="ER20" i="10"/>
  <c r="AM20" i="10"/>
  <c r="FM27" i="10"/>
  <c r="EU27" i="10"/>
  <c r="EC27" i="10"/>
  <c r="DK27" i="10"/>
  <c r="FV27" i="10"/>
  <c r="EL27" i="10"/>
  <c r="FD27" i="10"/>
  <c r="AG27" i="10"/>
  <c r="DT27" i="10"/>
  <c r="FU12" i="10"/>
  <c r="FL12" i="10"/>
  <c r="FC12" i="10"/>
  <c r="ET12" i="10"/>
  <c r="EK12" i="10"/>
  <c r="EB12" i="10"/>
  <c r="DS12" i="10"/>
  <c r="DJ12" i="10"/>
  <c r="AF12" i="10"/>
  <c r="FU15" i="10"/>
  <c r="FL15" i="10"/>
  <c r="FC15" i="10"/>
  <c r="ET15" i="10"/>
  <c r="EK15" i="10"/>
  <c r="EB15" i="10"/>
  <c r="DS15" i="10"/>
  <c r="DJ15" i="10"/>
  <c r="AF15" i="10"/>
  <c r="FS19" i="10"/>
  <c r="FA19" i="10"/>
  <c r="EI19" i="10"/>
  <c r="DQ19" i="10"/>
  <c r="AM19" i="10"/>
  <c r="FJ19" i="10"/>
  <c r="DZ19" i="10"/>
  <c r="GB19" i="10"/>
  <c r="ER19" i="10"/>
  <c r="AH19" i="10"/>
  <c r="FN19" i="10"/>
  <c r="EV19" i="10"/>
  <c r="ED19" i="10"/>
  <c r="DL19" i="10"/>
  <c r="FW19" i="10"/>
  <c r="EM19" i="10"/>
  <c r="FE19" i="10"/>
  <c r="DU19" i="10"/>
  <c r="FU13" i="10"/>
  <c r="FL13" i="10"/>
  <c r="FC13" i="10"/>
  <c r="ET13" i="10"/>
  <c r="EK13" i="10"/>
  <c r="EB13" i="10"/>
  <c r="DS13" i="10"/>
  <c r="DJ13" i="10"/>
  <c r="AF13" i="10"/>
  <c r="FW14" i="10"/>
  <c r="FN14" i="10"/>
  <c r="FE14" i="10"/>
  <c r="EV14" i="10"/>
  <c r="EM14" i="10"/>
  <c r="ED14" i="10"/>
  <c r="DU14" i="10"/>
  <c r="DL14" i="10"/>
  <c r="AH14" i="10"/>
  <c r="FU16" i="10"/>
  <c r="FL16" i="10"/>
  <c r="FC16" i="10"/>
  <c r="ET16" i="10"/>
  <c r="EK16" i="10"/>
  <c r="EB16" i="10"/>
  <c r="DS16" i="10"/>
  <c r="DJ16" i="10"/>
  <c r="AF16" i="10"/>
  <c r="FW18" i="10"/>
  <c r="FN18" i="10"/>
  <c r="FE18" i="10"/>
  <c r="EV18" i="10"/>
  <c r="EM18" i="10"/>
  <c r="ED18" i="10"/>
  <c r="DU18" i="10"/>
  <c r="DL18" i="10"/>
  <c r="AH18" i="10"/>
  <c r="AJ21" i="10"/>
  <c r="FY21" i="10"/>
  <c r="FG21" i="10"/>
  <c r="EO21" i="10"/>
  <c r="DW21" i="10"/>
  <c r="FP21" i="10"/>
  <c r="EF21" i="10"/>
  <c r="DN21" i="10"/>
  <c r="EX21" i="10"/>
  <c r="FN25" i="10"/>
  <c r="EV25" i="10"/>
  <c r="ED25" i="10"/>
  <c r="DL25" i="10"/>
  <c r="EM25" i="10"/>
  <c r="FW25" i="10"/>
  <c r="AH25" i="10"/>
  <c r="FE25" i="10"/>
  <c r="DU25" i="10"/>
  <c r="FZ16" i="10"/>
  <c r="FQ16" i="10"/>
  <c r="FH16" i="10"/>
  <c r="EY16" i="10"/>
  <c r="EP16" i="10"/>
  <c r="EG16" i="10"/>
  <c r="DX16" i="10"/>
  <c r="DO16" i="10"/>
  <c r="AK16" i="10"/>
  <c r="FS18" i="10"/>
  <c r="FA18" i="10"/>
  <c r="EI18" i="10"/>
  <c r="DZ18" i="10"/>
  <c r="DQ18" i="10"/>
  <c r="AM18" i="10"/>
  <c r="GB18" i="10"/>
  <c r="ER18" i="10"/>
  <c r="FJ18" i="10"/>
  <c r="AL20" i="10"/>
  <c r="FR20" i="10"/>
  <c r="EZ20" i="10"/>
  <c r="EH20" i="10"/>
  <c r="DP20" i="10"/>
  <c r="GA20" i="10"/>
  <c r="EQ20" i="10"/>
  <c r="DY20" i="10"/>
  <c r="FI20" i="10"/>
  <c r="FY20" i="10"/>
  <c r="FP20" i="10"/>
  <c r="FG20" i="10"/>
  <c r="EX20" i="10"/>
  <c r="EO20" i="10"/>
  <c r="EF20" i="10"/>
  <c r="DW20" i="10"/>
  <c r="DN20" i="10"/>
  <c r="AJ20" i="10"/>
  <c r="FS24" i="10"/>
  <c r="FA24" i="10"/>
  <c r="EI24" i="10"/>
  <c r="AM24" i="10"/>
  <c r="GB24" i="10"/>
  <c r="DZ24" i="10"/>
  <c r="ER24" i="10"/>
  <c r="DQ24" i="10"/>
  <c r="FJ24" i="10"/>
  <c r="AK22" i="10"/>
  <c r="FZ22" i="10"/>
  <c r="FH22" i="10"/>
  <c r="EP22" i="10"/>
  <c r="DX22" i="10"/>
  <c r="DO22" i="10"/>
  <c r="EY22" i="10"/>
  <c r="EG22" i="10"/>
  <c r="FQ22" i="10"/>
  <c r="AK23" i="10"/>
  <c r="FH23" i="10"/>
  <c r="EY23" i="10"/>
  <c r="DX23" i="10"/>
  <c r="DO23" i="10"/>
  <c r="FZ23" i="10"/>
  <c r="EP23" i="10"/>
  <c r="EG23" i="10"/>
  <c r="FQ23" i="10"/>
  <c r="AJ26" i="10"/>
  <c r="FY26" i="10"/>
  <c r="FG26" i="10"/>
  <c r="EO26" i="10"/>
  <c r="DW26" i="10"/>
  <c r="FP26" i="10"/>
  <c r="EF26" i="10"/>
  <c r="DN26" i="10"/>
  <c r="EX26" i="10"/>
  <c r="FX28" i="10"/>
  <c r="FO28" i="10"/>
  <c r="FF28" i="10"/>
  <c r="EW28" i="10"/>
  <c r="EE28" i="10"/>
  <c r="DM28" i="10"/>
  <c r="EN28" i="10"/>
  <c r="DV28" i="10"/>
  <c r="AI28" i="10"/>
  <c r="FM26" i="10"/>
  <c r="EU26" i="10"/>
  <c r="EC26" i="10"/>
  <c r="DK26" i="10"/>
  <c r="DT26" i="10"/>
  <c r="FD26" i="10"/>
  <c r="AG26" i="10"/>
  <c r="EL26" i="10"/>
  <c r="FV26" i="10"/>
  <c r="GB23" i="10"/>
  <c r="FS23" i="10"/>
  <c r="FJ23" i="10"/>
  <c r="FA23" i="10"/>
  <c r="ER23" i="10"/>
  <c r="EI23" i="10"/>
  <c r="DZ23" i="10"/>
  <c r="DQ23" i="10"/>
  <c r="AM23" i="10"/>
  <c r="AL25" i="10"/>
  <c r="GA25" i="10"/>
  <c r="FR25" i="10"/>
  <c r="EQ25" i="10"/>
  <c r="EH25" i="10"/>
  <c r="DP25" i="10"/>
  <c r="DY25" i="10"/>
  <c r="FI25" i="10"/>
  <c r="EZ25" i="10"/>
  <c r="AK27" i="10"/>
  <c r="EP27" i="10"/>
  <c r="EG27" i="10"/>
  <c r="FZ27" i="10"/>
  <c r="FQ27" i="10"/>
  <c r="DX27" i="10"/>
  <c r="DO27" i="10"/>
  <c r="FH27" i="10"/>
  <c r="EY27" i="10"/>
  <c r="GB26" i="10"/>
  <c r="FS26" i="10"/>
  <c r="FJ26" i="10"/>
  <c r="FA26" i="10"/>
  <c r="ER26" i="10"/>
  <c r="EI26" i="10"/>
  <c r="DZ26" i="10"/>
  <c r="DQ26" i="10"/>
  <c r="AM26" i="10"/>
  <c r="FP28" i="10"/>
  <c r="FY28" i="10"/>
  <c r="EO28" i="10"/>
  <c r="DW28" i="10"/>
  <c r="EF28" i="10"/>
  <c r="AJ28" i="10"/>
  <c r="FG28" i="10"/>
  <c r="DN28" i="10"/>
  <c r="EX28" i="10"/>
  <c r="FZ29" i="10"/>
  <c r="FQ29" i="10"/>
  <c r="FH29" i="10"/>
  <c r="EY29" i="10"/>
  <c r="EP29" i="10"/>
  <c r="EG29" i="10"/>
  <c r="AK29" i="10"/>
  <c r="DX29" i="10"/>
  <c r="DO29" i="10"/>
  <c r="AH28" i="10"/>
  <c r="EV28" i="10"/>
  <c r="ED28" i="10"/>
  <c r="DL28" i="10"/>
  <c r="FE28" i="10"/>
  <c r="DU28" i="10"/>
  <c r="FN28" i="10"/>
  <c r="FW28" i="10"/>
  <c r="EM28" i="10"/>
  <c r="FX31" i="10"/>
  <c r="FO31" i="10"/>
  <c r="FF31" i="10"/>
  <c r="EW31" i="10"/>
  <c r="EN31" i="10"/>
  <c r="EE31" i="10"/>
  <c r="DV31" i="10"/>
  <c r="DM31" i="10"/>
  <c r="AI31" i="10"/>
  <c r="AL29" i="10"/>
  <c r="EZ29" i="10"/>
  <c r="FI29" i="10"/>
  <c r="DY29" i="10"/>
  <c r="DP29" i="10"/>
  <c r="GA29" i="10"/>
  <c r="FR29" i="10"/>
  <c r="EH29" i="10"/>
  <c r="EQ29" i="10"/>
  <c r="FV30" i="10"/>
  <c r="FM30" i="10"/>
  <c r="FD30" i="10"/>
  <c r="EU30" i="10"/>
  <c r="EL30" i="10"/>
  <c r="EC30" i="10"/>
  <c r="DT30" i="10"/>
  <c r="DK30" i="10"/>
  <c r="AG30" i="10"/>
  <c r="FW30" i="10"/>
  <c r="FN30" i="10"/>
  <c r="FE30" i="10"/>
  <c r="EV30" i="10"/>
  <c r="EM30" i="10"/>
  <c r="ED30" i="10"/>
  <c r="DU30" i="10"/>
  <c r="DL30" i="10"/>
  <c r="AH30" i="10"/>
  <c r="AF18" i="10"/>
  <c r="FL18" i="10"/>
  <c r="ET18" i="10"/>
  <c r="FU18" i="10"/>
  <c r="EK18" i="10"/>
  <c r="EB18" i="10"/>
  <c r="DS18" i="10"/>
  <c r="DJ18" i="10"/>
  <c r="FC18" i="10"/>
  <c r="FX13" i="10"/>
  <c r="DM13" i="10"/>
  <c r="EW13" i="10"/>
  <c r="EN13" i="10"/>
  <c r="DV13" i="10"/>
  <c r="FO13" i="10"/>
  <c r="FF13" i="10"/>
  <c r="AI13" i="10"/>
  <c r="EE13" i="10"/>
  <c r="FN13" i="10"/>
  <c r="EV13" i="10"/>
  <c r="ED13" i="10"/>
  <c r="DL13" i="10"/>
  <c r="DU13" i="10"/>
  <c r="FE13" i="10"/>
  <c r="AH13" i="10"/>
  <c r="EM13" i="10"/>
  <c r="FW13" i="10"/>
  <c r="AK13" i="10"/>
  <c r="FZ13" i="10"/>
  <c r="FH13" i="10"/>
  <c r="EP13" i="10"/>
  <c r="DX13" i="10"/>
  <c r="FQ13" i="10"/>
  <c r="EG13" i="10"/>
  <c r="EY13" i="10"/>
  <c r="DO13" i="10"/>
  <c r="FL11" i="10"/>
  <c r="ET11" i="10"/>
  <c r="EB11" i="10"/>
  <c r="FU11" i="10"/>
  <c r="FC11" i="10"/>
  <c r="EK11" i="10"/>
  <c r="DS11" i="10"/>
  <c r="FX11" i="10"/>
  <c r="FF11" i="10"/>
  <c r="EN11" i="10"/>
  <c r="DV11" i="10"/>
  <c r="FO11" i="10"/>
  <c r="EW11" i="10"/>
  <c r="EE11" i="10"/>
  <c r="DM11" i="10"/>
  <c r="AI11" i="10"/>
  <c r="AL22" i="10"/>
  <c r="GA22" i="10"/>
  <c r="FR22" i="10"/>
  <c r="EQ22" i="10"/>
  <c r="EH22" i="10"/>
  <c r="DP22" i="10"/>
  <c r="FI22" i="10"/>
  <c r="EZ22" i="10"/>
  <c r="DY22" i="10"/>
  <c r="FY12" i="10"/>
  <c r="FP12" i="10"/>
  <c r="FG12" i="10"/>
  <c r="EX12" i="10"/>
  <c r="EO12" i="10"/>
  <c r="EF12" i="10"/>
  <c r="DW12" i="10"/>
  <c r="DN12" i="10"/>
  <c r="AJ12" i="10"/>
  <c r="FX16" i="10"/>
  <c r="FO16" i="10"/>
  <c r="FF16" i="10"/>
  <c r="EW16" i="10"/>
  <c r="EN16" i="10"/>
  <c r="EE16" i="10"/>
  <c r="DV16" i="10"/>
  <c r="DM16" i="10"/>
  <c r="AI16" i="10"/>
  <c r="FX20" i="10"/>
  <c r="FF20" i="10"/>
  <c r="EN20" i="10"/>
  <c r="DV20" i="10"/>
  <c r="AI20" i="10"/>
  <c r="FO20" i="10"/>
  <c r="EE20" i="10"/>
  <c r="EW20" i="10"/>
  <c r="DM20" i="10"/>
  <c r="FY13" i="10"/>
  <c r="FP13" i="10"/>
  <c r="FG13" i="10"/>
  <c r="EX13" i="10"/>
  <c r="EO13" i="10"/>
  <c r="EF13" i="10"/>
  <c r="DW13" i="10"/>
  <c r="DN13" i="10"/>
  <c r="AJ13" i="10"/>
  <c r="FY16" i="10"/>
  <c r="FP16" i="10"/>
  <c r="FG16" i="10"/>
  <c r="EX16" i="10"/>
  <c r="EO16" i="10"/>
  <c r="EF16" i="10"/>
  <c r="DW16" i="10"/>
  <c r="DN16" i="10"/>
  <c r="AJ16" i="10"/>
  <c r="FW15" i="10"/>
  <c r="FN15" i="10"/>
  <c r="FE15" i="10"/>
  <c r="EV15" i="10"/>
  <c r="EM15" i="10"/>
  <c r="ED15" i="10"/>
  <c r="DU15" i="10"/>
  <c r="DL15" i="10"/>
  <c r="AH15" i="10"/>
  <c r="AF19" i="10"/>
  <c r="FL19" i="10"/>
  <c r="ET19" i="10"/>
  <c r="EB19" i="10"/>
  <c r="DJ19" i="10"/>
  <c r="FU19" i="10"/>
  <c r="EK19" i="10"/>
  <c r="FC19" i="10"/>
  <c r="DS19" i="10"/>
  <c r="FV19" i="10"/>
  <c r="FM19" i="10"/>
  <c r="FD19" i="10"/>
  <c r="EU19" i="10"/>
  <c r="EL19" i="10"/>
  <c r="EC19" i="10"/>
  <c r="DT19" i="10"/>
  <c r="DK19" i="10"/>
  <c r="AG19" i="10"/>
  <c r="FU24" i="10"/>
  <c r="FL24" i="10"/>
  <c r="EK24" i="10"/>
  <c r="AF24" i="10"/>
  <c r="FC24" i="10"/>
  <c r="ET24" i="10"/>
  <c r="DS24" i="10"/>
  <c r="EB24" i="10"/>
  <c r="DJ24" i="10"/>
  <c r="DL29" i="10"/>
  <c r="FW29" i="10"/>
  <c r="EM29" i="10"/>
  <c r="EV29" i="10"/>
  <c r="AH29" i="10"/>
  <c r="ED29" i="10"/>
  <c r="FE29" i="10"/>
  <c r="DU29" i="10"/>
  <c r="FN29" i="10"/>
  <c r="AM27" i="10"/>
  <c r="FS27" i="10"/>
  <c r="FA27" i="10"/>
  <c r="EI27" i="10"/>
  <c r="DQ27" i="10"/>
  <c r="DZ27" i="10"/>
  <c r="FJ27" i="10"/>
  <c r="GB27" i="10"/>
  <c r="ER27" i="10"/>
  <c r="AF26" i="10"/>
  <c r="EK26" i="10"/>
  <c r="EB26" i="10"/>
  <c r="FU26" i="10"/>
  <c r="FL26" i="10"/>
  <c r="ET26" i="10"/>
  <c r="FC26" i="10"/>
  <c r="DJ26" i="10"/>
  <c r="DS26" i="10"/>
  <c r="FU25" i="10"/>
  <c r="FL25" i="10"/>
  <c r="FC25" i="10"/>
  <c r="ET25" i="10"/>
  <c r="EK25" i="10"/>
  <c r="EB25" i="10"/>
  <c r="DS25" i="10"/>
  <c r="DJ25" i="10"/>
  <c r="AF25" i="10"/>
  <c r="FX29" i="10"/>
  <c r="FO29" i="10"/>
  <c r="FF29" i="10"/>
  <c r="EW29" i="10"/>
  <c r="EN29" i="10"/>
  <c r="EE29" i="10"/>
  <c r="AI29" i="10"/>
  <c r="DM29" i="10"/>
  <c r="DV29" i="10"/>
  <c r="GB28" i="10"/>
  <c r="FS28" i="10"/>
  <c r="FJ28" i="10"/>
  <c r="AM28" i="10"/>
  <c r="FA28" i="10"/>
  <c r="EI28" i="10"/>
  <c r="DQ28" i="10"/>
  <c r="ER28" i="10"/>
  <c r="DZ28" i="10"/>
  <c r="FV28" i="10"/>
  <c r="FD28" i="10"/>
  <c r="EU28" i="10"/>
  <c r="EL28" i="10"/>
  <c r="EC28" i="10"/>
  <c r="DT28" i="10"/>
  <c r="DK28" i="10"/>
  <c r="AG28" i="10"/>
  <c r="FM28" i="10"/>
  <c r="FZ30" i="10"/>
  <c r="FQ30" i="10"/>
  <c r="FH30" i="10"/>
  <c r="EY30" i="10"/>
  <c r="EP30" i="10"/>
  <c r="EG30" i="10"/>
  <c r="DX30" i="10"/>
  <c r="DO30" i="10"/>
  <c r="AK30" i="10"/>
  <c r="AL17" i="10"/>
  <c r="GA17" i="10"/>
  <c r="FI17" i="10"/>
  <c r="EQ17" i="10"/>
  <c r="DY17" i="10"/>
  <c r="FR17" i="10"/>
  <c r="EZ17" i="10"/>
  <c r="EH17" i="10"/>
  <c r="DP17" i="10"/>
  <c r="AG12" i="10"/>
  <c r="FM12" i="10"/>
  <c r="EU12" i="10"/>
  <c r="EC12" i="10"/>
  <c r="DK12" i="10"/>
  <c r="FV12" i="10"/>
  <c r="FD12" i="10"/>
  <c r="EL12" i="10"/>
  <c r="DT12" i="10"/>
  <c r="FY15" i="10"/>
  <c r="FP15" i="10"/>
  <c r="FG15" i="10"/>
  <c r="EX15" i="10"/>
  <c r="EO15" i="10"/>
  <c r="EF15" i="10"/>
  <c r="DW15" i="10"/>
  <c r="DN15" i="10"/>
  <c r="AJ15" i="10"/>
  <c r="AM12" i="10"/>
  <c r="FS12" i="10"/>
  <c r="DQ12" i="10"/>
  <c r="GB12" i="10"/>
  <c r="FJ12" i="10"/>
  <c r="ER12" i="10"/>
  <c r="DZ12" i="10"/>
  <c r="FA12" i="10"/>
  <c r="EI12" i="10"/>
  <c r="AG13" i="10"/>
  <c r="EL13" i="10"/>
  <c r="EC13" i="10"/>
  <c r="FV13" i="10"/>
  <c r="FM13" i="10"/>
  <c r="FD13" i="10"/>
  <c r="DT13" i="10"/>
  <c r="DK13" i="10"/>
  <c r="EU13" i="10"/>
  <c r="FR21" i="10"/>
  <c r="EZ21" i="10"/>
  <c r="EH21" i="10"/>
  <c r="DP21" i="10"/>
  <c r="AL21" i="10"/>
  <c r="GA21" i="10"/>
  <c r="EQ21" i="10"/>
  <c r="FI21" i="10"/>
  <c r="DY21" i="10"/>
  <c r="FX17" i="10"/>
  <c r="FO17" i="10"/>
  <c r="FF17" i="10"/>
  <c r="EW17" i="10"/>
  <c r="EN17" i="10"/>
  <c r="EE17" i="10"/>
  <c r="DV17" i="10"/>
  <c r="DM17" i="10"/>
  <c r="AI17" i="10"/>
  <c r="GA15" i="10"/>
  <c r="FR15" i="10"/>
  <c r="FI15" i="10"/>
  <c r="EZ15" i="10"/>
  <c r="EQ15" i="10"/>
  <c r="EH15" i="10"/>
  <c r="DY15" i="10"/>
  <c r="DP15" i="10"/>
  <c r="AL15" i="10"/>
  <c r="FY17" i="10"/>
  <c r="FP17" i="10"/>
  <c r="FG17" i="10"/>
  <c r="EX17" i="10"/>
  <c r="EO17" i="10"/>
  <c r="EF17" i="10"/>
  <c r="DW17" i="10"/>
  <c r="DN17" i="10"/>
  <c r="AJ17" i="10"/>
  <c r="AL19" i="10"/>
  <c r="FR19" i="10"/>
  <c r="EZ19" i="10"/>
  <c r="EH19" i="10"/>
  <c r="DP19" i="10"/>
  <c r="FI19" i="10"/>
  <c r="DY19" i="10"/>
  <c r="GA19" i="10"/>
  <c r="EQ19" i="10"/>
  <c r="AK21" i="10"/>
  <c r="FQ21" i="10"/>
  <c r="EY21" i="10"/>
  <c r="EG21" i="10"/>
  <c r="DO21" i="10"/>
  <c r="FZ21" i="10"/>
  <c r="EP21" i="10"/>
  <c r="FH21" i="10"/>
  <c r="DX21" i="10"/>
  <c r="FZ19" i="10"/>
  <c r="FQ19" i="10"/>
  <c r="FH19" i="10"/>
  <c r="EY19" i="10"/>
  <c r="EP19" i="10"/>
  <c r="EG19" i="10"/>
  <c r="DX19" i="10"/>
  <c r="DO19" i="10"/>
  <c r="AK19" i="10"/>
  <c r="GB21" i="10"/>
  <c r="FS21" i="10"/>
  <c r="FJ21" i="10"/>
  <c r="FA21" i="10"/>
  <c r="ER21" i="10"/>
  <c r="EI21" i="10"/>
  <c r="DZ21" i="10"/>
  <c r="DQ21" i="10"/>
  <c r="AM21" i="10"/>
  <c r="FN22" i="10"/>
  <c r="EV22" i="10"/>
  <c r="ED22" i="10"/>
  <c r="DL22" i="10"/>
  <c r="EM22" i="10"/>
  <c r="FW22" i="10"/>
  <c r="AH22" i="10"/>
  <c r="DU22" i="10"/>
  <c r="FE22" i="10"/>
  <c r="FW26" i="10"/>
  <c r="DL26" i="10"/>
  <c r="EV26" i="10"/>
  <c r="EM26" i="10"/>
  <c r="ED26" i="10"/>
  <c r="DU26" i="10"/>
  <c r="FN26" i="10"/>
  <c r="AH26" i="10"/>
  <c r="FE26" i="10"/>
  <c r="FV24" i="10"/>
  <c r="FM24" i="10"/>
  <c r="FD24" i="10"/>
  <c r="EU24" i="10"/>
  <c r="EL24" i="10"/>
  <c r="DT24" i="10"/>
  <c r="EC24" i="10"/>
  <c r="DK24" i="10"/>
  <c r="AG24" i="10"/>
  <c r="FS22" i="10"/>
  <c r="FA22" i="10"/>
  <c r="EI22" i="10"/>
  <c r="DQ22" i="10"/>
  <c r="FJ22" i="10"/>
  <c r="AM22" i="10"/>
  <c r="DZ22" i="10"/>
  <c r="GB22" i="10"/>
  <c r="ER22" i="10"/>
  <c r="FZ24" i="10"/>
  <c r="FQ24" i="10"/>
  <c r="FH24" i="10"/>
  <c r="EY24" i="10"/>
  <c r="EP24" i="10"/>
  <c r="EG24" i="10"/>
  <c r="AK24" i="10"/>
  <c r="DX24" i="10"/>
  <c r="DO24" i="10"/>
  <c r="AI24" i="10"/>
  <c r="EW24" i="10"/>
  <c r="EN24" i="10"/>
  <c r="FX24" i="10"/>
  <c r="DM24" i="10"/>
  <c r="EE24" i="10"/>
  <c r="FF24" i="10"/>
  <c r="DV24" i="10"/>
  <c r="FO24" i="10"/>
  <c r="DY24" i="10"/>
  <c r="DP24" i="10"/>
  <c r="FI24" i="10"/>
  <c r="EZ24" i="10"/>
  <c r="FR24" i="10"/>
  <c r="GA24" i="10"/>
  <c r="AL24" i="10"/>
  <c r="EH24" i="10"/>
  <c r="EQ24" i="10"/>
  <c r="AK26" i="10"/>
  <c r="FH26" i="10"/>
  <c r="EY26" i="10"/>
  <c r="DX26" i="10"/>
  <c r="DO26" i="10"/>
  <c r="FZ26" i="10"/>
  <c r="FQ26" i="10"/>
  <c r="EP26" i="10"/>
  <c r="EG26" i="10"/>
  <c r="FY25" i="10"/>
  <c r="FP25" i="10"/>
  <c r="FG25" i="10"/>
  <c r="EX25" i="10"/>
  <c r="EO25" i="10"/>
  <c r="EF25" i="10"/>
  <c r="DW25" i="10"/>
  <c r="DN25" i="10"/>
  <c r="AJ25" i="10"/>
  <c r="GA27" i="10"/>
  <c r="FR27" i="10"/>
  <c r="FI27" i="10"/>
  <c r="EZ27" i="10"/>
  <c r="EQ27" i="10"/>
  <c r="EH27" i="10"/>
  <c r="DY27" i="10"/>
  <c r="DP27" i="10"/>
  <c r="AL27" i="10"/>
  <c r="AI30" i="10"/>
  <c r="EW30" i="10"/>
  <c r="DM30" i="10"/>
  <c r="FF30" i="10"/>
  <c r="DV30" i="10"/>
  <c r="FO30" i="10"/>
  <c r="EN30" i="10"/>
  <c r="EE30" i="10"/>
  <c r="FX30" i="10"/>
  <c r="FL28" i="10"/>
  <c r="FC28" i="10"/>
  <c r="EK28" i="10"/>
  <c r="DS28" i="10"/>
  <c r="AF28" i="10"/>
  <c r="FU28" i="10"/>
  <c r="EB28" i="10"/>
  <c r="DJ28" i="10"/>
  <c r="ET28" i="10"/>
  <c r="DQ29" i="10"/>
  <c r="FJ29" i="10"/>
  <c r="DZ29" i="10"/>
  <c r="FS29" i="10"/>
  <c r="EI29" i="10"/>
  <c r="FA29" i="10"/>
  <c r="ER29" i="10"/>
  <c r="AM29" i="10"/>
  <c r="GB29" i="10"/>
  <c r="EY28" i="10"/>
  <c r="EP28" i="10"/>
  <c r="EG28" i="10"/>
  <c r="DX28" i="10"/>
  <c r="DO28" i="10"/>
  <c r="FZ28" i="10"/>
  <c r="FQ28" i="10"/>
  <c r="FH28" i="10"/>
  <c r="AK28" i="10"/>
  <c r="FJ31" i="10"/>
  <c r="DZ31" i="10"/>
  <c r="FS31" i="10"/>
  <c r="EI31" i="10"/>
  <c r="ER31" i="10"/>
  <c r="DQ31" i="10"/>
  <c r="GB31" i="10"/>
  <c r="FA31" i="10"/>
  <c r="AM31" i="10"/>
  <c r="FU31" i="10"/>
  <c r="FL31" i="10"/>
  <c r="FC31" i="10"/>
  <c r="ET31" i="10"/>
  <c r="EK31" i="10"/>
  <c r="EB31" i="10"/>
  <c r="DS31" i="10"/>
  <c r="DJ31" i="10"/>
  <c r="AF31" i="10"/>
  <c r="FV31" i="10"/>
  <c r="FM31" i="10"/>
  <c r="FD31" i="10"/>
  <c r="EU31" i="10"/>
  <c r="EL31" i="10"/>
  <c r="EC31" i="10"/>
  <c r="DT31" i="10"/>
  <c r="DK31" i="10"/>
  <c r="AG31" i="10"/>
  <c r="GB14" i="10"/>
  <c r="FS14" i="10"/>
  <c r="FJ14" i="10"/>
  <c r="FA14" i="10"/>
  <c r="ER14" i="10"/>
  <c r="EI14" i="10"/>
  <c r="AM14" i="10"/>
  <c r="DQ14" i="10"/>
  <c r="DZ14" i="10"/>
  <c r="GN109" i="10" l="1"/>
  <c r="GQ111" i="10"/>
  <c r="GT130" i="10"/>
  <c r="GD126" i="10"/>
  <c r="GY110" i="10"/>
  <c r="GW102" i="10"/>
  <c r="GN101" i="10"/>
  <c r="GD11" i="10"/>
  <c r="GK105" i="10"/>
  <c r="GP105" i="10"/>
  <c r="GP103" i="10"/>
  <c r="GZ107" i="10"/>
  <c r="GH107" i="10"/>
  <c r="GE107" i="10"/>
  <c r="GQ109" i="10"/>
  <c r="GE109" i="10"/>
  <c r="GQ108" i="10"/>
  <c r="GY108" i="10"/>
  <c r="GT111" i="10"/>
  <c r="GH111" i="10"/>
  <c r="GV113" i="10"/>
  <c r="GJ113" i="10"/>
  <c r="GT112" i="10"/>
  <c r="GH112" i="10"/>
  <c r="GW115" i="10"/>
  <c r="GK115" i="10"/>
  <c r="GZ118" i="10"/>
  <c r="GZ128" i="10"/>
  <c r="GN128" i="10"/>
  <c r="GZ120" i="10"/>
  <c r="GZ130" i="10"/>
  <c r="GM114" i="10"/>
  <c r="GP126" i="10"/>
  <c r="GD110" i="10"/>
  <c r="GS110" i="10"/>
  <c r="GJ110" i="10"/>
  <c r="GV107" i="10"/>
  <c r="GS107" i="10"/>
  <c r="GY124" i="10"/>
  <c r="GE102" i="10"/>
  <c r="GZ116" i="10"/>
  <c r="GN113" i="10"/>
  <c r="GN110" i="10"/>
  <c r="GW104" i="10"/>
  <c r="GZ104" i="10"/>
  <c r="GV109" i="10"/>
  <c r="GJ109" i="10"/>
  <c r="GY101" i="10"/>
  <c r="GW113" i="10"/>
  <c r="GQ114" i="10"/>
  <c r="GZ114" i="10"/>
  <c r="GY129" i="10"/>
  <c r="GN102" i="10"/>
  <c r="GG104" i="10"/>
  <c r="GQ103" i="10"/>
  <c r="GQ101" i="10"/>
  <c r="GZ101" i="10"/>
  <c r="GQ119" i="10"/>
  <c r="GJ121" i="10"/>
  <c r="GG123" i="10"/>
  <c r="GD123" i="10"/>
  <c r="GY125" i="10"/>
  <c r="GY103" i="10"/>
  <c r="GE118" i="10"/>
  <c r="GW120" i="10"/>
  <c r="GS119" i="10"/>
  <c r="GE122" i="10"/>
  <c r="GJ124" i="10"/>
  <c r="GW116" i="10"/>
  <c r="GW110" i="10"/>
  <c r="GP130" i="10"/>
  <c r="GV101" i="10"/>
  <c r="GV117" i="10"/>
  <c r="GM117" i="10"/>
  <c r="GY120" i="10"/>
  <c r="GQ125" i="10"/>
  <c r="GZ127" i="10"/>
  <c r="GN127" i="10"/>
  <c r="GJ129" i="10"/>
  <c r="GM127" i="10"/>
  <c r="GP108" i="10"/>
  <c r="GM106" i="10"/>
  <c r="GG106" i="10"/>
  <c r="GP104" i="10"/>
  <c r="GT106" i="10"/>
  <c r="GD112" i="10"/>
  <c r="GP127" i="10"/>
  <c r="GY118" i="10"/>
  <c r="GQ129" i="10"/>
  <c r="GD128" i="10"/>
  <c r="GS111" i="10"/>
  <c r="GP102" i="10"/>
  <c r="GY114" i="10"/>
  <c r="GN118" i="10"/>
  <c r="GE121" i="10"/>
  <c r="GS115" i="10"/>
  <c r="GJ116" i="10"/>
  <c r="GM122" i="10"/>
  <c r="GE117" i="10"/>
  <c r="GW124" i="10"/>
  <c r="GH105" i="10"/>
  <c r="GG105" i="10"/>
  <c r="GS103" i="10"/>
  <c r="GJ103" i="10"/>
  <c r="AN107" i="10"/>
  <c r="GZ109" i="10"/>
  <c r="GS113" i="10"/>
  <c r="GQ112" i="10"/>
  <c r="GT115" i="10"/>
  <c r="GW118" i="10"/>
  <c r="GW128" i="10"/>
  <c r="GN117" i="10"/>
  <c r="GE120" i="10"/>
  <c r="GS114" i="10"/>
  <c r="GY119" i="10"/>
  <c r="GD107" i="10"/>
  <c r="GW122" i="10"/>
  <c r="GS124" i="10"/>
  <c r="GE116" i="10"/>
  <c r="GH113" i="10"/>
  <c r="GT110" i="10"/>
  <c r="GD130" i="10"/>
  <c r="GT104" i="10"/>
  <c r="AN105" i="10"/>
  <c r="GT114" i="10"/>
  <c r="GY117" i="10"/>
  <c r="GV120" i="10"/>
  <c r="GW125" i="10"/>
  <c r="GK127" i="10"/>
  <c r="GP129" i="10"/>
  <c r="GM108" i="10"/>
  <c r="GN121" i="10"/>
  <c r="GT105" i="10"/>
  <c r="GE130" i="10"/>
  <c r="GT126" i="10"/>
  <c r="GW126" i="10"/>
  <c r="AN119" i="10"/>
  <c r="GG119" i="10"/>
  <c r="GY130" i="10"/>
  <c r="GJ105" i="10"/>
  <c r="GM120" i="10"/>
  <c r="GP120" i="10"/>
  <c r="GT125" i="10"/>
  <c r="GT121" i="10"/>
  <c r="GN122" i="10"/>
  <c r="GZ102" i="10"/>
  <c r="GN103" i="10"/>
  <c r="GS112" i="10"/>
  <c r="GN119" i="10"/>
  <c r="GS121" i="10"/>
  <c r="GY123" i="10"/>
  <c r="GK123" i="10"/>
  <c r="GT123" i="10"/>
  <c r="GM125" i="10"/>
  <c r="GD125" i="10"/>
  <c r="GD127" i="10"/>
  <c r="GJ118" i="10"/>
  <c r="GN129" i="10"/>
  <c r="GP128" i="10"/>
  <c r="GV111" i="10"/>
  <c r="GD102" i="10"/>
  <c r="GP114" i="10"/>
  <c r="AN116" i="10"/>
  <c r="GV122" i="10"/>
  <c r="GK126" i="10"/>
  <c r="GZ124" i="10"/>
  <c r="GE103" i="10"/>
  <c r="GE105" i="10"/>
  <c r="GY105" i="10"/>
  <c r="GD105" i="10"/>
  <c r="GD108" i="10"/>
  <c r="GE111" i="10"/>
  <c r="GG113" i="10"/>
  <c r="GE112" i="10"/>
  <c r="GH115" i="10"/>
  <c r="GK128" i="10"/>
  <c r="AN130" i="10"/>
  <c r="GZ117" i="10"/>
  <c r="GH120" i="10"/>
  <c r="GW130" i="10"/>
  <c r="GH126" i="10"/>
  <c r="GG110" i="10"/>
  <c r="GP119" i="10"/>
  <c r="GY107" i="10"/>
  <c r="AN124" i="10"/>
  <c r="GH116" i="10"/>
  <c r="GK110" i="10"/>
  <c r="GS130" i="10"/>
  <c r="GK104" i="10"/>
  <c r="GG109" i="10"/>
  <c r="GP101" i="10"/>
  <c r="GM115" i="10"/>
  <c r="GE114" i="10"/>
  <c r="GP117" i="10"/>
  <c r="GJ120" i="10"/>
  <c r="GN125" i="10"/>
  <c r="GW127" i="10"/>
  <c r="GG129" i="10"/>
  <c r="AN129" i="10"/>
  <c r="GZ121" i="10"/>
  <c r="GK107" i="10"/>
  <c r="GZ122" i="10"/>
  <c r="GH119" i="10"/>
  <c r="GP121" i="10"/>
  <c r="GV123" i="10"/>
  <c r="GQ123" i="10"/>
  <c r="GJ125" i="10"/>
  <c r="GY127" i="10"/>
  <c r="AN127" i="10"/>
  <c r="GG118" i="10"/>
  <c r="GY128" i="10"/>
  <c r="AN128" i="10"/>
  <c r="GM111" i="10"/>
  <c r="GM102" i="10"/>
  <c r="GZ108" i="10"/>
  <c r="GJ114" i="10"/>
  <c r="AN115" i="10"/>
  <c r="GP115" i="10"/>
  <c r="GE125" i="10"/>
  <c r="GG116" i="10"/>
  <c r="GD116" i="10"/>
  <c r="GD122" i="10"/>
  <c r="GJ122" i="10"/>
  <c r="GQ126" i="10"/>
  <c r="GW117" i="10"/>
  <c r="GE124" i="10"/>
  <c r="GN105" i="10"/>
  <c r="GM105" i="10"/>
  <c r="GM103" i="10"/>
  <c r="GD103" i="10"/>
  <c r="GW109" i="10"/>
  <c r="GK109" i="10"/>
  <c r="AN108" i="10"/>
  <c r="GZ111" i="10"/>
  <c r="GN111" i="10"/>
  <c r="GP113" i="10"/>
  <c r="GD113" i="10"/>
  <c r="GZ112" i="10"/>
  <c r="GN112" i="10"/>
  <c r="GQ115" i="10"/>
  <c r="GT118" i="10"/>
  <c r="GT128" i="10"/>
  <c r="GH128" i="10"/>
  <c r="GT120" i="10"/>
  <c r="GK120" i="10"/>
  <c r="GG126" i="10"/>
  <c r="GK130" i="10"/>
  <c r="GN130" i="10"/>
  <c r="GG114" i="10"/>
  <c r="GJ126" i="10"/>
  <c r="GY126" i="10"/>
  <c r="GZ126" i="10"/>
  <c r="GM110" i="10"/>
  <c r="GP110" i="10"/>
  <c r="GD119" i="10"/>
  <c r="GM119" i="10"/>
  <c r="GP107" i="10"/>
  <c r="GM107" i="10"/>
  <c r="GQ122" i="10"/>
  <c r="GP124" i="10"/>
  <c r="GM124" i="10"/>
  <c r="GN116" i="10"/>
  <c r="GQ116" i="10"/>
  <c r="GK113" i="10"/>
  <c r="GW108" i="10"/>
  <c r="GJ108" i="10"/>
  <c r="GQ110" i="10"/>
  <c r="GH110" i="10"/>
  <c r="GV130" i="10"/>
  <c r="GM130" i="10"/>
  <c r="GQ104" i="10"/>
  <c r="GN104" i="10"/>
  <c r="GV105" i="10"/>
  <c r="AN109" i="10"/>
  <c r="GP109" i="10"/>
  <c r="GD109" i="10"/>
  <c r="GS101" i="10"/>
  <c r="GJ101" i="10"/>
  <c r="GQ113" i="10"/>
  <c r="GE113" i="10"/>
  <c r="GG115" i="10"/>
  <c r="GW114" i="10"/>
  <c r="GN114" i="10"/>
  <c r="GJ117" i="10"/>
  <c r="GD117" i="10"/>
  <c r="GG120" i="10"/>
  <c r="GD120" i="10"/>
  <c r="GZ125" i="10"/>
  <c r="GT127" i="10"/>
  <c r="GH127" i="10"/>
  <c r="GS129" i="10"/>
  <c r="GV129" i="10"/>
  <c r="GG127" i="10"/>
  <c r="GV108" i="10"/>
  <c r="GG108" i="10"/>
  <c r="GW107" i="10"/>
  <c r="GN107" i="10"/>
  <c r="GH122" i="10"/>
  <c r="GT102" i="10"/>
  <c r="GH102" i="10"/>
  <c r="GS106" i="10"/>
  <c r="GP106" i="10"/>
  <c r="AN106" i="10"/>
  <c r="GV104" i="10"/>
  <c r="GS104" i="10"/>
  <c r="GZ106" i="10"/>
  <c r="GN106" i="10"/>
  <c r="GW103" i="10"/>
  <c r="GZ103" i="10"/>
  <c r="GV112" i="10"/>
  <c r="GM112" i="10"/>
  <c r="GW101" i="10"/>
  <c r="GK101" i="10"/>
  <c r="AN101" i="10"/>
  <c r="GW119" i="10"/>
  <c r="GZ119" i="10"/>
  <c r="GY121" i="10"/>
  <c r="GV121" i="10"/>
  <c r="AN123" i="10"/>
  <c r="GP123" i="10"/>
  <c r="GE123" i="10"/>
  <c r="GH123" i="10"/>
  <c r="GS125" i="10"/>
  <c r="GV125" i="10"/>
  <c r="GV127" i="10"/>
  <c r="GJ127" i="10"/>
  <c r="GV118" i="10"/>
  <c r="GP118" i="10"/>
  <c r="GD118" i="10"/>
  <c r="GH129" i="10"/>
  <c r="GE129" i="10"/>
  <c r="GV128" i="10"/>
  <c r="GJ128" i="10"/>
  <c r="GG111" i="10"/>
  <c r="GJ111" i="10"/>
  <c r="GE106" i="10"/>
  <c r="GV102" i="10"/>
  <c r="GJ102" i="10"/>
  <c r="GN108" i="10"/>
  <c r="GE108" i="10"/>
  <c r="GD114" i="10"/>
  <c r="GK121" i="10"/>
  <c r="GY115" i="10"/>
  <c r="GM116" i="10"/>
  <c r="GV116" i="10"/>
  <c r="GY122" i="10"/>
  <c r="GS122" i="10"/>
  <c r="AN122" i="10"/>
  <c r="GS126" i="10"/>
  <c r="GV126" i="10"/>
  <c r="GQ117" i="10"/>
  <c r="GN124" i="10"/>
  <c r="GQ124" i="10"/>
  <c r="GK102" i="10"/>
  <c r="GV106" i="10"/>
  <c r="GD106" i="10"/>
  <c r="GD104" i="10"/>
  <c r="GY104" i="10"/>
  <c r="GH106" i="10"/>
  <c r="GQ106" i="10"/>
  <c r="GK103" i="10"/>
  <c r="GT103" i="10"/>
  <c r="GG112" i="10"/>
  <c r="GY112" i="10"/>
  <c r="AN112" i="10"/>
  <c r="GE101" i="10"/>
  <c r="GE119" i="10"/>
  <c r="GM121" i="10"/>
  <c r="GM123" i="10"/>
  <c r="GN123" i="10"/>
  <c r="AN125" i="10"/>
  <c r="GS118" i="10"/>
  <c r="GZ129" i="10"/>
  <c r="GM128" i="10"/>
  <c r="GP111" i="10"/>
  <c r="GY102" i="10"/>
  <c r="AN102" i="10"/>
  <c r="GQ121" i="10"/>
  <c r="GD115" i="10"/>
  <c r="GY116" i="10"/>
  <c r="GH124" i="10"/>
  <c r="GZ105" i="10"/>
  <c r="GQ105" i="10"/>
  <c r="GG103" i="10"/>
  <c r="GV103" i="10"/>
  <c r="GT107" i="10"/>
  <c r="GQ107" i="10"/>
  <c r="GT109" i="10"/>
  <c r="GH109" i="10"/>
  <c r="GS108" i="10"/>
  <c r="GH108" i="10"/>
  <c r="GS109" i="10"/>
  <c r="GW111" i="10"/>
  <c r="GK111" i="10"/>
  <c r="GY113" i="10"/>
  <c r="GM113" i="10"/>
  <c r="AN113" i="10"/>
  <c r="GW112" i="10"/>
  <c r="GK112" i="10"/>
  <c r="GE115" i="10"/>
  <c r="GN115" i="10"/>
  <c r="GH118" i="10"/>
  <c r="GQ118" i="10"/>
  <c r="GK118" i="10"/>
  <c r="GQ128" i="10"/>
  <c r="GE128" i="10"/>
  <c r="GT117" i="10"/>
  <c r="GH117" i="10"/>
  <c r="GN120" i="10"/>
  <c r="GQ120" i="10"/>
  <c r="GM126" i="10"/>
  <c r="GQ130" i="10"/>
  <c r="GH130" i="10"/>
  <c r="AN126" i="10"/>
  <c r="GN126" i="10"/>
  <c r="AN110" i="10"/>
  <c r="GV110" i="10"/>
  <c r="GV119" i="10"/>
  <c r="GJ119" i="10"/>
  <c r="GJ107" i="10"/>
  <c r="GG107" i="10"/>
  <c r="GK122" i="10"/>
  <c r="GV124" i="10"/>
  <c r="GD124" i="10"/>
  <c r="GG124" i="10"/>
  <c r="GK116" i="10"/>
  <c r="GT116" i="10"/>
  <c r="GT113" i="10"/>
  <c r="GZ113" i="10"/>
  <c r="GZ110" i="10"/>
  <c r="GE110" i="10"/>
  <c r="GJ130" i="10"/>
  <c r="GG130" i="10"/>
  <c r="GW105" i="10"/>
  <c r="GE104" i="10"/>
  <c r="GH104" i="10"/>
  <c r="GS105" i="10"/>
  <c r="GY109" i="10"/>
  <c r="GM109" i="10"/>
  <c r="GM101" i="10"/>
  <c r="GG101" i="10"/>
  <c r="GD101" i="10"/>
  <c r="GZ115" i="10"/>
  <c r="GK114" i="10"/>
  <c r="GH114" i="10"/>
  <c r="GS117" i="10"/>
  <c r="GG117" i="10"/>
  <c r="AN117" i="10"/>
  <c r="AN120" i="10"/>
  <c r="GS120" i="10"/>
  <c r="GH125" i="10"/>
  <c r="GK125" i="10"/>
  <c r="GD129" i="10"/>
  <c r="GM129" i="10"/>
  <c r="GQ127" i="10"/>
  <c r="GE127" i="10"/>
  <c r="GH121" i="10"/>
  <c r="GT122" i="10"/>
  <c r="GQ102" i="10"/>
  <c r="GY106" i="10"/>
  <c r="GJ106" i="10"/>
  <c r="GJ104" i="10"/>
  <c r="GM104" i="10"/>
  <c r="GW106" i="10"/>
  <c r="GK106" i="10"/>
  <c r="GH103" i="10"/>
  <c r="AN103" i="10"/>
  <c r="GJ112" i="10"/>
  <c r="GP112" i="10"/>
  <c r="GT101" i="10"/>
  <c r="GH101" i="10"/>
  <c r="GK119" i="10"/>
  <c r="GT119" i="10"/>
  <c r="GG121" i="10"/>
  <c r="GD121" i="10"/>
  <c r="AN121" i="10"/>
  <c r="GS123" i="10"/>
  <c r="GJ123" i="10"/>
  <c r="GW123" i="10"/>
  <c r="GZ123" i="10"/>
  <c r="GG125" i="10"/>
  <c r="GP125" i="10"/>
  <c r="GS127" i="10"/>
  <c r="AN118" i="10"/>
  <c r="GM118" i="10"/>
  <c r="GT129" i="10"/>
  <c r="GK129" i="10"/>
  <c r="GS128" i="10"/>
  <c r="GG128" i="10"/>
  <c r="GY111" i="10"/>
  <c r="AN111" i="10"/>
  <c r="GD111" i="10"/>
  <c r="GS102" i="10"/>
  <c r="GG102" i="10"/>
  <c r="AN104" i="10"/>
  <c r="GT108" i="10"/>
  <c r="GK108" i="10"/>
  <c r="GV114" i="10"/>
  <c r="AN114" i="10"/>
  <c r="GW121" i="10"/>
  <c r="GV115" i="10"/>
  <c r="GJ115" i="10"/>
  <c r="GS116" i="10"/>
  <c r="GP116" i="10"/>
  <c r="GG122" i="10"/>
  <c r="GP122" i="10"/>
  <c r="GE126" i="10"/>
  <c r="GK117" i="10"/>
  <c r="GW129" i="10"/>
  <c r="GK124" i="10"/>
  <c r="GT124" i="10"/>
  <c r="GH39" i="10"/>
  <c r="GH90" i="10"/>
  <c r="GV83" i="10"/>
  <c r="GN36" i="10"/>
  <c r="GG46" i="10"/>
  <c r="GH46" i="10"/>
  <c r="GV60" i="10"/>
  <c r="GP80" i="10"/>
  <c r="GN39" i="10"/>
  <c r="GZ39" i="10"/>
  <c r="GT47" i="10"/>
  <c r="GV40" i="10"/>
  <c r="GZ43" i="10"/>
  <c r="GQ43" i="10"/>
  <c r="GM41" i="10"/>
  <c r="GJ41" i="10"/>
  <c r="GD41" i="10"/>
  <c r="GM51" i="10"/>
  <c r="AN53" i="10"/>
  <c r="GG53" i="10"/>
  <c r="GD48" i="10"/>
  <c r="AN52" i="10"/>
  <c r="GD52" i="10"/>
  <c r="GK62" i="10"/>
  <c r="GY61" i="10"/>
  <c r="GN71" i="10"/>
  <c r="GQ75" i="10"/>
  <c r="GW75" i="10"/>
  <c r="GN79" i="10"/>
  <c r="GJ83" i="10"/>
  <c r="GJ85" i="10"/>
  <c r="GS85" i="10"/>
  <c r="GZ87" i="10"/>
  <c r="GT89" i="10"/>
  <c r="GJ74" i="10"/>
  <c r="GE59" i="10"/>
  <c r="GK93" i="10"/>
  <c r="GV97" i="10"/>
  <c r="GJ97" i="10"/>
  <c r="GH91" i="10"/>
  <c r="GS95" i="10"/>
  <c r="GG95" i="10"/>
  <c r="GY99" i="10"/>
  <c r="GM99" i="10"/>
  <c r="AN99" i="10"/>
  <c r="GZ95" i="10"/>
  <c r="GN95" i="10"/>
  <c r="GP100" i="10"/>
  <c r="GD100" i="10"/>
  <c r="GP44" i="10"/>
  <c r="GT42" i="10"/>
  <c r="GH42" i="10"/>
  <c r="GH33" i="10"/>
  <c r="GM54" i="10"/>
  <c r="GV63" i="10"/>
  <c r="GH73" i="10"/>
  <c r="GT80" i="10"/>
  <c r="GQ84" i="10"/>
  <c r="GT88" i="10"/>
  <c r="GQ88" i="10"/>
  <c r="GN78" i="10"/>
  <c r="GT99" i="10"/>
  <c r="GH99" i="10"/>
  <c r="GE92" i="10"/>
  <c r="GS37" i="10"/>
  <c r="GJ37" i="10"/>
  <c r="AN37" i="10"/>
  <c r="GZ49" i="10"/>
  <c r="GE51" i="10"/>
  <c r="GK58" i="10"/>
  <c r="GT58" i="10"/>
  <c r="AN62" i="10"/>
  <c r="AN70" i="10"/>
  <c r="GD74" i="10"/>
  <c r="GM75" i="10"/>
  <c r="GV79" i="10"/>
  <c r="GG66" i="10"/>
  <c r="GN77" i="10"/>
  <c r="GW77" i="10"/>
  <c r="GH96" i="10"/>
  <c r="GT96" i="10"/>
  <c r="GP32" i="10"/>
  <c r="AN32" i="10"/>
  <c r="GQ36" i="10"/>
  <c r="GE32" i="10"/>
  <c r="AN46" i="10"/>
  <c r="GT49" i="10"/>
  <c r="GQ52" i="10"/>
  <c r="GN52" i="10"/>
  <c r="GQ56" i="10"/>
  <c r="GN56" i="10"/>
  <c r="GV61" i="10"/>
  <c r="GQ58" i="10"/>
  <c r="GY62" i="10"/>
  <c r="GK72" i="10"/>
  <c r="GE74" i="10"/>
  <c r="GD80" i="10"/>
  <c r="GG80" i="10"/>
  <c r="GG82" i="10"/>
  <c r="GP82" i="10"/>
  <c r="GY91" i="10"/>
  <c r="GE80" i="10"/>
  <c r="GP98" i="10"/>
  <c r="GD98" i="10"/>
  <c r="GM84" i="10"/>
  <c r="GE90" i="10"/>
  <c r="GT37" i="10"/>
  <c r="GG36" i="10"/>
  <c r="GJ50" i="10"/>
  <c r="GN53" i="10"/>
  <c r="GH82" i="10"/>
  <c r="GY86" i="10"/>
  <c r="GK64" i="10"/>
  <c r="GP34" i="10"/>
  <c r="AN38" i="10"/>
  <c r="GY45" i="10"/>
  <c r="GV45" i="10"/>
  <c r="GD81" i="10"/>
  <c r="GK66" i="10"/>
  <c r="GD77" i="10"/>
  <c r="GH47" i="10"/>
  <c r="GY51" i="10"/>
  <c r="GJ53" i="10"/>
  <c r="GY52" i="10"/>
  <c r="GQ62" i="10"/>
  <c r="GD87" i="10"/>
  <c r="GJ63" i="10"/>
  <c r="GN84" i="10"/>
  <c r="GN93" i="10"/>
  <c r="GZ94" i="10"/>
  <c r="GS34" i="10"/>
  <c r="GS75" i="10"/>
  <c r="GY34" i="10"/>
  <c r="GH32" i="10"/>
  <c r="GK53" i="10"/>
  <c r="GG40" i="10"/>
  <c r="GS48" i="10"/>
  <c r="GG51" i="10"/>
  <c r="GN55" i="10"/>
  <c r="GZ38" i="10"/>
  <c r="GH38" i="10"/>
  <c r="GZ50" i="10"/>
  <c r="GV87" i="10"/>
  <c r="GW87" i="10"/>
  <c r="GY68" i="10"/>
  <c r="GY87" i="10"/>
  <c r="GJ87" i="10"/>
  <c r="GG59" i="10"/>
  <c r="GH59" i="10"/>
  <c r="GS92" i="10"/>
  <c r="GW94" i="10"/>
  <c r="GT94" i="10"/>
  <c r="GE78" i="10"/>
  <c r="GS98" i="10"/>
  <c r="GG98" i="10"/>
  <c r="GW40" i="10"/>
  <c r="GP35" i="10"/>
  <c r="GM35" i="10"/>
  <c r="GW51" i="10"/>
  <c r="GJ62" i="10"/>
  <c r="GD62" i="10"/>
  <c r="GW54" i="10"/>
  <c r="GZ66" i="10"/>
  <c r="GQ92" i="10"/>
  <c r="AN58" i="10"/>
  <c r="GD39" i="10"/>
  <c r="GM32" i="10"/>
  <c r="GQ41" i="10"/>
  <c r="GT57" i="10"/>
  <c r="GW49" i="10"/>
  <c r="GW58" i="10"/>
  <c r="GN69" i="10"/>
  <c r="GV73" i="10"/>
  <c r="GY77" i="10"/>
  <c r="GP56" i="10"/>
  <c r="GH70" i="10"/>
  <c r="GT74" i="10"/>
  <c r="GZ76" i="10"/>
  <c r="AN78" i="10"/>
  <c r="GG78" i="10"/>
  <c r="GY64" i="10"/>
  <c r="GG67" i="10"/>
  <c r="GP87" i="10"/>
  <c r="GM91" i="10"/>
  <c r="GV93" i="10"/>
  <c r="GN85" i="10"/>
  <c r="GZ79" i="10"/>
  <c r="GP88" i="10"/>
  <c r="GK95" i="10"/>
  <c r="GW37" i="10"/>
  <c r="GV57" i="10"/>
  <c r="GJ57" i="10"/>
  <c r="GQ53" i="10"/>
  <c r="GH67" i="10"/>
  <c r="GY49" i="10"/>
  <c r="GP86" i="10"/>
  <c r="AN86" i="10"/>
  <c r="GZ64" i="10"/>
  <c r="GG65" i="10"/>
  <c r="GM89" i="10"/>
  <c r="GG96" i="10"/>
  <c r="GN35" i="10"/>
  <c r="GJ33" i="10"/>
  <c r="GD34" i="10"/>
  <c r="GK47" i="10"/>
  <c r="GM43" i="10"/>
  <c r="AN45" i="10"/>
  <c r="GJ47" i="10"/>
  <c r="AN47" i="10"/>
  <c r="AN55" i="10"/>
  <c r="GZ54" i="10"/>
  <c r="GY60" i="10"/>
  <c r="GK34" i="10"/>
  <c r="AN60" i="10"/>
  <c r="GH68" i="10"/>
  <c r="AN72" i="10"/>
  <c r="GP76" i="10"/>
  <c r="GQ61" i="10"/>
  <c r="GH81" i="10"/>
  <c r="GH86" i="10"/>
  <c r="AN90" i="10"/>
  <c r="GP94" i="10"/>
  <c r="GM94" i="10"/>
  <c r="GE83" i="10"/>
  <c r="GG81" i="10"/>
  <c r="GW43" i="10"/>
  <c r="GP41" i="10"/>
  <c r="GP48" i="10"/>
  <c r="GM48" i="10"/>
  <c r="GG52" i="10"/>
  <c r="GE55" i="10"/>
  <c r="GG55" i="10"/>
  <c r="GH55" i="10"/>
  <c r="GW62" i="10"/>
  <c r="GE38" i="10"/>
  <c r="GJ59" i="10"/>
  <c r="GT71" i="10"/>
  <c r="GK75" i="10"/>
  <c r="GW50" i="10"/>
  <c r="GH79" i="10"/>
  <c r="GS83" i="10"/>
  <c r="GY85" i="10"/>
  <c r="GH87" i="10"/>
  <c r="AN68" i="10"/>
  <c r="GS87" i="10"/>
  <c r="GT97" i="10"/>
  <c r="GG97" i="10"/>
  <c r="GE98" i="10"/>
  <c r="GV95" i="10"/>
  <c r="GZ100" i="10"/>
  <c r="GQ42" i="10"/>
  <c r="GE33" i="10"/>
  <c r="GS54" i="10"/>
  <c r="GZ59" i="10"/>
  <c r="GE73" i="10"/>
  <c r="GH80" i="10"/>
  <c r="GZ84" i="10"/>
  <c r="GH88" i="10"/>
  <c r="GP92" i="10"/>
  <c r="GQ94" i="10"/>
  <c r="GP99" i="10"/>
  <c r="GS63" i="10"/>
  <c r="GE100" i="10"/>
  <c r="GW90" i="10"/>
  <c r="GV37" i="10"/>
  <c r="GD37" i="10"/>
  <c r="GT40" i="10"/>
  <c r="GV35" i="10"/>
  <c r="GN49" i="10"/>
  <c r="GZ51" i="10"/>
  <c r="GV62" i="10"/>
  <c r="GE54" i="10"/>
  <c r="GY74" i="10"/>
  <c r="GD69" i="10"/>
  <c r="GN92" i="10"/>
  <c r="GS58" i="10"/>
  <c r="GD96" i="10"/>
  <c r="GV66" i="10"/>
  <c r="GS66" i="10"/>
  <c r="GV39" i="10"/>
  <c r="GY42" i="10"/>
  <c r="GD46" i="10"/>
  <c r="GW41" i="10"/>
  <c r="GN44" i="10"/>
  <c r="GN46" i="10"/>
  <c r="GN45" i="10"/>
  <c r="GH57" i="10"/>
  <c r="GK49" i="10"/>
  <c r="GN48" i="10"/>
  <c r="GE52" i="10"/>
  <c r="GP61" i="10"/>
  <c r="GK63" i="10"/>
  <c r="GW69" i="10"/>
  <c r="GJ73" i="10"/>
  <c r="GV56" i="10"/>
  <c r="GY70" i="10"/>
  <c r="GZ70" i="10"/>
  <c r="GZ72" i="10"/>
  <c r="GZ74" i="10"/>
  <c r="GH74" i="10"/>
  <c r="GW76" i="10"/>
  <c r="GH76" i="10"/>
  <c r="GV78" i="10"/>
  <c r="GM78" i="10"/>
  <c r="GJ80" i="10"/>
  <c r="GY82" i="10"/>
  <c r="GS64" i="10"/>
  <c r="GV91" i="10"/>
  <c r="GD93" i="10"/>
  <c r="GW80" i="10"/>
  <c r="GM88" i="10"/>
  <c r="GZ98" i="10"/>
  <c r="GQ65" i="10"/>
  <c r="GS84" i="10"/>
  <c r="GK99" i="10"/>
  <c r="GZ37" i="10"/>
  <c r="GQ45" i="10"/>
  <c r="GS50" i="10"/>
  <c r="GS49" i="10"/>
  <c r="GV86" i="10"/>
  <c r="GQ64" i="10"/>
  <c r="GD65" i="10"/>
  <c r="GJ89" i="10"/>
  <c r="AN89" i="10"/>
  <c r="GG100" i="10"/>
  <c r="GQ96" i="10"/>
  <c r="GZ35" i="10"/>
  <c r="GK35" i="10"/>
  <c r="GY33" i="10"/>
  <c r="GM33" i="10"/>
  <c r="GZ34" i="10"/>
  <c r="GS52" i="10"/>
  <c r="GP63" i="10"/>
  <c r="GD63" i="10"/>
  <c r="GN50" i="10"/>
  <c r="GJ68" i="10"/>
  <c r="GW33" i="10"/>
  <c r="GP54" i="10"/>
  <c r="GQ59" i="10"/>
  <c r="GM69" i="10"/>
  <c r="GE84" i="10"/>
  <c r="GG92" i="10"/>
  <c r="GQ89" i="10"/>
  <c r="GD75" i="10"/>
  <c r="GY79" i="10"/>
  <c r="GJ69" i="10"/>
  <c r="GN58" i="10"/>
  <c r="GH75" i="10"/>
  <c r="GY66" i="10"/>
  <c r="GG34" i="10"/>
  <c r="GE36" i="10"/>
  <c r="GJ39" i="10"/>
  <c r="GM42" i="10"/>
  <c r="GE41" i="10"/>
  <c r="GT44" i="10"/>
  <c r="GQ46" i="10"/>
  <c r="AN48" i="10"/>
  <c r="GK48" i="10"/>
  <c r="GW52" i="10"/>
  <c r="GE63" i="10"/>
  <c r="GQ69" i="10"/>
  <c r="GP73" i="10"/>
  <c r="GG73" i="10"/>
  <c r="GD56" i="10"/>
  <c r="GW70" i="10"/>
  <c r="GQ72" i="10"/>
  <c r="GT76" i="10"/>
  <c r="GV80" i="10"/>
  <c r="GD64" i="10"/>
  <c r="GW83" i="10"/>
  <c r="GY93" i="10"/>
  <c r="GN80" i="10"/>
  <c r="GZ85" i="10"/>
  <c r="GS88" i="10"/>
  <c r="GT65" i="10"/>
  <c r="GK65" i="10"/>
  <c r="GG84" i="10"/>
  <c r="GW95" i="10"/>
  <c r="GK36" i="10"/>
  <c r="GD36" i="10"/>
  <c r="GV50" i="10"/>
  <c r="GD67" i="10"/>
  <c r="GM49" i="10"/>
  <c r="GS65" i="10"/>
  <c r="GZ63" i="10"/>
  <c r="GD89" i="10"/>
  <c r="GS96" i="10"/>
  <c r="GW35" i="10"/>
  <c r="GP33" i="10"/>
  <c r="GE40" i="10"/>
  <c r="GY38" i="10"/>
  <c r="GD38" i="10"/>
  <c r="GQ47" i="10"/>
  <c r="GV43" i="10"/>
  <c r="GT56" i="10"/>
  <c r="GD47" i="10"/>
  <c r="GM55" i="10"/>
  <c r="GN60" i="10"/>
  <c r="GN68" i="10"/>
  <c r="GM72" i="10"/>
  <c r="GD76" i="10"/>
  <c r="GM71" i="10"/>
  <c r="GS71" i="10"/>
  <c r="GT73" i="10"/>
  <c r="GQ73" i="10"/>
  <c r="GN61" i="10"/>
  <c r="GE86" i="10"/>
  <c r="GG90" i="10"/>
  <c r="GQ67" i="10"/>
  <c r="GZ81" i="10"/>
  <c r="GV90" i="10"/>
  <c r="GW82" i="10"/>
  <c r="GT39" i="10"/>
  <c r="GJ44" i="10"/>
  <c r="GY44" i="10"/>
  <c r="AN44" i="10"/>
  <c r="GJ40" i="10"/>
  <c r="GN43" i="10"/>
  <c r="GY41" i="10"/>
  <c r="GM53" i="10"/>
  <c r="GN47" i="10"/>
  <c r="GS68" i="10"/>
  <c r="GW71" i="10"/>
  <c r="GE75" i="10"/>
  <c r="GK50" i="10"/>
  <c r="GY67" i="10"/>
  <c r="GQ79" i="10"/>
  <c r="GG83" i="10"/>
  <c r="GG85" i="10"/>
  <c r="GK87" i="10"/>
  <c r="GH89" i="10"/>
  <c r="AN87" i="10"/>
  <c r="GH97" i="10"/>
  <c r="GS97" i="10"/>
  <c r="GV94" i="10"/>
  <c r="GQ98" i="10"/>
  <c r="GJ95" i="10"/>
  <c r="GN100" i="10"/>
  <c r="GE42" i="10"/>
  <c r="GT33" i="10"/>
  <c r="GJ54" i="10"/>
  <c r="GM63" i="10"/>
  <c r="AN88" i="10"/>
  <c r="GE88" i="10"/>
  <c r="GD92" i="10"/>
  <c r="GE93" i="10"/>
  <c r="GW78" i="10"/>
  <c r="GE89" i="10"/>
  <c r="GD99" i="10"/>
  <c r="AN63" i="10"/>
  <c r="GQ100" i="10"/>
  <c r="GY90" i="10"/>
  <c r="GQ40" i="10"/>
  <c r="GS35" i="10"/>
  <c r="GH49" i="10"/>
  <c r="AN51" i="10"/>
  <c r="GG62" i="10"/>
  <c r="GV70" i="10"/>
  <c r="GJ70" i="10"/>
  <c r="GM74" i="10"/>
  <c r="GY75" i="10"/>
  <c r="GP79" i="10"/>
  <c r="GN66" i="10"/>
  <c r="GG69" i="10"/>
  <c r="GZ77" i="10"/>
  <c r="GZ92" i="10"/>
  <c r="GV58" i="10"/>
  <c r="GP96" i="10"/>
  <c r="GQ93" i="10"/>
  <c r="GY36" i="10"/>
  <c r="GS39" i="10"/>
  <c r="AN39" i="10"/>
  <c r="J8" i="25" s="1"/>
  <c r="GP42" i="10"/>
  <c r="GP46" i="10"/>
  <c r="GV32" i="10"/>
  <c r="GZ41" i="10"/>
  <c r="GW46" i="10"/>
  <c r="GZ45" i="10"/>
  <c r="GQ57" i="10"/>
  <c r="GW57" i="10"/>
  <c r="GE53" i="10"/>
  <c r="GQ48" i="10"/>
  <c r="GK52" i="10"/>
  <c r="GW56" i="10"/>
  <c r="GS61" i="10"/>
  <c r="GS62" i="10"/>
  <c r="GZ69" i="10"/>
  <c r="GD73" i="10"/>
  <c r="AN77" i="10"/>
  <c r="GY56" i="10"/>
  <c r="GT70" i="10"/>
  <c r="GE72" i="10"/>
  <c r="GV82" i="10"/>
  <c r="GD82" i="10"/>
  <c r="GV64" i="10"/>
  <c r="GM67" i="10"/>
  <c r="GT85" i="10"/>
  <c r="GD91" i="10"/>
  <c r="GG93" i="10"/>
  <c r="AN93" i="10"/>
  <c r="GH71" i="10"/>
  <c r="GM79" i="10"/>
  <c r="GD88" i="10"/>
  <c r="GN98" i="10"/>
  <c r="GN65" i="10"/>
  <c r="GD84" i="10"/>
  <c r="AN84" i="10"/>
  <c r="GW99" i="10"/>
  <c r="GN37" i="10"/>
  <c r="GT46" i="10"/>
  <c r="GV36" i="10"/>
  <c r="GG50" i="10"/>
  <c r="GY58" i="10"/>
  <c r="GS57" i="10"/>
  <c r="GG57" i="10"/>
  <c r="GT53" i="10"/>
  <c r="GP67" i="10"/>
  <c r="AN49" i="10"/>
  <c r="GT81" i="10"/>
  <c r="GS86" i="10"/>
  <c r="GN64" i="10"/>
  <c r="GV65" i="10"/>
  <c r="GH63" i="10"/>
  <c r="GV89" i="10"/>
  <c r="GS100" i="10"/>
  <c r="GE96" i="10"/>
  <c r="GD33" i="10"/>
  <c r="AN40" i="10"/>
  <c r="GV38" i="10"/>
  <c r="GE43" i="10"/>
  <c r="GG43" i="10"/>
  <c r="GP45" i="10"/>
  <c r="GV47" i="10"/>
  <c r="GY55" i="10"/>
  <c r="GP60" i="10"/>
  <c r="GE34" i="10"/>
  <c r="GT60" i="10"/>
  <c r="GV72" i="10"/>
  <c r="GY76" i="10"/>
  <c r="GV71" i="10"/>
  <c r="GK73" i="10"/>
  <c r="GV81" i="10"/>
  <c r="GZ61" i="10"/>
  <c r="GQ81" i="10"/>
  <c r="GN86" i="10"/>
  <c r="AN94" i="10"/>
  <c r="GQ66" i="10"/>
  <c r="AN83" i="10"/>
  <c r="GQ91" i="10"/>
  <c r="GW67" i="10"/>
  <c r="GJ77" i="10"/>
  <c r="GD90" i="10"/>
  <c r="GQ82" i="10"/>
  <c r="GQ97" i="10"/>
  <c r="GE97" i="10"/>
  <c r="AN28" i="10"/>
  <c r="GQ13" i="10"/>
  <c r="GK28" i="10"/>
  <c r="GM25" i="10"/>
  <c r="GS19" i="10"/>
  <c r="GS11" i="10"/>
  <c r="GV18" i="10"/>
  <c r="GV34" i="10"/>
  <c r="GS38" i="10"/>
  <c r="AN42" i="10"/>
  <c r="GE47" i="10"/>
  <c r="GP43" i="10"/>
  <c r="GM45" i="10"/>
  <c r="GS47" i="10"/>
  <c r="GJ55" i="10"/>
  <c r="GN54" i="10"/>
  <c r="GM60" i="10"/>
  <c r="GW60" i="10"/>
  <c r="GQ68" i="10"/>
  <c r="GJ72" i="10"/>
  <c r="GM76" i="10"/>
  <c r="GG71" i="10"/>
  <c r="AN81" i="10"/>
  <c r="GW61" i="10"/>
  <c r="GM65" i="10"/>
  <c r="GK86" i="10"/>
  <c r="GP90" i="10"/>
  <c r="GS94" i="10"/>
  <c r="GZ83" i="10"/>
  <c r="GP28" i="10"/>
  <c r="GV28" i="10"/>
  <c r="GQ24" i="10"/>
  <c r="GW13" i="10"/>
  <c r="GW12" i="10"/>
  <c r="GW28" i="10"/>
  <c r="AN25" i="10"/>
  <c r="GY25" i="10"/>
  <c r="GW19" i="10"/>
  <c r="GP11" i="10"/>
  <c r="GJ18" i="10"/>
  <c r="GV22" i="10"/>
  <c r="GW22" i="10"/>
  <c r="GT22" i="10"/>
  <c r="GW39" i="10"/>
  <c r="GE39" i="10"/>
  <c r="GD44" i="10"/>
  <c r="GS40" i="10"/>
  <c r="GD40" i="10"/>
  <c r="GH43" i="10"/>
  <c r="GG41" i="10"/>
  <c r="GV41" i="10"/>
  <c r="GJ51" i="10"/>
  <c r="GV53" i="10"/>
  <c r="GP53" i="10"/>
  <c r="GJ48" i="10"/>
  <c r="GG48" i="10"/>
  <c r="GM52" i="10"/>
  <c r="GV52" i="10"/>
  <c r="AN59" i="10"/>
  <c r="GD59" i="10"/>
  <c r="GP51" i="10"/>
  <c r="GZ55" i="10"/>
  <c r="GT55" i="10"/>
  <c r="GE62" i="10"/>
  <c r="GT38" i="10"/>
  <c r="GW38" i="10"/>
  <c r="GM61" i="10"/>
  <c r="GG68" i="10"/>
  <c r="GP59" i="10"/>
  <c r="GS59" i="10"/>
  <c r="GE71" i="10"/>
  <c r="GK71" i="10"/>
  <c r="GZ75" i="10"/>
  <c r="GN75" i="10"/>
  <c r="GT50" i="10"/>
  <c r="GH50" i="10"/>
  <c r="GV67" i="10"/>
  <c r="GE79" i="10"/>
  <c r="GD83" i="10"/>
  <c r="GP83" i="10"/>
  <c r="GP85" i="10"/>
  <c r="GM85" i="10"/>
  <c r="GQ87" i="10"/>
  <c r="GT87" i="10"/>
  <c r="GN89" i="10"/>
  <c r="GP74" i="10"/>
  <c r="GP68" i="10"/>
  <c r="GM68" i="10"/>
  <c r="GG87" i="10"/>
  <c r="GH93" i="10"/>
  <c r="GW93" i="10"/>
  <c r="GP97" i="10"/>
  <c r="GD97" i="10"/>
  <c r="GZ91" i="10"/>
  <c r="GN91" i="10"/>
  <c r="GY95" i="10"/>
  <c r="GM95" i="10"/>
  <c r="AN95" i="10"/>
  <c r="GS99" i="10"/>
  <c r="GG99" i="10"/>
  <c r="GD94" i="10"/>
  <c r="GT95" i="10"/>
  <c r="GH95" i="10"/>
  <c r="GV100" i="10"/>
  <c r="GJ100" i="10"/>
  <c r="GW44" i="10"/>
  <c r="GZ42" i="10"/>
  <c r="GN42" i="10"/>
  <c r="GK33" i="10"/>
  <c r="GQ33" i="10"/>
  <c r="GV54" i="10"/>
  <c r="GY54" i="10"/>
  <c r="GT59" i="10"/>
  <c r="GK59" i="10"/>
  <c r="GY69" i="10"/>
  <c r="GZ73" i="10"/>
  <c r="GN73" i="10"/>
  <c r="AN76" i="10"/>
  <c r="GW84" i="10"/>
  <c r="GT84" i="10"/>
  <c r="GW88" i="10"/>
  <c r="GZ88" i="10"/>
  <c r="GY92" i="10"/>
  <c r="GM92" i="10"/>
  <c r="AN92" i="10"/>
  <c r="GH94" i="10"/>
  <c r="GQ78" i="10"/>
  <c r="GK89" i="10"/>
  <c r="GZ99" i="10"/>
  <c r="GN99" i="10"/>
  <c r="GY98" i="10"/>
  <c r="GM98" i="10"/>
  <c r="AN98" i="10"/>
  <c r="GY37" i="10"/>
  <c r="GM37" i="10"/>
  <c r="GH34" i="10"/>
  <c r="GZ40" i="10"/>
  <c r="GD35" i="10"/>
  <c r="GJ35" i="10"/>
  <c r="GG35" i="10"/>
  <c r="GQ51" i="10"/>
  <c r="GK51" i="10"/>
  <c r="GT62" i="10"/>
  <c r="GZ62" i="10"/>
  <c r="GK54" i="10"/>
  <c r="GH66" i="10"/>
  <c r="GS70" i="10"/>
  <c r="GG70" i="10"/>
  <c r="GV75" i="10"/>
  <c r="GG75" i="10"/>
  <c r="GJ79" i="10"/>
  <c r="AN66" i="10"/>
  <c r="GS69" i="10"/>
  <c r="GV69" i="10"/>
  <c r="GK92" i="10"/>
  <c r="GE58" i="10"/>
  <c r="GJ58" i="10"/>
  <c r="GH58" i="10"/>
  <c r="GZ96" i="10"/>
  <c r="GN96" i="10"/>
  <c r="GP66" i="10"/>
  <c r="GM66" i="10"/>
  <c r="AN91" i="10"/>
  <c r="GS32" i="10"/>
  <c r="GT36" i="10"/>
  <c r="GM34" i="10"/>
  <c r="GS36" i="10"/>
  <c r="GQ32" i="10"/>
  <c r="GW32" i="10"/>
  <c r="GG39" i="10"/>
  <c r="GM39" i="10"/>
  <c r="GV42" i="10"/>
  <c r="GG42" i="10"/>
  <c r="GS44" i="10"/>
  <c r="GY46" i="10"/>
  <c r="GV46" i="10"/>
  <c r="GJ32" i="10"/>
  <c r="GH41" i="10"/>
  <c r="GN41" i="10"/>
  <c r="GK41" i="10"/>
  <c r="GK44" i="10"/>
  <c r="GQ44" i="10"/>
  <c r="GH44" i="10"/>
  <c r="GK46" i="10"/>
  <c r="GW45" i="10"/>
  <c r="GK45" i="10"/>
  <c r="GE57" i="10"/>
  <c r="GK57" i="10"/>
  <c r="GZ48" i="10"/>
  <c r="GT48" i="10"/>
  <c r="GH52" i="10"/>
  <c r="GT52" i="10"/>
  <c r="GK56" i="10"/>
  <c r="GM59" i="10"/>
  <c r="GD61" i="10"/>
  <c r="GQ63" i="10"/>
  <c r="GM62" i="10"/>
  <c r="GH69" i="10"/>
  <c r="GE69" i="10"/>
  <c r="AN73" i="10"/>
  <c r="GM73" i="10"/>
  <c r="GM77" i="10"/>
  <c r="GS77" i="10"/>
  <c r="GG56" i="10"/>
  <c r="GM56" i="10"/>
  <c r="GJ56" i="10"/>
  <c r="GQ70" i="10"/>
  <c r="GM70" i="10"/>
  <c r="GN70" i="10"/>
  <c r="GN72" i="10"/>
  <c r="GS72" i="10"/>
  <c r="GT72" i="10"/>
  <c r="GN74" i="10"/>
  <c r="GK74" i="10"/>
  <c r="GE76" i="10"/>
  <c r="GK76" i="10"/>
  <c r="GJ78" i="10"/>
  <c r="GP78" i="10"/>
  <c r="GY80" i="10"/>
  <c r="GM80" i="10"/>
  <c r="GJ82" i="10"/>
  <c r="GM82" i="10"/>
  <c r="GJ64" i="10"/>
  <c r="GM64" i="10"/>
  <c r="GW79" i="10"/>
  <c r="GT83" i="10"/>
  <c r="GH85" i="10"/>
  <c r="GS91" i="10"/>
  <c r="GG91" i="10"/>
  <c r="GS93" i="10"/>
  <c r="GJ93" i="10"/>
  <c r="GQ80" i="10"/>
  <c r="GE85" i="10"/>
  <c r="AN79" i="10"/>
  <c r="GV88" i="10"/>
  <c r="GG88" i="10"/>
  <c r="GV98" i="10"/>
  <c r="GJ98" i="10"/>
  <c r="GZ65" i="10"/>
  <c r="GW65" i="10"/>
  <c r="GY84" i="10"/>
  <c r="GJ84" i="10"/>
  <c r="GZ90" i="10"/>
  <c r="GQ95" i="10"/>
  <c r="GE95" i="10"/>
  <c r="GQ37" i="10"/>
  <c r="GP36" i="10"/>
  <c r="GE45" i="10"/>
  <c r="GS42" i="10"/>
  <c r="GJ42" i="10"/>
  <c r="GP50" i="10"/>
  <c r="GD50" i="10"/>
  <c r="GM58" i="10"/>
  <c r="AN57" i="10"/>
  <c r="GP57" i="10"/>
  <c r="GD57" i="10"/>
  <c r="GW53" i="10"/>
  <c r="GZ53" i="10"/>
  <c r="GD49" i="10"/>
  <c r="GV49" i="10"/>
  <c r="GG49" i="10"/>
  <c r="AN74" i="10"/>
  <c r="GT78" i="10"/>
  <c r="GN81" i="10"/>
  <c r="GJ86" i="10"/>
  <c r="GM86" i="10"/>
  <c r="AN64" i="10"/>
  <c r="GT64" i="10"/>
  <c r="GJ65" i="10"/>
  <c r="GN63" i="10"/>
  <c r="GG89" i="10"/>
  <c r="GS89" i="10"/>
  <c r="GY96" i="10"/>
  <c r="GM96" i="10"/>
  <c r="AN96" i="10"/>
  <c r="GH35" i="10"/>
  <c r="GQ35" i="10"/>
  <c r="GV33" i="10"/>
  <c r="GG33" i="10"/>
  <c r="GJ34" i="10"/>
  <c r="GK40" i="10"/>
  <c r="GM38" i="10"/>
  <c r="GP38" i="10"/>
  <c r="GS43" i="10"/>
  <c r="GJ43" i="10"/>
  <c r="GS45" i="10"/>
  <c r="GJ45" i="10"/>
  <c r="GE56" i="10"/>
  <c r="GH56" i="10"/>
  <c r="GG47" i="10"/>
  <c r="GY47" i="10"/>
  <c r="GS55" i="10"/>
  <c r="GT54" i="10"/>
  <c r="GQ54" i="10"/>
  <c r="GS60" i="10"/>
  <c r="GJ60" i="10"/>
  <c r="GW34" i="10"/>
  <c r="GQ60" i="10"/>
  <c r="GK60" i="10"/>
  <c r="GH60" i="10"/>
  <c r="GE68" i="10"/>
  <c r="GW68" i="10"/>
  <c r="GG72" i="10"/>
  <c r="GV76" i="10"/>
  <c r="GJ76" i="10"/>
  <c r="GP71" i="10"/>
  <c r="GJ71" i="10"/>
  <c r="AN71" i="10"/>
  <c r="GK77" i="10"/>
  <c r="GY81" i="10"/>
  <c r="GP81" i="10"/>
  <c r="GH61" i="10"/>
  <c r="GE61" i="10"/>
  <c r="GW81" i="10"/>
  <c r="GQ86" i="10"/>
  <c r="GZ86" i="10"/>
  <c r="GM90" i="10"/>
  <c r="GJ94" i="10"/>
  <c r="GG94" i="10"/>
  <c r="GE66" i="10"/>
  <c r="GE67" i="10"/>
  <c r="GH77" i="10"/>
  <c r="GP77" i="10"/>
  <c r="GM81" i="10"/>
  <c r="GT90" i="10"/>
  <c r="GJ90" i="10"/>
  <c r="GZ82" i="10"/>
  <c r="GK82" i="10"/>
  <c r="GK39" i="10"/>
  <c r="GQ39" i="10"/>
  <c r="GM44" i="10"/>
  <c r="GV44" i="10"/>
  <c r="GZ47" i="10"/>
  <c r="GY40" i="10"/>
  <c r="GP40" i="10"/>
  <c r="GM40" i="10"/>
  <c r="GT43" i="10"/>
  <c r="GS41" i="10"/>
  <c r="GS51" i="10"/>
  <c r="GV51" i="10"/>
  <c r="GY53" i="10"/>
  <c r="GS53" i="10"/>
  <c r="GD53" i="10"/>
  <c r="GV48" i="10"/>
  <c r="GY48" i="10"/>
  <c r="GJ52" i="10"/>
  <c r="GP52" i="10"/>
  <c r="GD51" i="10"/>
  <c r="GK55" i="10"/>
  <c r="GV55" i="10"/>
  <c r="GW55" i="10"/>
  <c r="GQ55" i="10"/>
  <c r="GQ38" i="10"/>
  <c r="GN38" i="10"/>
  <c r="GK38" i="10"/>
  <c r="GV59" i="10"/>
  <c r="GY59" i="10"/>
  <c r="GQ71" i="10"/>
  <c r="GZ71" i="10"/>
  <c r="GT75" i="10"/>
  <c r="GQ50" i="10"/>
  <c r="GE50" i="10"/>
  <c r="GJ67" i="10"/>
  <c r="GN67" i="10"/>
  <c r="GT79" i="10"/>
  <c r="GY83" i="10"/>
  <c r="GM83" i="10"/>
  <c r="GV85" i="10"/>
  <c r="GD85" i="10"/>
  <c r="AN85" i="10"/>
  <c r="GN87" i="10"/>
  <c r="GE87" i="10"/>
  <c r="GZ89" i="10"/>
  <c r="GV74" i="10"/>
  <c r="GV68" i="10"/>
  <c r="GD68" i="10"/>
  <c r="GM87" i="10"/>
  <c r="GT93" i="10"/>
  <c r="GZ97" i="10"/>
  <c r="GN97" i="10"/>
  <c r="GW91" i="10"/>
  <c r="GT91" i="10"/>
  <c r="GY97" i="10"/>
  <c r="GM97" i="10"/>
  <c r="AN97" i="10"/>
  <c r="GY94" i="10"/>
  <c r="GW98" i="10"/>
  <c r="GK98" i="10"/>
  <c r="GP95" i="10"/>
  <c r="GD95" i="10"/>
  <c r="GT100" i="10"/>
  <c r="GH100" i="10"/>
  <c r="GW42" i="10"/>
  <c r="GK42" i="10"/>
  <c r="GN33" i="10"/>
  <c r="GZ33" i="10"/>
  <c r="GD54" i="10"/>
  <c r="GG54" i="10"/>
  <c r="AN54" i="10"/>
  <c r="GY63" i="10"/>
  <c r="GN59" i="10"/>
  <c r="GW59" i="10"/>
  <c r="GV77" i="10"/>
  <c r="GK84" i="10"/>
  <c r="GH84" i="10"/>
  <c r="GK88" i="10"/>
  <c r="GN88" i="10"/>
  <c r="GV92" i="10"/>
  <c r="GJ92" i="10"/>
  <c r="GZ93" i="10"/>
  <c r="GK94" i="10"/>
  <c r="GN94" i="10"/>
  <c r="GE94" i="10"/>
  <c r="GZ78" i="10"/>
  <c r="GK78" i="10"/>
  <c r="GW89" i="10"/>
  <c r="GV99" i="10"/>
  <c r="GJ99" i="10"/>
  <c r="GG63" i="10"/>
  <c r="GW100" i="10"/>
  <c r="GK100" i="10"/>
  <c r="GK90" i="10"/>
  <c r="AN33" i="10"/>
  <c r="GP37" i="10"/>
  <c r="GG37" i="10"/>
  <c r="GN34" i="10"/>
  <c r="GN40" i="10"/>
  <c r="AN35" i="10"/>
  <c r="GY35" i="10"/>
  <c r="GH51" i="10"/>
  <c r="GT51" i="10"/>
  <c r="GN51" i="10"/>
  <c r="GP62" i="10"/>
  <c r="GN62" i="10"/>
  <c r="GP70" i="10"/>
  <c r="GD70" i="10"/>
  <c r="GS74" i="10"/>
  <c r="GG74" i="10"/>
  <c r="GP75" i="10"/>
  <c r="GJ75" i="10"/>
  <c r="AN75" i="10"/>
  <c r="GD79" i="10"/>
  <c r="GT66" i="10"/>
  <c r="GW92" i="10"/>
  <c r="AN69" i="10"/>
  <c r="GP69" i="10"/>
  <c r="GT92" i="10"/>
  <c r="GH92" i="10"/>
  <c r="GP58" i="10"/>
  <c r="GZ58" i="10"/>
  <c r="GJ96" i="10"/>
  <c r="GV96" i="10"/>
  <c r="GY72" i="10"/>
  <c r="GJ66" i="10"/>
  <c r="GD66" i="10"/>
  <c r="GY32" i="10"/>
  <c r="GD32" i="10"/>
  <c r="GZ36" i="10"/>
  <c r="GH36" i="10"/>
  <c r="AN36" i="10"/>
  <c r="GZ32" i="10"/>
  <c r="GN32" i="10"/>
  <c r="GK32" i="10"/>
  <c r="GP39" i="10"/>
  <c r="GY39" i="10"/>
  <c r="GD42" i="10"/>
  <c r="GG44" i="10"/>
  <c r="GS46" i="10"/>
  <c r="GM46" i="10"/>
  <c r="GJ46" i="10"/>
  <c r="GT32" i="10"/>
  <c r="GG32" i="10"/>
  <c r="GT41" i="10"/>
  <c r="AN41" i="10"/>
  <c r="GE44" i="10"/>
  <c r="GZ44" i="10"/>
  <c r="GZ46" i="10"/>
  <c r="GT45" i="10"/>
  <c r="GH45" i="10"/>
  <c r="GZ57" i="10"/>
  <c r="GN57" i="10"/>
  <c r="GE49" i="10"/>
  <c r="GQ49" i="10"/>
  <c r="GE48" i="10"/>
  <c r="GW48" i="10"/>
  <c r="GH48" i="10"/>
  <c r="GZ52" i="10"/>
  <c r="GJ61" i="10"/>
  <c r="AN61" i="10"/>
  <c r="GG61" i="10"/>
  <c r="GW63" i="10"/>
  <c r="GD58" i="10"/>
  <c r="GZ67" i="10"/>
  <c r="GT69" i="10"/>
  <c r="GK69" i="10"/>
  <c r="GY73" i="10"/>
  <c r="GS73" i="10"/>
  <c r="GG77" i="10"/>
  <c r="GS56" i="10"/>
  <c r="AN56" i="10"/>
  <c r="GK70" i="10"/>
  <c r="GE70" i="10"/>
  <c r="GW72" i="10"/>
  <c r="GH72" i="10"/>
  <c r="GW74" i="10"/>
  <c r="GQ74" i="10"/>
  <c r="GQ76" i="10"/>
  <c r="GN76" i="10"/>
  <c r="GY78" i="10"/>
  <c r="GS78" i="10"/>
  <c r="GD78" i="10"/>
  <c r="AN80" i="10"/>
  <c r="GS80" i="10"/>
  <c r="GS82" i="10"/>
  <c r="AN82" i="10"/>
  <c r="GP64" i="10"/>
  <c r="GG64" i="10"/>
  <c r="GK85" i="10"/>
  <c r="GW85" i="10"/>
  <c r="AN67" i="10"/>
  <c r="GS67" i="10"/>
  <c r="GS79" i="10"/>
  <c r="GK79" i="10"/>
  <c r="GN83" i="10"/>
  <c r="GH83" i="10"/>
  <c r="GJ91" i="10"/>
  <c r="GP91" i="10"/>
  <c r="GM93" i="10"/>
  <c r="GP93" i="10"/>
  <c r="GZ80" i="10"/>
  <c r="GK80" i="10"/>
  <c r="GQ85" i="10"/>
  <c r="GG79" i="10"/>
  <c r="GJ88" i="10"/>
  <c r="GY88" i="10"/>
  <c r="GT98" i="10"/>
  <c r="GH98" i="10"/>
  <c r="GH65" i="10"/>
  <c r="GE65" i="10"/>
  <c r="GP84" i="10"/>
  <c r="GV84" i="10"/>
  <c r="GQ90" i="10"/>
  <c r="GQ99" i="10"/>
  <c r="GE99" i="10"/>
  <c r="GW36" i="10"/>
  <c r="GK37" i="10"/>
  <c r="GE37" i="10"/>
  <c r="GH37" i="10"/>
  <c r="GE46" i="10"/>
  <c r="GM36" i="10"/>
  <c r="GJ36" i="10"/>
  <c r="GY50" i="10"/>
  <c r="GM50" i="10"/>
  <c r="AN50" i="10"/>
  <c r="GG58" i="10"/>
  <c r="GY57" i="10"/>
  <c r="GM57" i="10"/>
  <c r="GH53" i="10"/>
  <c r="GP49" i="10"/>
  <c r="GJ49" i="10"/>
  <c r="GH78" i="10"/>
  <c r="GT82" i="10"/>
  <c r="GE81" i="10"/>
  <c r="GD86" i="10"/>
  <c r="GG86" i="10"/>
  <c r="GE64" i="10"/>
  <c r="GW64" i="10"/>
  <c r="GH64" i="10"/>
  <c r="AN65" i="10"/>
  <c r="GP65" i="10"/>
  <c r="GK91" i="10"/>
  <c r="GT63" i="10"/>
  <c r="GP89" i="10"/>
  <c r="GY89" i="10"/>
  <c r="GY100" i="10"/>
  <c r="GM100" i="10"/>
  <c r="AN100" i="10"/>
  <c r="GW96" i="10"/>
  <c r="GK96" i="10"/>
  <c r="GT35" i="10"/>
  <c r="GE35" i="10"/>
  <c r="GS33" i="10"/>
  <c r="AN34" i="10"/>
  <c r="GH40" i="10"/>
  <c r="GG38" i="10"/>
  <c r="GJ38" i="10"/>
  <c r="GK43" i="10"/>
  <c r="GW47" i="10"/>
  <c r="GY43" i="10"/>
  <c r="GD43" i="10"/>
  <c r="AN43" i="10"/>
  <c r="GG45" i="10"/>
  <c r="GD45" i="10"/>
  <c r="GZ56" i="10"/>
  <c r="GP47" i="10"/>
  <c r="GM47" i="10"/>
  <c r="GP55" i="10"/>
  <c r="GD55" i="10"/>
  <c r="GH54" i="10"/>
  <c r="GG60" i="10"/>
  <c r="GD60" i="10"/>
  <c r="GT34" i="10"/>
  <c r="GQ34" i="10"/>
  <c r="GE60" i="10"/>
  <c r="GZ60" i="10"/>
  <c r="GT68" i="10"/>
  <c r="GZ68" i="10"/>
  <c r="GK68" i="10"/>
  <c r="GP72" i="10"/>
  <c r="GD72" i="10"/>
  <c r="GS76" i="10"/>
  <c r="GG76" i="10"/>
  <c r="GH62" i="10"/>
  <c r="GD71" i="10"/>
  <c r="GY71" i="10"/>
  <c r="GW73" i="10"/>
  <c r="GE77" i="10"/>
  <c r="GQ77" i="10"/>
  <c r="GJ81" i="10"/>
  <c r="GT61" i="10"/>
  <c r="GK61" i="10"/>
  <c r="GY65" i="10"/>
  <c r="GK81" i="10"/>
  <c r="GS81" i="10"/>
  <c r="GT86" i="10"/>
  <c r="GW86" i="10"/>
  <c r="GS90" i="10"/>
  <c r="GW66" i="10"/>
  <c r="GQ83" i="10"/>
  <c r="GK83" i="10"/>
  <c r="GE91" i="10"/>
  <c r="GT67" i="10"/>
  <c r="GK67" i="10"/>
  <c r="GT77" i="10"/>
  <c r="GN90" i="10"/>
  <c r="GN82" i="10"/>
  <c r="GE82" i="10"/>
  <c r="GW97" i="10"/>
  <c r="GK97" i="10"/>
  <c r="GH31" i="10"/>
  <c r="GT31" i="10"/>
  <c r="GD31" i="10"/>
  <c r="GP31" i="10"/>
  <c r="GE28" i="10"/>
  <c r="GQ28" i="10"/>
  <c r="GK12" i="10"/>
  <c r="GG25" i="10"/>
  <c r="GS25" i="10"/>
  <c r="GD26" i="10"/>
  <c r="GG11" i="10"/>
  <c r="GD18" i="10"/>
  <c r="GY18" i="10"/>
  <c r="GE26" i="10"/>
  <c r="GH25" i="10"/>
  <c r="GV23" i="10"/>
  <c r="GK18" i="10"/>
  <c r="GZ31" i="10"/>
  <c r="GT26" i="10"/>
  <c r="GQ26" i="10"/>
  <c r="GJ16" i="10"/>
  <c r="GV16" i="10"/>
  <c r="GD13" i="10"/>
  <c r="GP13" i="10"/>
  <c r="AN15" i="10"/>
  <c r="GM15" i="10"/>
  <c r="GY15" i="10"/>
  <c r="GG12" i="10"/>
  <c r="GS12" i="10"/>
  <c r="GE27" i="10"/>
  <c r="GT29" i="10"/>
  <c r="GD30" i="10"/>
  <c r="GP30" i="10"/>
  <c r="GJ27" i="10"/>
  <c r="GP27" i="10"/>
  <c r="AN27" i="10"/>
  <c r="GW25" i="10"/>
  <c r="GT25" i="10"/>
  <c r="GD23" i="10"/>
  <c r="GJ23" i="10"/>
  <c r="GJ22" i="10"/>
  <c r="AN20" i="10"/>
  <c r="GM20" i="10"/>
  <c r="GY20" i="10"/>
  <c r="GN20" i="10"/>
  <c r="GE20" i="10"/>
  <c r="GH16" i="10"/>
  <c r="GT16" i="10"/>
  <c r="GE18" i="10"/>
  <c r="GZ18" i="10"/>
  <c r="GH14" i="10"/>
  <c r="GN14" i="10"/>
  <c r="GZ14" i="10"/>
  <c r="GD29" i="10"/>
  <c r="GP29" i="10"/>
  <c r="GK15" i="10"/>
  <c r="GW15" i="10"/>
  <c r="GH17" i="10"/>
  <c r="GT17" i="10"/>
  <c r="GM14" i="10"/>
  <c r="GP14" i="10"/>
  <c r="GH11" i="10"/>
  <c r="GT11" i="10"/>
  <c r="GZ23" i="10"/>
  <c r="GE23" i="10"/>
  <c r="GS21" i="10"/>
  <c r="GV21" i="10"/>
  <c r="GG17" i="10"/>
  <c r="GS17" i="10"/>
  <c r="GZ21" i="10"/>
  <c r="GW21" i="10"/>
  <c r="GK31" i="10"/>
  <c r="GW31" i="10"/>
  <c r="GG31" i="10"/>
  <c r="GS31" i="10"/>
  <c r="GD28" i="10"/>
  <c r="GG28" i="10"/>
  <c r="GK24" i="10"/>
  <c r="GT24" i="10"/>
  <c r="GE13" i="10"/>
  <c r="GZ13" i="10"/>
  <c r="GH12" i="10"/>
  <c r="GE12" i="10"/>
  <c r="GN28" i="10"/>
  <c r="GD25" i="10"/>
  <c r="GP25" i="10"/>
  <c r="GG26" i="10"/>
  <c r="GV26" i="10"/>
  <c r="AN26" i="10"/>
  <c r="GJ24" i="10"/>
  <c r="AN24" i="10"/>
  <c r="GN19" i="10"/>
  <c r="GZ19" i="10"/>
  <c r="GM19" i="10"/>
  <c r="GP19" i="10"/>
  <c r="AN11" i="10"/>
  <c r="GY11" i="10"/>
  <c r="GV11" i="10"/>
  <c r="GS18" i="10"/>
  <c r="GM18" i="10"/>
  <c r="AN18" i="10"/>
  <c r="GH30" i="10"/>
  <c r="GT30" i="10"/>
  <c r="GZ26" i="10"/>
  <c r="GH26" i="10"/>
  <c r="GW26" i="10"/>
  <c r="AN16" i="10"/>
  <c r="E8" i="25" s="1"/>
  <c r="GM16" i="10"/>
  <c r="GY16" i="10"/>
  <c r="GG13" i="10"/>
  <c r="GS13" i="10"/>
  <c r="GD15" i="10"/>
  <c r="GP15" i="10"/>
  <c r="GJ12" i="10"/>
  <c r="GV12" i="10"/>
  <c r="GT27" i="10"/>
  <c r="GK27" i="10"/>
  <c r="GK29" i="10"/>
  <c r="GW29" i="10"/>
  <c r="GG30" i="10"/>
  <c r="GS30" i="10"/>
  <c r="GM27" i="10"/>
  <c r="GS27" i="10"/>
  <c r="GN25" i="10"/>
  <c r="GE25" i="10"/>
  <c r="GP23" i="10"/>
  <c r="GM23" i="10"/>
  <c r="AN22" i="10"/>
  <c r="GM22" i="10"/>
  <c r="GY22" i="10"/>
  <c r="GD20" i="10"/>
  <c r="GP20" i="10"/>
  <c r="GZ22" i="10"/>
  <c r="GE22" i="10"/>
  <c r="GZ20" i="10"/>
  <c r="GK20" i="10"/>
  <c r="GK16" i="10"/>
  <c r="GW16" i="10"/>
  <c r="GH18" i="10"/>
  <c r="GT18" i="10"/>
  <c r="GQ14" i="10"/>
  <c r="GG29" i="10"/>
  <c r="GS29" i="10"/>
  <c r="GN15" i="10"/>
  <c r="GZ15" i="10"/>
  <c r="GK17" i="10"/>
  <c r="GW17" i="10"/>
  <c r="GD14" i="10"/>
  <c r="GY14" i="10"/>
  <c r="AN14" i="10"/>
  <c r="GK11" i="10"/>
  <c r="GW11" i="10"/>
  <c r="GK23" i="10"/>
  <c r="GM21" i="10"/>
  <c r="GD21" i="10"/>
  <c r="AN21" i="10"/>
  <c r="GJ17" i="10"/>
  <c r="GV17" i="10"/>
  <c r="GN21" i="10"/>
  <c r="GE21" i="10"/>
  <c r="GE24" i="10"/>
  <c r="GZ12" i="10"/>
  <c r="GZ28" i="10"/>
  <c r="GP26" i="10"/>
  <c r="GM26" i="10"/>
  <c r="GD24" i="10"/>
  <c r="GS24" i="10"/>
  <c r="GY24" i="10"/>
  <c r="GK19" i="10"/>
  <c r="GJ19" i="10"/>
  <c r="GE30" i="10"/>
  <c r="GQ30" i="10"/>
  <c r="GN31" i="10"/>
  <c r="GJ31" i="10"/>
  <c r="GV31" i="10"/>
  <c r="GJ28" i="10"/>
  <c r="GM28" i="10"/>
  <c r="GH24" i="10"/>
  <c r="GW24" i="10"/>
  <c r="GH13" i="10"/>
  <c r="GK13" i="10"/>
  <c r="GN12" i="10"/>
  <c r="GY26" i="10"/>
  <c r="GG24" i="10"/>
  <c r="GM24" i="10"/>
  <c r="GE19" i="10"/>
  <c r="GQ19" i="10"/>
  <c r="GY19" i="10"/>
  <c r="GV19" i="10"/>
  <c r="GK30" i="10"/>
  <c r="GW30" i="10"/>
  <c r="GN26" i="10"/>
  <c r="GD16" i="10"/>
  <c r="GP16" i="10"/>
  <c r="GJ13" i="10"/>
  <c r="GV13" i="10"/>
  <c r="GG15" i="10"/>
  <c r="GS15" i="10"/>
  <c r="AN12" i="10"/>
  <c r="GM12" i="10"/>
  <c r="GY12" i="10"/>
  <c r="GN27" i="10"/>
  <c r="GQ27" i="10"/>
  <c r="GE29" i="10"/>
  <c r="GN29" i="10"/>
  <c r="GZ29" i="10"/>
  <c r="GJ30" i="10"/>
  <c r="GV30" i="10"/>
  <c r="GV27" i="10"/>
  <c r="GD27" i="10"/>
  <c r="GK25" i="10"/>
  <c r="GS23" i="10"/>
  <c r="AN23" i="10"/>
  <c r="GD22" i="10"/>
  <c r="GP22" i="10"/>
  <c r="GG20" i="10"/>
  <c r="GS20" i="10"/>
  <c r="GN22" i="10"/>
  <c r="GH22" i="10"/>
  <c r="GH20" i="10"/>
  <c r="GQ20" i="10"/>
  <c r="GN16" i="10"/>
  <c r="GZ16" i="10"/>
  <c r="GQ18" i="10"/>
  <c r="GE14" i="10"/>
  <c r="GT14" i="10"/>
  <c r="GJ29" i="10"/>
  <c r="GV29" i="10"/>
  <c r="GE15" i="10"/>
  <c r="GQ15" i="10"/>
  <c r="GN17" i="10"/>
  <c r="GZ17" i="10"/>
  <c r="GS14" i="10"/>
  <c r="GJ14" i="10"/>
  <c r="GN11" i="10"/>
  <c r="GZ11" i="10"/>
  <c r="GT23" i="10"/>
  <c r="GQ23" i="10"/>
  <c r="GY21" i="10"/>
  <c r="GJ21" i="10"/>
  <c r="AN17" i="10"/>
  <c r="GM17" i="10"/>
  <c r="GY17" i="10"/>
  <c r="GH21" i="10"/>
  <c r="GK21" i="10"/>
  <c r="GE31" i="10"/>
  <c r="GQ31" i="10"/>
  <c r="AN31" i="10"/>
  <c r="GM31" i="10"/>
  <c r="GY31" i="10"/>
  <c r="GY28" i="10"/>
  <c r="GS28" i="10"/>
  <c r="GN24" i="10"/>
  <c r="GZ24" i="10"/>
  <c r="GT13" i="10"/>
  <c r="GN13" i="10"/>
  <c r="GT12" i="10"/>
  <c r="GQ12" i="10"/>
  <c r="GH28" i="10"/>
  <c r="GT28" i="10"/>
  <c r="GJ25" i="10"/>
  <c r="GV25" i="10"/>
  <c r="GS26" i="10"/>
  <c r="GJ26" i="10"/>
  <c r="GP24" i="10"/>
  <c r="GV24" i="10"/>
  <c r="GH19" i="10"/>
  <c r="GT19" i="10"/>
  <c r="GG19" i="10"/>
  <c r="GD19" i="10"/>
  <c r="AN19" i="10"/>
  <c r="GM11" i="10"/>
  <c r="GJ11" i="10"/>
  <c r="GG18" i="10"/>
  <c r="GP18" i="10"/>
  <c r="GN30" i="10"/>
  <c r="GZ30" i="10"/>
  <c r="GK26" i="10"/>
  <c r="GG16" i="10"/>
  <c r="GS16" i="10"/>
  <c r="AN13" i="10"/>
  <c r="GM13" i="10"/>
  <c r="GY13" i="10"/>
  <c r="GJ15" i="10"/>
  <c r="GV15" i="10"/>
  <c r="GD12" i="10"/>
  <c r="GP12" i="10"/>
  <c r="GH27" i="10"/>
  <c r="GZ27" i="10"/>
  <c r="GW27" i="10"/>
  <c r="GH29" i="10"/>
  <c r="GQ29" i="10"/>
  <c r="AN30" i="10"/>
  <c r="GM30" i="10"/>
  <c r="GY30" i="10"/>
  <c r="GY27" i="10"/>
  <c r="GG27" i="10"/>
  <c r="GZ25" i="10"/>
  <c r="GQ25" i="10"/>
  <c r="GG23" i="10"/>
  <c r="GY23" i="10"/>
  <c r="GG22" i="10"/>
  <c r="GS22" i="10"/>
  <c r="GJ20" i="10"/>
  <c r="GV20" i="10"/>
  <c r="GK22" i="10"/>
  <c r="GQ22" i="10"/>
  <c r="GT20" i="10"/>
  <c r="GW20" i="10"/>
  <c r="GE16" i="10"/>
  <c r="GQ16" i="10"/>
  <c r="GN18" i="10"/>
  <c r="GW18" i="10"/>
  <c r="GK14" i="10"/>
  <c r="GW14" i="10"/>
  <c r="AN29" i="10"/>
  <c r="GM29" i="10"/>
  <c r="GY29" i="10"/>
  <c r="GH15" i="10"/>
  <c r="GT15" i="10"/>
  <c r="GE17" i="10"/>
  <c r="GQ17" i="10"/>
  <c r="GG14" i="10"/>
  <c r="GV14" i="10"/>
  <c r="GE11" i="10"/>
  <c r="GQ11" i="10"/>
  <c r="GN23" i="10"/>
  <c r="GH23" i="10"/>
  <c r="GW23" i="10"/>
  <c r="GG21" i="10"/>
  <c r="GP21" i="10"/>
  <c r="GD17" i="10"/>
  <c r="GP17" i="10"/>
  <c r="GT21" i="10"/>
  <c r="GQ21" i="10"/>
  <c r="AC60" i="10" l="1"/>
  <c r="AC87" i="10"/>
  <c r="AC99" i="10"/>
  <c r="AC66" i="10"/>
  <c r="AC56" i="10"/>
  <c r="AC128" i="10"/>
  <c r="AC101" i="10"/>
  <c r="AC112" i="10"/>
  <c r="AC107" i="10"/>
  <c r="AC91" i="10"/>
  <c r="E12" i="25"/>
  <c r="F12" i="25" s="1"/>
  <c r="G12" i="25" s="1"/>
  <c r="E13" i="25"/>
  <c r="F13" i="25" s="1"/>
  <c r="G13" i="25" s="1"/>
  <c r="E19" i="25"/>
  <c r="F19" i="25" s="1"/>
  <c r="G19" i="25" s="1"/>
  <c r="E11" i="25"/>
  <c r="F11" i="25" s="1"/>
  <c r="G11" i="25" s="1"/>
  <c r="E15" i="25"/>
  <c r="F15" i="25" s="1"/>
  <c r="G15" i="25" s="1"/>
  <c r="E14" i="25"/>
  <c r="F14" i="25" s="1"/>
  <c r="G14" i="25" s="1"/>
  <c r="E17" i="25"/>
  <c r="F17" i="25" s="1"/>
  <c r="G17" i="25" s="1"/>
  <c r="E16" i="25"/>
  <c r="F16" i="25" s="1"/>
  <c r="G16" i="25" s="1"/>
  <c r="E20" i="25"/>
  <c r="F20" i="25" s="1"/>
  <c r="G20" i="25" s="1"/>
  <c r="E18" i="25"/>
  <c r="F18" i="25" s="1"/>
  <c r="G18" i="25" s="1"/>
  <c r="AC17" i="10"/>
  <c r="AC14" i="10"/>
  <c r="AC11" i="10"/>
  <c r="AC44" i="10"/>
  <c r="AC110" i="10"/>
  <c r="AE111" i="10"/>
  <c r="AC15" i="10"/>
  <c r="AC25" i="10"/>
  <c r="AC18" i="10"/>
  <c r="AC28" i="10"/>
  <c r="AC48" i="10"/>
  <c r="AC45" i="10"/>
  <c r="AC58" i="10"/>
  <c r="AC62" i="10"/>
  <c r="AC86" i="10"/>
  <c r="AC73" i="10"/>
  <c r="AC38" i="10"/>
  <c r="AC55" i="10"/>
  <c r="AC130" i="10"/>
  <c r="AC65" i="10"/>
  <c r="AC47" i="10"/>
  <c r="AC93" i="10"/>
  <c r="AE20" i="10"/>
  <c r="AD20" i="10"/>
  <c r="AD14" i="10"/>
  <c r="AE14" i="10"/>
  <c r="AD55" i="10"/>
  <c r="AE55" i="10"/>
  <c r="AE80" i="10"/>
  <c r="AD80" i="10"/>
  <c r="AE32" i="10"/>
  <c r="AD32" i="10"/>
  <c r="AD24" i="10"/>
  <c r="AE24" i="10"/>
  <c r="AE57" i="10"/>
  <c r="AD57" i="10"/>
  <c r="AE100" i="10"/>
  <c r="AD100" i="10"/>
  <c r="AE79" i="10"/>
  <c r="AD79" i="10"/>
  <c r="AC36" i="10"/>
  <c r="AE59" i="10"/>
  <c r="AD59" i="10"/>
  <c r="AC100" i="10"/>
  <c r="AE42" i="10"/>
  <c r="AD42" i="10"/>
  <c r="X8" i="9" s="1"/>
  <c r="AE75" i="10"/>
  <c r="AD75" i="10"/>
  <c r="AD120" i="10"/>
  <c r="AE120" i="10"/>
  <c r="AE121" i="10"/>
  <c r="AD121" i="10"/>
  <c r="AD119" i="10"/>
  <c r="AE119" i="10"/>
  <c r="AD114" i="10"/>
  <c r="AE114" i="10"/>
  <c r="AE29" i="10"/>
  <c r="AD29" i="10"/>
  <c r="AC21" i="10"/>
  <c r="AC13" i="10"/>
  <c r="AD99" i="10"/>
  <c r="AE99" i="10"/>
  <c r="AE86" i="10"/>
  <c r="AD86" i="10"/>
  <c r="AC57" i="10"/>
  <c r="AD87" i="10"/>
  <c r="AE87" i="10"/>
  <c r="AE68" i="10"/>
  <c r="AD68" i="10"/>
  <c r="AE97" i="10"/>
  <c r="AD97" i="10"/>
  <c r="AC43" i="10"/>
  <c r="AE48" i="10"/>
  <c r="AD48" i="10"/>
  <c r="AC41" i="10"/>
  <c r="AC52" i="10"/>
  <c r="AE61" i="10"/>
  <c r="AD61" i="10"/>
  <c r="AC90" i="10"/>
  <c r="AD56" i="10"/>
  <c r="AE56" i="10"/>
  <c r="AE84" i="10"/>
  <c r="AD84" i="10"/>
  <c r="AD108" i="10"/>
  <c r="AE108" i="10"/>
  <c r="AE21" i="10"/>
  <c r="AD21" i="10"/>
  <c r="AE16" i="10"/>
  <c r="AD16" i="10"/>
  <c r="AE22" i="10"/>
  <c r="Y11" i="9" s="1"/>
  <c r="AD22" i="10"/>
  <c r="AE25" i="10"/>
  <c r="AD25" i="10"/>
  <c r="AE31" i="10"/>
  <c r="AD31" i="10"/>
  <c r="AE27" i="10"/>
  <c r="AD27" i="10"/>
  <c r="AE19" i="10"/>
  <c r="AD19" i="10"/>
  <c r="AC30" i="10"/>
  <c r="AC12" i="10"/>
  <c r="AE77" i="10"/>
  <c r="AD77" i="10"/>
  <c r="AC64" i="10"/>
  <c r="AE90" i="10"/>
  <c r="AD90" i="10"/>
  <c r="AE74" i="10"/>
  <c r="AD74" i="10"/>
  <c r="AC70" i="10"/>
  <c r="AC49" i="10"/>
  <c r="AC50" i="10"/>
  <c r="AD71" i="10"/>
  <c r="AE71" i="10"/>
  <c r="AD39" i="10"/>
  <c r="AE39" i="10"/>
  <c r="AD60" i="10"/>
  <c r="AE60" i="10"/>
  <c r="AE54" i="10"/>
  <c r="AD54" i="10"/>
  <c r="AE37" i="10"/>
  <c r="AD37" i="10"/>
  <c r="AD44" i="10"/>
  <c r="AE44" i="10"/>
  <c r="AE33" i="10"/>
  <c r="AD33" i="10"/>
  <c r="AC79" i="10"/>
  <c r="AE13" i="10"/>
  <c r="AD13" i="10"/>
  <c r="AD82" i="10"/>
  <c r="AE82" i="10"/>
  <c r="AE91" i="10"/>
  <c r="AD91" i="10"/>
  <c r="AC53" i="10"/>
  <c r="AE93" i="10"/>
  <c r="AD93" i="10"/>
  <c r="AE40" i="10"/>
  <c r="AD40" i="10"/>
  <c r="AD67" i="10"/>
  <c r="AE67" i="10"/>
  <c r="AE73" i="10"/>
  <c r="AD73" i="10"/>
  <c r="AE47" i="10"/>
  <c r="AD47" i="10"/>
  <c r="AE69" i="10"/>
  <c r="AD69" i="10"/>
  <c r="AC84" i="10"/>
  <c r="AE64" i="10"/>
  <c r="AD64" i="10"/>
  <c r="AE45" i="10"/>
  <c r="AD45" i="10"/>
  <c r="AE65" i="10"/>
  <c r="AD65" i="10"/>
  <c r="AE53" i="10"/>
  <c r="AD53" i="10"/>
  <c r="AC78" i="10"/>
  <c r="AE62" i="10"/>
  <c r="AD62" i="10"/>
  <c r="AE58" i="10"/>
  <c r="AD58" i="10"/>
  <c r="AC32" i="10"/>
  <c r="AC51" i="10"/>
  <c r="AC127" i="10"/>
  <c r="AD130" i="10"/>
  <c r="AE130" i="10"/>
  <c r="AC115" i="10"/>
  <c r="AE106" i="10"/>
  <c r="AD106" i="10"/>
  <c r="AC108" i="10"/>
  <c r="AC106" i="10"/>
  <c r="AC113" i="10"/>
  <c r="AE115" i="10"/>
  <c r="AD115" i="10"/>
  <c r="AD126" i="10"/>
  <c r="AE126" i="10"/>
  <c r="AC111" i="10"/>
  <c r="AC105" i="10"/>
  <c r="AE112" i="10"/>
  <c r="AD112" i="10"/>
  <c r="AE125" i="10"/>
  <c r="AD125" i="10"/>
  <c r="AC118" i="10"/>
  <c r="AE101" i="10"/>
  <c r="AD101" i="10"/>
  <c r="AC102" i="10"/>
  <c r="AC109" i="10"/>
  <c r="AD111" i="10"/>
  <c r="AC24" i="10"/>
  <c r="AC23" i="10"/>
  <c r="AE85" i="10"/>
  <c r="AD85" i="10"/>
  <c r="AE95" i="10"/>
  <c r="AD95" i="10"/>
  <c r="AE63" i="10"/>
  <c r="AD63" i="10"/>
  <c r="AC97" i="10"/>
  <c r="AD66" i="10"/>
  <c r="AE66" i="10"/>
  <c r="AC42" i="10"/>
  <c r="W8" i="9" s="1"/>
  <c r="AE89" i="10"/>
  <c r="AD89" i="10"/>
  <c r="AC124" i="10"/>
  <c r="AE123" i="10"/>
  <c r="AD123" i="10"/>
  <c r="AD18" i="10"/>
  <c r="AE18" i="10"/>
  <c r="AC29" i="10"/>
  <c r="AE30" i="10"/>
  <c r="AD30" i="10"/>
  <c r="AE26" i="10"/>
  <c r="AD26" i="10"/>
  <c r="AD34" i="10"/>
  <c r="AE34" i="10"/>
  <c r="AC81" i="10"/>
  <c r="AC37" i="10"/>
  <c r="AD76" i="10"/>
  <c r="AE76" i="10"/>
  <c r="AE49" i="10"/>
  <c r="AD49" i="10"/>
  <c r="AC76" i="10"/>
  <c r="AE70" i="10"/>
  <c r="AD70" i="10"/>
  <c r="AC69" i="10"/>
  <c r="AD78" i="10"/>
  <c r="AE78" i="10"/>
  <c r="AC71" i="10"/>
  <c r="AC96" i="10"/>
  <c r="AC40" i="10"/>
  <c r="AE72" i="10"/>
  <c r="AD72" i="10"/>
  <c r="AE96" i="10"/>
  <c r="AD96" i="10"/>
  <c r="AC80" i="10"/>
  <c r="AE43" i="10"/>
  <c r="AD43" i="10"/>
  <c r="AE128" i="10"/>
  <c r="AD128" i="10"/>
  <c r="AD124" i="10"/>
  <c r="AE124" i="10"/>
  <c r="AC123" i="10"/>
  <c r="AC114" i="10"/>
  <c r="AC120" i="10"/>
  <c r="AE129" i="10"/>
  <c r="AD129" i="10"/>
  <c r="AD11" i="10"/>
  <c r="AE11" i="10"/>
  <c r="AE17" i="10"/>
  <c r="V11" i="9" s="1"/>
  <c r="AD17" i="10"/>
  <c r="AC16" i="10"/>
  <c r="AD12" i="10"/>
  <c r="AE12" i="10"/>
  <c r="AC31" i="10"/>
  <c r="AD23" i="10"/>
  <c r="AE23" i="10"/>
  <c r="AE15" i="10"/>
  <c r="AD15" i="10"/>
  <c r="AC19" i="10"/>
  <c r="AC22" i="10"/>
  <c r="W11" i="9" s="1"/>
  <c r="AC20" i="10"/>
  <c r="AC27" i="10"/>
  <c r="AC26" i="10"/>
  <c r="AD28" i="10"/>
  <c r="AE28" i="10"/>
  <c r="AC82" i="10"/>
  <c r="AE83" i="10"/>
  <c r="AD83" i="10"/>
  <c r="AC77" i="10"/>
  <c r="AC35" i="10"/>
  <c r="AC46" i="10"/>
  <c r="AC94" i="10"/>
  <c r="AD50" i="10"/>
  <c r="AE50" i="10"/>
  <c r="AE38" i="10"/>
  <c r="AD38" i="10"/>
  <c r="AC67" i="10"/>
  <c r="AC61" i="10"/>
  <c r="AC68" i="10"/>
  <c r="AD35" i="10"/>
  <c r="AE35" i="10"/>
  <c r="AC95" i="10"/>
  <c r="AC85" i="10"/>
  <c r="AE51" i="10"/>
  <c r="AD51" i="10"/>
  <c r="AC39" i="10"/>
  <c r="AE81" i="10"/>
  <c r="AD81" i="10"/>
  <c r="AC34" i="10"/>
  <c r="AC72" i="10"/>
  <c r="AC89" i="10"/>
  <c r="AC88" i="10"/>
  <c r="AD98" i="10"/>
  <c r="AE98" i="10"/>
  <c r="AC75" i="10"/>
  <c r="AC63" i="10"/>
  <c r="AD46" i="10"/>
  <c r="AE46" i="10"/>
  <c r="AC54" i="10"/>
  <c r="AE94" i="10"/>
  <c r="AD94" i="10"/>
  <c r="AC33" i="10"/>
  <c r="AC98" i="10"/>
  <c r="AC83" i="10"/>
  <c r="AE41" i="10"/>
  <c r="AD41" i="10"/>
  <c r="AD92" i="10"/>
  <c r="AE92" i="10"/>
  <c r="AC74" i="10"/>
  <c r="AE52" i="10"/>
  <c r="AD52" i="10"/>
  <c r="AE36" i="10"/>
  <c r="AD36" i="10"/>
  <c r="AC92" i="10"/>
  <c r="AD88" i="10"/>
  <c r="AE88" i="10"/>
  <c r="AC59" i="10"/>
  <c r="AC126" i="10"/>
  <c r="AE102" i="10"/>
  <c r="AD102" i="10"/>
  <c r="AE127" i="10"/>
  <c r="AD127" i="10"/>
  <c r="AC104" i="10"/>
  <c r="AE118" i="10"/>
  <c r="AD118" i="10"/>
  <c r="AE107" i="10"/>
  <c r="AD107" i="10"/>
  <c r="AE105" i="10"/>
  <c r="AD105" i="10"/>
  <c r="AC119" i="10"/>
  <c r="AE117" i="10"/>
  <c r="AD117" i="10"/>
  <c r="AC129" i="10"/>
  <c r="AE113" i="10"/>
  <c r="AD113" i="10"/>
  <c r="AD104" i="10"/>
  <c r="AE104" i="10"/>
  <c r="AD110" i="10"/>
  <c r="AE110" i="10"/>
  <c r="AE116" i="10"/>
  <c r="AD116" i="10"/>
  <c r="AE122" i="10"/>
  <c r="AD122" i="10"/>
  <c r="AC125" i="10"/>
  <c r="AC103" i="10"/>
  <c r="AC116" i="10"/>
  <c r="AC117" i="10"/>
  <c r="AC121" i="10"/>
  <c r="AC122" i="10"/>
  <c r="AD103" i="10"/>
  <c r="AE103" i="10"/>
  <c r="AE109" i="10"/>
  <c r="AD109" i="10"/>
  <c r="X11" i="9"/>
  <c r="K11" i="9" l="1"/>
  <c r="U11" i="9"/>
  <c r="N18" i="9" s="1"/>
  <c r="AG18" i="9" s="1"/>
  <c r="AH18" i="9" s="1"/>
  <c r="L8" i="9"/>
  <c r="L11" i="9"/>
  <c r="Y8" i="9"/>
  <c r="L32" i="9" s="1"/>
  <c r="X32" i="9" s="1"/>
  <c r="Y32" i="9" s="1"/>
  <c r="J8" i="9"/>
  <c r="J11" i="9"/>
  <c r="U8" i="9"/>
  <c r="T8" i="9"/>
  <c r="V8" i="9"/>
  <c r="K8" i="9"/>
  <c r="L65" i="9"/>
  <c r="X65" i="9" s="1"/>
  <c r="Y65" i="9" s="1"/>
  <c r="L67" i="9"/>
  <c r="X67" i="9" s="1"/>
  <c r="Y67" i="9" s="1"/>
  <c r="L68" i="9"/>
  <c r="X68" i="9" s="1"/>
  <c r="Y68" i="9" s="1"/>
  <c r="L70" i="9"/>
  <c r="X70" i="9" s="1"/>
  <c r="Y70" i="9" s="1"/>
  <c r="L72" i="9"/>
  <c r="X72" i="9" s="1"/>
  <c r="Y72" i="9" s="1"/>
  <c r="L74" i="9"/>
  <c r="X74" i="9" s="1"/>
  <c r="Y74" i="9" s="1"/>
  <c r="L76" i="9"/>
  <c r="X76" i="9" s="1"/>
  <c r="Y76" i="9" s="1"/>
  <c r="L66" i="9"/>
  <c r="X66" i="9" s="1"/>
  <c r="Y66" i="9" s="1"/>
  <c r="L69" i="9"/>
  <c r="X69" i="9" s="1"/>
  <c r="Y69" i="9" s="1"/>
  <c r="L71" i="9"/>
  <c r="X71" i="9" s="1"/>
  <c r="Y71" i="9" s="1"/>
  <c r="L73" i="9"/>
  <c r="X73" i="9" s="1"/>
  <c r="Y73" i="9" s="1"/>
  <c r="L75" i="9"/>
  <c r="X75" i="9" s="1"/>
  <c r="Y75" i="9" s="1"/>
  <c r="L77" i="9"/>
  <c r="X77" i="9" s="1"/>
  <c r="Y77" i="9" s="1"/>
  <c r="L79" i="9"/>
  <c r="X79" i="9" s="1"/>
  <c r="Y79" i="9" s="1"/>
  <c r="L81" i="9"/>
  <c r="X81" i="9" s="1"/>
  <c r="Y81" i="9" s="1"/>
  <c r="L83" i="9"/>
  <c r="X83" i="9" s="1"/>
  <c r="Y83" i="9" s="1"/>
  <c r="L85" i="9"/>
  <c r="X85" i="9" s="1"/>
  <c r="Y85" i="9" s="1"/>
  <c r="L87" i="9"/>
  <c r="X87" i="9" s="1"/>
  <c r="Y87" i="9" s="1"/>
  <c r="L89" i="9"/>
  <c r="X89" i="9" s="1"/>
  <c r="Y89" i="9" s="1"/>
  <c r="L91" i="9"/>
  <c r="X91" i="9" s="1"/>
  <c r="Y91" i="9" s="1"/>
  <c r="L93" i="9"/>
  <c r="X93" i="9" s="1"/>
  <c r="Y93" i="9" s="1"/>
  <c r="L95" i="9"/>
  <c r="X95" i="9" s="1"/>
  <c r="Y95" i="9" s="1"/>
  <c r="L97" i="9"/>
  <c r="X97" i="9" s="1"/>
  <c r="Y97" i="9" s="1"/>
  <c r="L99" i="9"/>
  <c r="X99" i="9" s="1"/>
  <c r="Y99" i="9" s="1"/>
  <c r="L101" i="9"/>
  <c r="X101" i="9" s="1"/>
  <c r="Y101" i="9" s="1"/>
  <c r="L103" i="9"/>
  <c r="X103" i="9" s="1"/>
  <c r="Y103" i="9" s="1"/>
  <c r="L105" i="9"/>
  <c r="X105" i="9" s="1"/>
  <c r="Y105" i="9" s="1"/>
  <c r="L107" i="9"/>
  <c r="X107" i="9" s="1"/>
  <c r="Y107" i="9" s="1"/>
  <c r="L109" i="9"/>
  <c r="X109" i="9" s="1"/>
  <c r="Y109" i="9" s="1"/>
  <c r="L111" i="9"/>
  <c r="X111" i="9" s="1"/>
  <c r="Y111" i="9" s="1"/>
  <c r="L113" i="9"/>
  <c r="X113" i="9" s="1"/>
  <c r="Y113" i="9" s="1"/>
  <c r="L78" i="9"/>
  <c r="X78" i="9" s="1"/>
  <c r="Y78" i="9" s="1"/>
  <c r="L86" i="9"/>
  <c r="X86" i="9" s="1"/>
  <c r="Y86" i="9" s="1"/>
  <c r="L94" i="9"/>
  <c r="X94" i="9" s="1"/>
  <c r="Y94" i="9" s="1"/>
  <c r="L102" i="9"/>
  <c r="X102" i="9" s="1"/>
  <c r="Y102" i="9" s="1"/>
  <c r="L82" i="9"/>
  <c r="X82" i="9" s="1"/>
  <c r="Y82" i="9" s="1"/>
  <c r="L90" i="9"/>
  <c r="X90" i="9" s="1"/>
  <c r="Y90" i="9" s="1"/>
  <c r="L98" i="9"/>
  <c r="X98" i="9" s="1"/>
  <c r="Y98" i="9" s="1"/>
  <c r="L106" i="9"/>
  <c r="X106" i="9" s="1"/>
  <c r="Y106" i="9" s="1"/>
  <c r="L114" i="9"/>
  <c r="X114" i="9" s="1"/>
  <c r="Y114" i="9" s="1"/>
  <c r="L84" i="9"/>
  <c r="X84" i="9" s="1"/>
  <c r="Y84" i="9" s="1"/>
  <c r="L92" i="9"/>
  <c r="X92" i="9" s="1"/>
  <c r="Y92" i="9" s="1"/>
  <c r="L100" i="9"/>
  <c r="X100" i="9" s="1"/>
  <c r="Y100" i="9" s="1"/>
  <c r="L108" i="9"/>
  <c r="X108" i="9" s="1"/>
  <c r="Y108" i="9" s="1"/>
  <c r="L110" i="9"/>
  <c r="X110" i="9" s="1"/>
  <c r="Y110" i="9" s="1"/>
  <c r="L80" i="9"/>
  <c r="X80" i="9" s="1"/>
  <c r="Y80" i="9" s="1"/>
  <c r="L112" i="9"/>
  <c r="X112" i="9" s="1"/>
  <c r="Y112" i="9" s="1"/>
  <c r="L88" i="9"/>
  <c r="X88" i="9" s="1"/>
  <c r="Y88" i="9" s="1"/>
  <c r="L96" i="9"/>
  <c r="X96" i="9" s="1"/>
  <c r="Y96" i="9" s="1"/>
  <c r="L104" i="9"/>
  <c r="X104" i="9" s="1"/>
  <c r="Y104" i="9" s="1"/>
  <c r="L35" i="9"/>
  <c r="X35" i="9" s="1"/>
  <c r="Y35" i="9" s="1"/>
  <c r="O65" i="9"/>
  <c r="AI65" i="9" s="1"/>
  <c r="AJ65" i="9" s="1"/>
  <c r="O66" i="9"/>
  <c r="AI66" i="9" s="1"/>
  <c r="AJ66" i="9" s="1"/>
  <c r="O70" i="9"/>
  <c r="AI70" i="9" s="1"/>
  <c r="AJ70" i="9" s="1"/>
  <c r="O74" i="9"/>
  <c r="AI74" i="9" s="1"/>
  <c r="AJ74" i="9" s="1"/>
  <c r="O81" i="9"/>
  <c r="AI81" i="9" s="1"/>
  <c r="AJ81" i="9" s="1"/>
  <c r="O82" i="9"/>
  <c r="AI82" i="9" s="1"/>
  <c r="AJ82" i="9" s="1"/>
  <c r="O89" i="9"/>
  <c r="AI89" i="9" s="1"/>
  <c r="AJ89" i="9" s="1"/>
  <c r="O90" i="9"/>
  <c r="AI90" i="9" s="1"/>
  <c r="AJ90" i="9" s="1"/>
  <c r="O97" i="9"/>
  <c r="AI97" i="9" s="1"/>
  <c r="AJ97" i="9" s="1"/>
  <c r="O98" i="9"/>
  <c r="AI98" i="9" s="1"/>
  <c r="AJ98" i="9" s="1"/>
  <c r="O105" i="9"/>
  <c r="AI105" i="9" s="1"/>
  <c r="AJ105" i="9" s="1"/>
  <c r="O106" i="9"/>
  <c r="AI106" i="9" s="1"/>
  <c r="AJ106" i="9" s="1"/>
  <c r="O114" i="9"/>
  <c r="AI114" i="9" s="1"/>
  <c r="AJ114" i="9" s="1"/>
  <c r="O68" i="9"/>
  <c r="AI68" i="9" s="1"/>
  <c r="AJ68" i="9" s="1"/>
  <c r="O72" i="9"/>
  <c r="AI72" i="9" s="1"/>
  <c r="AJ72" i="9" s="1"/>
  <c r="O76" i="9"/>
  <c r="AI76" i="9" s="1"/>
  <c r="AJ76" i="9" s="1"/>
  <c r="O77" i="9"/>
  <c r="AI77" i="9" s="1"/>
  <c r="AJ77" i="9" s="1"/>
  <c r="O78" i="9"/>
  <c r="AI78" i="9" s="1"/>
  <c r="AJ78" i="9" s="1"/>
  <c r="O85" i="9"/>
  <c r="AI85" i="9" s="1"/>
  <c r="AJ85" i="9" s="1"/>
  <c r="O86" i="9"/>
  <c r="AI86" i="9" s="1"/>
  <c r="AJ86" i="9" s="1"/>
  <c r="O93" i="9"/>
  <c r="AI93" i="9" s="1"/>
  <c r="AJ93" i="9" s="1"/>
  <c r="O94" i="9"/>
  <c r="AI94" i="9" s="1"/>
  <c r="AJ94" i="9" s="1"/>
  <c r="O101" i="9"/>
  <c r="AI101" i="9" s="1"/>
  <c r="AJ101" i="9" s="1"/>
  <c r="O102" i="9"/>
  <c r="AI102" i="9" s="1"/>
  <c r="AJ102" i="9" s="1"/>
  <c r="O109" i="9"/>
  <c r="AI109" i="9" s="1"/>
  <c r="AJ109" i="9" s="1"/>
  <c r="O110" i="9"/>
  <c r="AI110" i="9" s="1"/>
  <c r="AJ110" i="9" s="1"/>
  <c r="O67" i="9"/>
  <c r="AI67" i="9" s="1"/>
  <c r="AJ67" i="9" s="1"/>
  <c r="O71" i="9"/>
  <c r="AI71" i="9" s="1"/>
  <c r="AJ71" i="9" s="1"/>
  <c r="O75" i="9"/>
  <c r="AI75" i="9" s="1"/>
  <c r="AJ75" i="9" s="1"/>
  <c r="O79" i="9"/>
  <c r="AI79" i="9" s="1"/>
  <c r="AJ79" i="9" s="1"/>
  <c r="O80" i="9"/>
  <c r="AI80" i="9" s="1"/>
  <c r="AJ80" i="9" s="1"/>
  <c r="O87" i="9"/>
  <c r="AI87" i="9" s="1"/>
  <c r="AJ87" i="9" s="1"/>
  <c r="O88" i="9"/>
  <c r="AI88" i="9" s="1"/>
  <c r="AJ88" i="9" s="1"/>
  <c r="O95" i="9"/>
  <c r="AI95" i="9" s="1"/>
  <c r="AJ95" i="9" s="1"/>
  <c r="O96" i="9"/>
  <c r="AI96" i="9" s="1"/>
  <c r="AJ96" i="9" s="1"/>
  <c r="O103" i="9"/>
  <c r="AI103" i="9" s="1"/>
  <c r="AJ103" i="9" s="1"/>
  <c r="O104" i="9"/>
  <c r="AI104" i="9" s="1"/>
  <c r="AJ104" i="9" s="1"/>
  <c r="O111" i="9"/>
  <c r="AI111" i="9" s="1"/>
  <c r="AJ111" i="9" s="1"/>
  <c r="O112" i="9"/>
  <c r="AI112" i="9" s="1"/>
  <c r="AJ112" i="9" s="1"/>
  <c r="O113" i="9"/>
  <c r="AI113" i="9" s="1"/>
  <c r="AJ113" i="9" s="1"/>
  <c r="O83" i="9"/>
  <c r="AI83" i="9" s="1"/>
  <c r="AJ83" i="9" s="1"/>
  <c r="O108" i="9"/>
  <c r="AI108" i="9" s="1"/>
  <c r="AJ108" i="9" s="1"/>
  <c r="O84" i="9"/>
  <c r="AI84" i="9" s="1"/>
  <c r="AJ84" i="9" s="1"/>
  <c r="O91" i="9"/>
  <c r="AI91" i="9" s="1"/>
  <c r="AJ91" i="9" s="1"/>
  <c r="O73" i="9"/>
  <c r="AI73" i="9" s="1"/>
  <c r="AJ73" i="9" s="1"/>
  <c r="O92" i="9"/>
  <c r="AI92" i="9" s="1"/>
  <c r="AJ92" i="9" s="1"/>
  <c r="O99" i="9"/>
  <c r="AI99" i="9" s="1"/>
  <c r="AJ99" i="9" s="1"/>
  <c r="O69" i="9"/>
  <c r="AI69" i="9" s="1"/>
  <c r="AJ69" i="9" s="1"/>
  <c r="O100" i="9"/>
  <c r="AI100" i="9" s="1"/>
  <c r="AJ100" i="9" s="1"/>
  <c r="O107" i="9"/>
  <c r="AI107" i="9" s="1"/>
  <c r="AJ107" i="9" s="1"/>
  <c r="O35" i="9"/>
  <c r="AI35" i="9" s="1"/>
  <c r="AJ35" i="9" s="1"/>
  <c r="T11" i="9"/>
  <c r="N56" i="9" s="1"/>
  <c r="AG56" i="9" s="1"/>
  <c r="AH56" i="9" s="1"/>
  <c r="O52" i="9"/>
  <c r="AI52" i="9" s="1"/>
  <c r="AJ52" i="9" s="1"/>
  <c r="O36" i="9"/>
  <c r="AI36" i="9" s="1"/>
  <c r="AJ36" i="9" s="1"/>
  <c r="O61" i="9"/>
  <c r="AI61" i="9" s="1"/>
  <c r="AJ61" i="9" s="1"/>
  <c r="O38" i="9"/>
  <c r="AI38" i="9" s="1"/>
  <c r="AJ38" i="9" s="1"/>
  <c r="O33" i="9"/>
  <c r="AI33" i="9" s="1"/>
  <c r="AJ33" i="9" s="1"/>
  <c r="O37" i="9"/>
  <c r="AI37" i="9" s="1"/>
  <c r="AJ37" i="9" s="1"/>
  <c r="O62" i="9"/>
  <c r="AI62" i="9" s="1"/>
  <c r="AJ62" i="9" s="1"/>
  <c r="O46" i="9"/>
  <c r="AI46" i="9" s="1"/>
  <c r="AJ46" i="9" s="1"/>
  <c r="O50" i="9"/>
  <c r="AI50" i="9" s="1"/>
  <c r="AJ50" i="9" s="1"/>
  <c r="O34" i="9"/>
  <c r="AI34" i="9" s="1"/>
  <c r="AJ34" i="9" s="1"/>
  <c r="O15" i="9"/>
  <c r="AI15" i="9" s="1"/>
  <c r="AJ15" i="9" s="1"/>
  <c r="O18" i="9"/>
  <c r="AI18" i="9" s="1"/>
  <c r="AJ18" i="9" s="1"/>
  <c r="O44" i="9"/>
  <c r="AI44" i="9" s="1"/>
  <c r="AJ44" i="9" s="1"/>
  <c r="O29" i="9"/>
  <c r="AI29" i="9" s="1"/>
  <c r="AJ29" i="9" s="1"/>
  <c r="O30" i="9"/>
  <c r="AI30" i="9" s="1"/>
  <c r="AJ30" i="9" s="1"/>
  <c r="O53" i="9"/>
  <c r="AI53" i="9" s="1"/>
  <c r="AJ53" i="9" s="1"/>
  <c r="O16" i="9"/>
  <c r="AI16" i="9" s="1"/>
  <c r="AJ16" i="9" s="1"/>
  <c r="O24" i="9"/>
  <c r="AI24" i="9" s="1"/>
  <c r="AJ24" i="9" s="1"/>
  <c r="O56" i="9"/>
  <c r="AI56" i="9" s="1"/>
  <c r="AJ56" i="9" s="1"/>
  <c r="O63" i="9"/>
  <c r="AI63" i="9" s="1"/>
  <c r="AJ63" i="9" s="1"/>
  <c r="O45" i="9"/>
  <c r="AI45" i="9" s="1"/>
  <c r="AJ45" i="9" s="1"/>
  <c r="O25" i="9"/>
  <c r="AI25" i="9" s="1"/>
  <c r="AJ25" i="9" s="1"/>
  <c r="O55" i="9"/>
  <c r="AI55" i="9" s="1"/>
  <c r="AJ55" i="9" s="1"/>
  <c r="O17" i="9"/>
  <c r="AI17" i="9" s="1"/>
  <c r="AJ17" i="9" s="1"/>
  <c r="O22" i="9"/>
  <c r="AI22" i="9" s="1"/>
  <c r="AJ22" i="9" s="1"/>
  <c r="O64" i="9"/>
  <c r="AI64" i="9" s="1"/>
  <c r="AJ64" i="9" s="1"/>
  <c r="O48" i="9"/>
  <c r="AI48" i="9" s="1"/>
  <c r="AJ48" i="9" s="1"/>
  <c r="O32" i="9"/>
  <c r="AI32" i="9" s="1"/>
  <c r="AJ32" i="9" s="1"/>
  <c r="O54" i="9"/>
  <c r="AI54" i="9" s="1"/>
  <c r="AJ54" i="9" s="1"/>
  <c r="O31" i="9"/>
  <c r="AI31" i="9" s="1"/>
  <c r="AJ31" i="9" s="1"/>
  <c r="O26" i="9"/>
  <c r="AI26" i="9" s="1"/>
  <c r="AJ26" i="9" s="1"/>
  <c r="O57" i="9"/>
  <c r="AI57" i="9" s="1"/>
  <c r="AJ57" i="9" s="1"/>
  <c r="O41" i="9"/>
  <c r="AI41" i="9" s="1"/>
  <c r="AJ41" i="9" s="1"/>
  <c r="O58" i="9"/>
  <c r="AI58" i="9" s="1"/>
  <c r="AJ58" i="9" s="1"/>
  <c r="O23" i="9"/>
  <c r="AI23" i="9" s="1"/>
  <c r="AJ23" i="9" s="1"/>
  <c r="O21" i="9"/>
  <c r="AI21" i="9" s="1"/>
  <c r="AJ21" i="9" s="1"/>
  <c r="O60" i="9"/>
  <c r="AI60" i="9" s="1"/>
  <c r="AJ60" i="9" s="1"/>
  <c r="O28" i="9"/>
  <c r="AI28" i="9" s="1"/>
  <c r="AJ28" i="9" s="1"/>
  <c r="O47" i="9"/>
  <c r="AI47" i="9" s="1"/>
  <c r="AJ47" i="9" s="1"/>
  <c r="O49" i="9"/>
  <c r="AI49" i="9" s="1"/>
  <c r="AJ49" i="9" s="1"/>
  <c r="O43" i="9"/>
  <c r="AI43" i="9" s="1"/>
  <c r="AJ43" i="9" s="1"/>
  <c r="O27" i="9"/>
  <c r="AI27" i="9" s="1"/>
  <c r="AJ27" i="9" s="1"/>
  <c r="O19" i="9"/>
  <c r="AI19" i="9" s="1"/>
  <c r="AJ19" i="9" s="1"/>
  <c r="O40" i="9"/>
  <c r="AI40" i="9" s="1"/>
  <c r="AJ40" i="9" s="1"/>
  <c r="O59" i="9"/>
  <c r="AI59" i="9" s="1"/>
  <c r="AJ59" i="9" s="1"/>
  <c r="O42" i="9"/>
  <c r="AI42" i="9" s="1"/>
  <c r="AJ42" i="9" s="1"/>
  <c r="O51" i="9"/>
  <c r="AI51" i="9" s="1"/>
  <c r="AJ51" i="9" s="1"/>
  <c r="O39" i="9"/>
  <c r="AI39" i="9" s="1"/>
  <c r="AJ39" i="9" s="1"/>
  <c r="O20" i="9"/>
  <c r="AI20" i="9" s="1"/>
  <c r="AJ20" i="9" s="1"/>
  <c r="N28" i="9"/>
  <c r="AG28" i="9" s="1"/>
  <c r="AH28" i="9" s="1"/>
  <c r="N22" i="9"/>
  <c r="AG22" i="9" s="1"/>
  <c r="AH22" i="9" s="1"/>
  <c r="L15" i="9"/>
  <c r="X15" i="9" s="1"/>
  <c r="Y15" i="9" s="1"/>
  <c r="L17" i="9"/>
  <c r="X17" i="9" s="1"/>
  <c r="Y17" i="9" s="1"/>
  <c r="L37" i="9"/>
  <c r="X37" i="9" s="1"/>
  <c r="Y37" i="9" s="1"/>
  <c r="L49" i="9"/>
  <c r="X49" i="9" s="1"/>
  <c r="Y49" i="9" s="1"/>
  <c r="L57" i="9"/>
  <c r="X57" i="9" s="1"/>
  <c r="Y57" i="9" s="1"/>
  <c r="L24" i="9"/>
  <c r="X24" i="9" s="1"/>
  <c r="Y24" i="9" s="1"/>
  <c r="L16" i="9"/>
  <c r="X16" i="9" s="1"/>
  <c r="Y16" i="9" s="1"/>
  <c r="L40" i="9"/>
  <c r="X40" i="9" s="1"/>
  <c r="Y40" i="9" s="1"/>
  <c r="L48" i="9"/>
  <c r="X48" i="9" s="1"/>
  <c r="Y48" i="9" s="1"/>
  <c r="L56" i="9"/>
  <c r="X56" i="9" s="1"/>
  <c r="Y56" i="9" s="1"/>
  <c r="L64" i="9"/>
  <c r="X64" i="9" s="1"/>
  <c r="Y64" i="9" s="1"/>
  <c r="L39" i="9"/>
  <c r="X39" i="9" s="1"/>
  <c r="Y39" i="9" s="1"/>
  <c r="L45" i="9"/>
  <c r="X45" i="9" s="1"/>
  <c r="Y45" i="9" s="1"/>
  <c r="L27" i="9"/>
  <c r="X27" i="9" s="1"/>
  <c r="Y27" i="9" s="1"/>
  <c r="L41" i="9"/>
  <c r="X41" i="9" s="1"/>
  <c r="Y41" i="9" s="1"/>
  <c r="L51" i="9"/>
  <c r="X51" i="9" s="1"/>
  <c r="Y51" i="9" s="1"/>
  <c r="L59" i="9"/>
  <c r="X59" i="9" s="1"/>
  <c r="Y59" i="9" s="1"/>
  <c r="L26" i="9"/>
  <c r="X26" i="9" s="1"/>
  <c r="Y26" i="9" s="1"/>
  <c r="L34" i="9"/>
  <c r="X34" i="9" s="1"/>
  <c r="Y34" i="9" s="1"/>
  <c r="L42" i="9"/>
  <c r="X42" i="9" s="1"/>
  <c r="Y42" i="9" s="1"/>
  <c r="L50" i="9"/>
  <c r="X50" i="9" s="1"/>
  <c r="Y50" i="9" s="1"/>
  <c r="L58" i="9"/>
  <c r="X58" i="9" s="1"/>
  <c r="Y58" i="9" s="1"/>
  <c r="L25" i="9"/>
  <c r="X25" i="9" s="1"/>
  <c r="Y25" i="9" s="1"/>
  <c r="L23" i="9"/>
  <c r="X23" i="9" s="1"/>
  <c r="Y23" i="9" s="1"/>
  <c r="L31" i="9"/>
  <c r="X31" i="9" s="1"/>
  <c r="Y31" i="9" s="1"/>
  <c r="L43" i="9"/>
  <c r="X43" i="9" s="1"/>
  <c r="Y43" i="9" s="1"/>
  <c r="L53" i="9"/>
  <c r="X53" i="9" s="1"/>
  <c r="Y53" i="9" s="1"/>
  <c r="L61" i="9"/>
  <c r="X61" i="9" s="1"/>
  <c r="Y61" i="9" s="1"/>
  <c r="L20" i="9"/>
  <c r="X20" i="9" s="1"/>
  <c r="Y20" i="9" s="1"/>
  <c r="L36" i="9"/>
  <c r="X36" i="9" s="1"/>
  <c r="Y36" i="9" s="1"/>
  <c r="L44" i="9"/>
  <c r="X44" i="9" s="1"/>
  <c r="Y44" i="9" s="1"/>
  <c r="L52" i="9"/>
  <c r="X52" i="9" s="1"/>
  <c r="Y52" i="9" s="1"/>
  <c r="L60" i="9"/>
  <c r="X60" i="9" s="1"/>
  <c r="Y60" i="9" s="1"/>
  <c r="L29" i="9"/>
  <c r="X29" i="9" s="1"/>
  <c r="Y29" i="9" s="1"/>
  <c r="L21" i="9"/>
  <c r="X21" i="9" s="1"/>
  <c r="Y21" i="9" s="1"/>
  <c r="L33" i="9"/>
  <c r="X33" i="9" s="1"/>
  <c r="Y33" i="9" s="1"/>
  <c r="L47" i="9"/>
  <c r="X47" i="9" s="1"/>
  <c r="Y47" i="9" s="1"/>
  <c r="L55" i="9"/>
  <c r="X55" i="9" s="1"/>
  <c r="Y55" i="9" s="1"/>
  <c r="L63" i="9"/>
  <c r="X63" i="9" s="1"/>
  <c r="Y63" i="9" s="1"/>
  <c r="L30" i="9"/>
  <c r="X30" i="9" s="1"/>
  <c r="Y30" i="9" s="1"/>
  <c r="L38" i="9"/>
  <c r="X38" i="9" s="1"/>
  <c r="Y38" i="9" s="1"/>
  <c r="L46" i="9"/>
  <c r="X46" i="9" s="1"/>
  <c r="Y46" i="9" s="1"/>
  <c r="L54" i="9"/>
  <c r="X54" i="9" s="1"/>
  <c r="Y54" i="9" s="1"/>
  <c r="L62" i="9"/>
  <c r="X62" i="9" s="1"/>
  <c r="Y62" i="9" s="1"/>
  <c r="L19" i="9"/>
  <c r="X19" i="9" s="1"/>
  <c r="Y19" i="9" s="1"/>
  <c r="U262" i="1"/>
  <c r="U264" i="1"/>
  <c r="U265" i="1"/>
  <c r="U266" i="1"/>
  <c r="U267" i="1"/>
  <c r="U269" i="1"/>
  <c r="U270" i="1"/>
  <c r="U271" i="1"/>
  <c r="U272" i="1"/>
  <c r="U274" i="1"/>
  <c r="U275" i="1"/>
  <c r="U276" i="1"/>
  <c r="U277" i="1"/>
  <c r="U279" i="1"/>
  <c r="U280" i="1"/>
  <c r="U281" i="1"/>
  <c r="U282" i="1"/>
  <c r="U284" i="1"/>
  <c r="U285" i="1"/>
  <c r="U286" i="1"/>
  <c r="U287" i="1"/>
  <c r="U289" i="1"/>
  <c r="U290" i="1"/>
  <c r="U291" i="1"/>
  <c r="U292" i="1"/>
  <c r="M262" i="1"/>
  <c r="M264" i="1"/>
  <c r="M265" i="1"/>
  <c r="M266" i="1"/>
  <c r="M267" i="1"/>
  <c r="M269" i="1"/>
  <c r="M270" i="1"/>
  <c r="M271" i="1"/>
  <c r="M272" i="1"/>
  <c r="M274" i="1"/>
  <c r="M275" i="1"/>
  <c r="M276" i="1"/>
  <c r="M277" i="1"/>
  <c r="M279" i="1"/>
  <c r="M280" i="1"/>
  <c r="M281" i="1"/>
  <c r="M282" i="1"/>
  <c r="M284" i="1"/>
  <c r="M285" i="1"/>
  <c r="M286" i="1"/>
  <c r="M287" i="1"/>
  <c r="M289" i="1"/>
  <c r="M290" i="1"/>
  <c r="M291" i="1"/>
  <c r="M292" i="1"/>
  <c r="L270" i="1"/>
  <c r="L271" i="1"/>
  <c r="L272" i="1"/>
  <c r="L274" i="1"/>
  <c r="L275" i="1"/>
  <c r="L276" i="1"/>
  <c r="L277" i="1"/>
  <c r="L279" i="1"/>
  <c r="L280" i="1"/>
  <c r="L281" i="1"/>
  <c r="L282" i="1"/>
  <c r="L284" i="1"/>
  <c r="L285" i="1"/>
  <c r="L286" i="1"/>
  <c r="L287" i="1"/>
  <c r="L289" i="1"/>
  <c r="L290" i="1"/>
  <c r="L291" i="1"/>
  <c r="L292" i="1"/>
  <c r="L262" i="1"/>
  <c r="L264" i="1"/>
  <c r="L265" i="1"/>
  <c r="L266" i="1"/>
  <c r="L267" i="1"/>
  <c r="L269" i="1"/>
  <c r="M22" i="9" l="1"/>
  <c r="AE22" i="9" s="1"/>
  <c r="AF22" i="9" s="1"/>
  <c r="N32" i="9"/>
  <c r="AG32" i="9" s="1"/>
  <c r="AH32" i="9" s="1"/>
  <c r="M28" i="9"/>
  <c r="AE28" i="9" s="1"/>
  <c r="AF28" i="9" s="1"/>
  <c r="M73" i="9"/>
  <c r="AE73" i="9" s="1"/>
  <c r="AF73" i="9" s="1"/>
  <c r="M18" i="9"/>
  <c r="AE18" i="9" s="1"/>
  <c r="AF18" i="9" s="1"/>
  <c r="M32" i="9"/>
  <c r="AE32" i="9" s="1"/>
  <c r="AF32" i="9" s="1"/>
  <c r="M65" i="9"/>
  <c r="AE65" i="9" s="1"/>
  <c r="AF65" i="9" s="1"/>
  <c r="L28" i="9"/>
  <c r="X28" i="9" s="1"/>
  <c r="Y28" i="9" s="1"/>
  <c r="L18" i="9"/>
  <c r="X18" i="9" s="1"/>
  <c r="Y18" i="9" s="1"/>
  <c r="L22" i="9"/>
  <c r="X22" i="9" s="1"/>
  <c r="Y22" i="9" s="1"/>
  <c r="M30" i="9"/>
  <c r="AE30" i="9" s="1"/>
  <c r="AF30" i="9" s="1"/>
  <c r="J65" i="9"/>
  <c r="T65" i="9" s="1"/>
  <c r="U65" i="9" s="1"/>
  <c r="M50" i="9"/>
  <c r="AE50" i="9" s="1"/>
  <c r="AF50" i="9" s="1"/>
  <c r="J41" i="9"/>
  <c r="T41" i="9" s="1"/>
  <c r="U41" i="9" s="1"/>
  <c r="J60" i="9"/>
  <c r="T60" i="9" s="1"/>
  <c r="U60" i="9" s="1"/>
  <c r="M40" i="9"/>
  <c r="AE40" i="9" s="1"/>
  <c r="AF40" i="9" s="1"/>
  <c r="J19" i="9"/>
  <c r="T19" i="9" s="1"/>
  <c r="U19" i="9" s="1"/>
  <c r="J32" i="9"/>
  <c r="T32" i="9" s="1"/>
  <c r="U32" i="9" s="1"/>
  <c r="M59" i="9"/>
  <c r="AE59" i="9" s="1"/>
  <c r="AF59" i="9" s="1"/>
  <c r="M90" i="9"/>
  <c r="AE90" i="9" s="1"/>
  <c r="AF90" i="9" s="1"/>
  <c r="J23" i="9"/>
  <c r="T23" i="9" s="1"/>
  <c r="U23" i="9" s="1"/>
  <c r="J64" i="9"/>
  <c r="T64" i="9" s="1"/>
  <c r="U64" i="9" s="1"/>
  <c r="M70" i="9"/>
  <c r="AE70" i="9" s="1"/>
  <c r="AF70" i="9" s="1"/>
  <c r="M37" i="9"/>
  <c r="AE37" i="9" s="1"/>
  <c r="AF37" i="9" s="1"/>
  <c r="M46" i="9"/>
  <c r="AE46" i="9" s="1"/>
  <c r="AF46" i="9" s="1"/>
  <c r="M102" i="9"/>
  <c r="AE102" i="9" s="1"/>
  <c r="AF102" i="9" s="1"/>
  <c r="M80" i="9"/>
  <c r="AE80" i="9" s="1"/>
  <c r="AF80" i="9" s="1"/>
  <c r="J63" i="9"/>
  <c r="T63" i="9" s="1"/>
  <c r="U63" i="9" s="1"/>
  <c r="J53" i="9"/>
  <c r="T53" i="9" s="1"/>
  <c r="U53" i="9" s="1"/>
  <c r="M56" i="9"/>
  <c r="AE56" i="9" s="1"/>
  <c r="AF56" i="9" s="1"/>
  <c r="M15" i="9"/>
  <c r="AE15" i="9" s="1"/>
  <c r="AF15" i="9" s="1"/>
  <c r="M29" i="9"/>
  <c r="AE29" i="9" s="1"/>
  <c r="AF29" i="9" s="1"/>
  <c r="M95" i="9"/>
  <c r="AE95" i="9" s="1"/>
  <c r="AF95" i="9" s="1"/>
  <c r="M101" i="9"/>
  <c r="AE101" i="9" s="1"/>
  <c r="AF101" i="9" s="1"/>
  <c r="J25" i="9"/>
  <c r="T25" i="9" s="1"/>
  <c r="U25" i="9" s="1"/>
  <c r="J56" i="9"/>
  <c r="T56" i="9" s="1"/>
  <c r="U56" i="9" s="1"/>
  <c r="J17" i="9"/>
  <c r="T17" i="9" s="1"/>
  <c r="U17" i="9" s="1"/>
  <c r="J38" i="9"/>
  <c r="T38" i="9" s="1"/>
  <c r="U38" i="9" s="1"/>
  <c r="M45" i="9"/>
  <c r="AE45" i="9" s="1"/>
  <c r="AF45" i="9" s="1"/>
  <c r="M19" i="9"/>
  <c r="AE19" i="9" s="1"/>
  <c r="AF19" i="9" s="1"/>
  <c r="M60" i="9"/>
  <c r="AE60" i="9" s="1"/>
  <c r="AF60" i="9" s="1"/>
  <c r="M44" i="9"/>
  <c r="AE44" i="9" s="1"/>
  <c r="AF44" i="9" s="1"/>
  <c r="M49" i="9"/>
  <c r="AE49" i="9" s="1"/>
  <c r="AF49" i="9" s="1"/>
  <c r="M76" i="9"/>
  <c r="AE76" i="9" s="1"/>
  <c r="AF76" i="9" s="1"/>
  <c r="M97" i="9"/>
  <c r="AE97" i="9" s="1"/>
  <c r="AF97" i="9" s="1"/>
  <c r="M100" i="9"/>
  <c r="AE100" i="9" s="1"/>
  <c r="AF100" i="9" s="1"/>
  <c r="J33" i="9"/>
  <c r="T33" i="9" s="1"/>
  <c r="U33" i="9" s="1"/>
  <c r="J18" i="9"/>
  <c r="T18" i="9" s="1"/>
  <c r="U18" i="9" s="1"/>
  <c r="J59" i="9"/>
  <c r="T59" i="9" s="1"/>
  <c r="U59" i="9" s="1"/>
  <c r="M27" i="9"/>
  <c r="AE27" i="9" s="1"/>
  <c r="AF27" i="9" s="1"/>
  <c r="M38" i="9"/>
  <c r="AE38" i="9" s="1"/>
  <c r="AF38" i="9" s="1"/>
  <c r="M64" i="9"/>
  <c r="AE64" i="9" s="1"/>
  <c r="AF64" i="9" s="1"/>
  <c r="M52" i="9"/>
  <c r="AE52" i="9" s="1"/>
  <c r="AF52" i="9" s="1"/>
  <c r="M86" i="9"/>
  <c r="AE86" i="9" s="1"/>
  <c r="AF86" i="9" s="1"/>
  <c r="M98" i="9"/>
  <c r="AE98" i="9" s="1"/>
  <c r="AF98" i="9" s="1"/>
  <c r="M96" i="9"/>
  <c r="AE96" i="9" s="1"/>
  <c r="AF96" i="9" s="1"/>
  <c r="M84" i="9"/>
  <c r="AE84" i="9" s="1"/>
  <c r="AF84" i="9" s="1"/>
  <c r="M58" i="9"/>
  <c r="AE58" i="9" s="1"/>
  <c r="AF58" i="9" s="1"/>
  <c r="M62" i="9"/>
  <c r="AE62" i="9" s="1"/>
  <c r="AF62" i="9" s="1"/>
  <c r="M57" i="9"/>
  <c r="AE57" i="9" s="1"/>
  <c r="AF57" i="9" s="1"/>
  <c r="M23" i="9"/>
  <c r="AE23" i="9" s="1"/>
  <c r="AF23" i="9" s="1"/>
  <c r="M63" i="9"/>
  <c r="AE63" i="9" s="1"/>
  <c r="AF63" i="9" s="1"/>
  <c r="M16" i="9"/>
  <c r="AE16" i="9" s="1"/>
  <c r="AF16" i="9" s="1"/>
  <c r="M53" i="9"/>
  <c r="AE53" i="9" s="1"/>
  <c r="AF53" i="9" s="1"/>
  <c r="M110" i="9"/>
  <c r="AE110" i="9" s="1"/>
  <c r="AF110" i="9" s="1"/>
  <c r="M114" i="9"/>
  <c r="AE114" i="9" s="1"/>
  <c r="AF114" i="9" s="1"/>
  <c r="M113" i="9"/>
  <c r="AE113" i="9" s="1"/>
  <c r="AF113" i="9" s="1"/>
  <c r="M71" i="9"/>
  <c r="AE71" i="9" s="1"/>
  <c r="AF71" i="9" s="1"/>
  <c r="M77" i="9"/>
  <c r="AE77" i="9" s="1"/>
  <c r="AF77" i="9" s="1"/>
  <c r="M35" i="9"/>
  <c r="AE35" i="9" s="1"/>
  <c r="AF35" i="9" s="1"/>
  <c r="M103" i="9"/>
  <c r="AE103" i="9" s="1"/>
  <c r="AF103" i="9" s="1"/>
  <c r="M72" i="9"/>
  <c r="AE72" i="9" s="1"/>
  <c r="AF72" i="9" s="1"/>
  <c r="M106" i="9"/>
  <c r="AE106" i="9" s="1"/>
  <c r="AF106" i="9" s="1"/>
  <c r="M83" i="9"/>
  <c r="AE83" i="9" s="1"/>
  <c r="AF83" i="9" s="1"/>
  <c r="M112" i="9"/>
  <c r="AE112" i="9" s="1"/>
  <c r="AF112" i="9" s="1"/>
  <c r="M88" i="9"/>
  <c r="AE88" i="9" s="1"/>
  <c r="AF88" i="9" s="1"/>
  <c r="M67" i="9"/>
  <c r="AE67" i="9" s="1"/>
  <c r="AF67" i="9" s="1"/>
  <c r="M93" i="9"/>
  <c r="AE93" i="9" s="1"/>
  <c r="AF93" i="9" s="1"/>
  <c r="M69" i="9"/>
  <c r="AE69" i="9" s="1"/>
  <c r="AF69" i="9" s="1"/>
  <c r="J55" i="9"/>
  <c r="T55" i="9" s="1"/>
  <c r="U55" i="9" s="1"/>
  <c r="J16" i="9"/>
  <c r="T16" i="9" s="1"/>
  <c r="U16" i="9" s="1"/>
  <c r="J57" i="9"/>
  <c r="T57" i="9" s="1"/>
  <c r="U57" i="9" s="1"/>
  <c r="J30" i="9"/>
  <c r="T30" i="9" s="1"/>
  <c r="U30" i="9" s="1"/>
  <c r="M55" i="9"/>
  <c r="AE55" i="9" s="1"/>
  <c r="AF55" i="9" s="1"/>
  <c r="M41" i="9"/>
  <c r="AE41" i="9" s="1"/>
  <c r="AF41" i="9" s="1"/>
  <c r="M17" i="9"/>
  <c r="AE17" i="9" s="1"/>
  <c r="AF17" i="9" s="1"/>
  <c r="M31" i="9"/>
  <c r="AE31" i="9" s="1"/>
  <c r="AF31" i="9" s="1"/>
  <c r="M24" i="9"/>
  <c r="AE24" i="9" s="1"/>
  <c r="AF24" i="9" s="1"/>
  <c r="M36" i="9"/>
  <c r="AE36" i="9" s="1"/>
  <c r="AF36" i="9" s="1"/>
  <c r="M33" i="9"/>
  <c r="AE33" i="9" s="1"/>
  <c r="AF33" i="9" s="1"/>
  <c r="M34" i="9"/>
  <c r="AE34" i="9" s="1"/>
  <c r="AF34" i="9" s="1"/>
  <c r="M111" i="9"/>
  <c r="AE111" i="9" s="1"/>
  <c r="AF111" i="9" s="1"/>
  <c r="M78" i="9"/>
  <c r="AE78" i="9" s="1"/>
  <c r="AF78" i="9" s="1"/>
  <c r="M87" i="9"/>
  <c r="AE87" i="9" s="1"/>
  <c r="AF87" i="9" s="1"/>
  <c r="M99" i="9"/>
  <c r="AE99" i="9" s="1"/>
  <c r="AF99" i="9" s="1"/>
  <c r="M82" i="9"/>
  <c r="AE82" i="9" s="1"/>
  <c r="AF82" i="9" s="1"/>
  <c r="M104" i="9"/>
  <c r="AE104" i="9" s="1"/>
  <c r="AF104" i="9" s="1"/>
  <c r="M81" i="9"/>
  <c r="AE81" i="9" s="1"/>
  <c r="AF81" i="9" s="1"/>
  <c r="M109" i="9"/>
  <c r="AE109" i="9" s="1"/>
  <c r="AF109" i="9" s="1"/>
  <c r="M85" i="9"/>
  <c r="AE85" i="9" s="1"/>
  <c r="AF85" i="9" s="1"/>
  <c r="M66" i="9"/>
  <c r="AE66" i="9" s="1"/>
  <c r="AF66" i="9" s="1"/>
  <c r="J77" i="9"/>
  <c r="T77" i="9" s="1"/>
  <c r="U77" i="9" s="1"/>
  <c r="K63" i="9"/>
  <c r="V63" i="9" s="1"/>
  <c r="W63" i="9" s="1"/>
  <c r="J101" i="9"/>
  <c r="T101" i="9" s="1"/>
  <c r="U101" i="9" s="1"/>
  <c r="J89" i="9"/>
  <c r="T89" i="9" s="1"/>
  <c r="U89" i="9" s="1"/>
  <c r="J92" i="9"/>
  <c r="T92" i="9" s="1"/>
  <c r="U92" i="9" s="1"/>
  <c r="J103" i="9"/>
  <c r="T103" i="9" s="1"/>
  <c r="U103" i="9" s="1"/>
  <c r="J86" i="9"/>
  <c r="T86" i="9" s="1"/>
  <c r="U86" i="9" s="1"/>
  <c r="K76" i="9"/>
  <c r="V76" i="9" s="1"/>
  <c r="W76" i="9" s="1"/>
  <c r="K42" i="9"/>
  <c r="V42" i="9" s="1"/>
  <c r="W42" i="9" s="1"/>
  <c r="J98" i="9"/>
  <c r="T98" i="9" s="1"/>
  <c r="U98" i="9" s="1"/>
  <c r="J66" i="9"/>
  <c r="T66" i="9" s="1"/>
  <c r="U66" i="9" s="1"/>
  <c r="J107" i="9"/>
  <c r="T107" i="9" s="1"/>
  <c r="U107" i="9" s="1"/>
  <c r="J114" i="9"/>
  <c r="T114" i="9" s="1"/>
  <c r="U114" i="9" s="1"/>
  <c r="J70" i="9"/>
  <c r="T70" i="9" s="1"/>
  <c r="U70" i="9" s="1"/>
  <c r="K107" i="9"/>
  <c r="V107" i="9" s="1"/>
  <c r="W107" i="9" s="1"/>
  <c r="K86" i="9"/>
  <c r="V86" i="9" s="1"/>
  <c r="W86" i="9" s="1"/>
  <c r="K31" i="9"/>
  <c r="V31" i="9" s="1"/>
  <c r="W31" i="9" s="1"/>
  <c r="K40" i="9"/>
  <c r="V40" i="9" s="1"/>
  <c r="W40" i="9" s="1"/>
  <c r="J79" i="9"/>
  <c r="T79" i="9" s="1"/>
  <c r="U79" i="9" s="1"/>
  <c r="J108" i="9"/>
  <c r="T108" i="9" s="1"/>
  <c r="U108" i="9" s="1"/>
  <c r="J76" i="9"/>
  <c r="T76" i="9" s="1"/>
  <c r="U76" i="9" s="1"/>
  <c r="K82" i="9"/>
  <c r="V82" i="9" s="1"/>
  <c r="W82" i="9" s="1"/>
  <c r="K87" i="9"/>
  <c r="V87" i="9" s="1"/>
  <c r="W87" i="9" s="1"/>
  <c r="K103" i="9"/>
  <c r="V103" i="9" s="1"/>
  <c r="W103" i="9" s="1"/>
  <c r="K53" i="9"/>
  <c r="V53" i="9" s="1"/>
  <c r="W53" i="9" s="1"/>
  <c r="K46" i="9"/>
  <c r="V46" i="9" s="1"/>
  <c r="W46" i="9" s="1"/>
  <c r="K75" i="9"/>
  <c r="V75" i="9" s="1"/>
  <c r="W75" i="9" s="1"/>
  <c r="K37" i="9"/>
  <c r="V37" i="9" s="1"/>
  <c r="W37" i="9" s="1"/>
  <c r="K33" i="9"/>
  <c r="V33" i="9" s="1"/>
  <c r="W33" i="9" s="1"/>
  <c r="K45" i="9"/>
  <c r="V45" i="9" s="1"/>
  <c r="W45" i="9" s="1"/>
  <c r="K30" i="9"/>
  <c r="V30" i="9" s="1"/>
  <c r="W30" i="9" s="1"/>
  <c r="K52" i="9"/>
  <c r="V52" i="9" s="1"/>
  <c r="W52" i="9" s="1"/>
  <c r="K23" i="9"/>
  <c r="V23" i="9" s="1"/>
  <c r="W23" i="9" s="1"/>
  <c r="K35" i="9"/>
  <c r="V35" i="9" s="1"/>
  <c r="W35" i="9" s="1"/>
  <c r="K81" i="9"/>
  <c r="V81" i="9" s="1"/>
  <c r="W81" i="9" s="1"/>
  <c r="K109" i="9"/>
  <c r="V109" i="9" s="1"/>
  <c r="W109" i="9" s="1"/>
  <c r="K77" i="9"/>
  <c r="V77" i="9" s="1"/>
  <c r="W77" i="9" s="1"/>
  <c r="K92" i="9"/>
  <c r="V92" i="9" s="1"/>
  <c r="W92" i="9" s="1"/>
  <c r="K72" i="9"/>
  <c r="V72" i="9" s="1"/>
  <c r="W72" i="9" s="1"/>
  <c r="K60" i="9"/>
  <c r="V60" i="9" s="1"/>
  <c r="W60" i="9" s="1"/>
  <c r="K62" i="9"/>
  <c r="V62" i="9" s="1"/>
  <c r="W62" i="9" s="1"/>
  <c r="K64" i="9"/>
  <c r="V64" i="9" s="1"/>
  <c r="W64" i="9" s="1"/>
  <c r="K34" i="9"/>
  <c r="V34" i="9" s="1"/>
  <c r="W34" i="9" s="1"/>
  <c r="K16" i="9"/>
  <c r="V16" i="9" s="1"/>
  <c r="W16" i="9" s="1"/>
  <c r="K17" i="9"/>
  <c r="V17" i="9" s="1"/>
  <c r="W17" i="9" s="1"/>
  <c r="K97" i="9"/>
  <c r="V97" i="9" s="1"/>
  <c r="W97" i="9" s="1"/>
  <c r="K105" i="9"/>
  <c r="V105" i="9" s="1"/>
  <c r="W105" i="9" s="1"/>
  <c r="K102" i="9"/>
  <c r="V102" i="9" s="1"/>
  <c r="W102" i="9" s="1"/>
  <c r="K73" i="9"/>
  <c r="V73" i="9" s="1"/>
  <c r="W73" i="9" s="1"/>
  <c r="K74" i="9"/>
  <c r="V74" i="9" s="1"/>
  <c r="W74" i="9" s="1"/>
  <c r="J36" i="9"/>
  <c r="T36" i="9" s="1"/>
  <c r="U36" i="9" s="1"/>
  <c r="J37" i="9"/>
  <c r="T37" i="9" s="1"/>
  <c r="U37" i="9" s="1"/>
  <c r="J29" i="9"/>
  <c r="T29" i="9" s="1"/>
  <c r="U29" i="9" s="1"/>
  <c r="J28" i="9"/>
  <c r="T28" i="9" s="1"/>
  <c r="U28" i="9" s="1"/>
  <c r="J26" i="9"/>
  <c r="T26" i="9" s="1"/>
  <c r="U26" i="9" s="1"/>
  <c r="J22" i="9"/>
  <c r="T22" i="9" s="1"/>
  <c r="U22" i="9" s="1"/>
  <c r="K43" i="9"/>
  <c r="V43" i="9" s="1"/>
  <c r="W43" i="9" s="1"/>
  <c r="K56" i="9"/>
  <c r="V56" i="9" s="1"/>
  <c r="W56" i="9" s="1"/>
  <c r="K26" i="9"/>
  <c r="V26" i="9" s="1"/>
  <c r="W26" i="9" s="1"/>
  <c r="K41" i="9"/>
  <c r="V41" i="9" s="1"/>
  <c r="W41" i="9" s="1"/>
  <c r="K58" i="9"/>
  <c r="V58" i="9" s="1"/>
  <c r="W58" i="9" s="1"/>
  <c r="K27" i="9"/>
  <c r="V27" i="9" s="1"/>
  <c r="W27" i="9" s="1"/>
  <c r="M21" i="9"/>
  <c r="AE21" i="9" s="1"/>
  <c r="AF21" i="9" s="1"/>
  <c r="M26" i="9"/>
  <c r="AE26" i="9" s="1"/>
  <c r="AF26" i="9" s="1"/>
  <c r="M47" i="9"/>
  <c r="AE47" i="9" s="1"/>
  <c r="AF47" i="9" s="1"/>
  <c r="M20" i="9"/>
  <c r="AE20" i="9" s="1"/>
  <c r="AF20" i="9" s="1"/>
  <c r="M25" i="9"/>
  <c r="AE25" i="9" s="1"/>
  <c r="AF25" i="9" s="1"/>
  <c r="M48" i="9"/>
  <c r="AE48" i="9" s="1"/>
  <c r="AF48" i="9" s="1"/>
  <c r="M54" i="9"/>
  <c r="AE54" i="9" s="1"/>
  <c r="AF54" i="9" s="1"/>
  <c r="M39" i="9"/>
  <c r="AE39" i="9" s="1"/>
  <c r="AF39" i="9" s="1"/>
  <c r="M42" i="9"/>
  <c r="AE42" i="9" s="1"/>
  <c r="AF42" i="9" s="1"/>
  <c r="M51" i="9"/>
  <c r="AE51" i="9" s="1"/>
  <c r="AF51" i="9" s="1"/>
  <c r="M61" i="9"/>
  <c r="AE61" i="9" s="1"/>
  <c r="AF61" i="9" s="1"/>
  <c r="M43" i="9"/>
  <c r="AE43" i="9" s="1"/>
  <c r="AF43" i="9" s="1"/>
  <c r="M79" i="9"/>
  <c r="AE79" i="9" s="1"/>
  <c r="AF79" i="9" s="1"/>
  <c r="M68" i="9"/>
  <c r="AE68" i="9" s="1"/>
  <c r="AF68" i="9" s="1"/>
  <c r="M94" i="9"/>
  <c r="AE94" i="9" s="1"/>
  <c r="AF94" i="9" s="1"/>
  <c r="M107" i="9"/>
  <c r="AE107" i="9" s="1"/>
  <c r="AF107" i="9" s="1"/>
  <c r="M91" i="9"/>
  <c r="AE91" i="9" s="1"/>
  <c r="AF91" i="9" s="1"/>
  <c r="M74" i="9"/>
  <c r="AE74" i="9" s="1"/>
  <c r="AF74" i="9" s="1"/>
  <c r="M105" i="9"/>
  <c r="AE105" i="9" s="1"/>
  <c r="AF105" i="9" s="1"/>
  <c r="M89" i="9"/>
  <c r="AE89" i="9" s="1"/>
  <c r="AF89" i="9" s="1"/>
  <c r="M75" i="9"/>
  <c r="AE75" i="9" s="1"/>
  <c r="AF75" i="9" s="1"/>
  <c r="M108" i="9"/>
  <c r="AE108" i="9" s="1"/>
  <c r="AF108" i="9" s="1"/>
  <c r="M92" i="9"/>
  <c r="AE92" i="9" s="1"/>
  <c r="AF92" i="9" s="1"/>
  <c r="J67" i="9"/>
  <c r="T67" i="9" s="1"/>
  <c r="U67" i="9" s="1"/>
  <c r="J113" i="9"/>
  <c r="T113" i="9" s="1"/>
  <c r="U113" i="9" s="1"/>
  <c r="J102" i="9"/>
  <c r="T102" i="9" s="1"/>
  <c r="U102" i="9" s="1"/>
  <c r="J82" i="9"/>
  <c r="T82" i="9" s="1"/>
  <c r="U82" i="9" s="1"/>
  <c r="J71" i="9"/>
  <c r="T71" i="9" s="1"/>
  <c r="U71" i="9" s="1"/>
  <c r="K89" i="9"/>
  <c r="V89" i="9" s="1"/>
  <c r="W89" i="9" s="1"/>
  <c r="K65" i="9"/>
  <c r="V65" i="9" s="1"/>
  <c r="W65" i="9" s="1"/>
  <c r="K93" i="9"/>
  <c r="V93" i="9" s="1"/>
  <c r="W93" i="9" s="1"/>
  <c r="K108" i="9"/>
  <c r="V108" i="9" s="1"/>
  <c r="W108" i="9" s="1"/>
  <c r="K18" i="9"/>
  <c r="V18" i="9" s="1"/>
  <c r="W18" i="9" s="1"/>
  <c r="K28" i="9"/>
  <c r="V28" i="9" s="1"/>
  <c r="W28" i="9" s="1"/>
  <c r="K54" i="9"/>
  <c r="V54" i="9" s="1"/>
  <c r="W54" i="9" s="1"/>
  <c r="K19" i="9"/>
  <c r="V19" i="9" s="1"/>
  <c r="W19" i="9" s="1"/>
  <c r="K39" i="9"/>
  <c r="V39" i="9" s="1"/>
  <c r="W39" i="9" s="1"/>
  <c r="K59" i="9"/>
  <c r="V59" i="9" s="1"/>
  <c r="W59" i="9" s="1"/>
  <c r="K20" i="9"/>
  <c r="V20" i="9" s="1"/>
  <c r="W20" i="9" s="1"/>
  <c r="K29" i="9"/>
  <c r="V29" i="9" s="1"/>
  <c r="W29" i="9" s="1"/>
  <c r="K61" i="9"/>
  <c r="V61" i="9" s="1"/>
  <c r="W61" i="9" s="1"/>
  <c r="K36" i="9"/>
  <c r="V36" i="9" s="1"/>
  <c r="W36" i="9" s="1"/>
  <c r="K57" i="9"/>
  <c r="V57" i="9" s="1"/>
  <c r="W57" i="9" s="1"/>
  <c r="K50" i="9"/>
  <c r="V50" i="9" s="1"/>
  <c r="W50" i="9" s="1"/>
  <c r="K44" i="9"/>
  <c r="V44" i="9" s="1"/>
  <c r="W44" i="9" s="1"/>
  <c r="K15" i="9"/>
  <c r="V15" i="9" s="1"/>
  <c r="W15" i="9" s="1"/>
  <c r="K90" i="9"/>
  <c r="V90" i="9" s="1"/>
  <c r="W90" i="9" s="1"/>
  <c r="K113" i="9"/>
  <c r="V113" i="9" s="1"/>
  <c r="W113" i="9" s="1"/>
  <c r="K98" i="9"/>
  <c r="V98" i="9" s="1"/>
  <c r="W98" i="9" s="1"/>
  <c r="K112" i="9"/>
  <c r="V112" i="9" s="1"/>
  <c r="W112" i="9" s="1"/>
  <c r="K101" i="9"/>
  <c r="V101" i="9" s="1"/>
  <c r="W101" i="9" s="1"/>
  <c r="K85" i="9"/>
  <c r="V85" i="9" s="1"/>
  <c r="W85" i="9" s="1"/>
  <c r="K69" i="9"/>
  <c r="V69" i="9" s="1"/>
  <c r="W69" i="9" s="1"/>
  <c r="K100" i="9"/>
  <c r="V100" i="9" s="1"/>
  <c r="W100" i="9" s="1"/>
  <c r="K84" i="9"/>
  <c r="V84" i="9" s="1"/>
  <c r="W84" i="9" s="1"/>
  <c r="K111" i="9"/>
  <c r="V111" i="9" s="1"/>
  <c r="W111" i="9" s="1"/>
  <c r="K95" i="9"/>
  <c r="V95" i="9" s="1"/>
  <c r="W95" i="9" s="1"/>
  <c r="K79" i="9"/>
  <c r="V79" i="9" s="1"/>
  <c r="W79" i="9" s="1"/>
  <c r="K67" i="9"/>
  <c r="V67" i="9" s="1"/>
  <c r="W67" i="9" s="1"/>
  <c r="K91" i="9"/>
  <c r="V91" i="9" s="1"/>
  <c r="W91" i="9" s="1"/>
  <c r="K70" i="9"/>
  <c r="V70" i="9" s="1"/>
  <c r="W70" i="9" s="1"/>
  <c r="K96" i="9"/>
  <c r="V96" i="9" s="1"/>
  <c r="W96" i="9" s="1"/>
  <c r="K80" i="9"/>
  <c r="V80" i="9" s="1"/>
  <c r="W80" i="9" s="1"/>
  <c r="K68" i="9"/>
  <c r="V68" i="9" s="1"/>
  <c r="W68" i="9" s="1"/>
  <c r="K48" i="9"/>
  <c r="V48" i="9" s="1"/>
  <c r="W48" i="9" s="1"/>
  <c r="K51" i="9"/>
  <c r="V51" i="9" s="1"/>
  <c r="W51" i="9" s="1"/>
  <c r="K22" i="9"/>
  <c r="V22" i="9" s="1"/>
  <c r="W22" i="9" s="1"/>
  <c r="K25" i="9"/>
  <c r="V25" i="9" s="1"/>
  <c r="W25" i="9" s="1"/>
  <c r="K49" i="9"/>
  <c r="V49" i="9" s="1"/>
  <c r="W49" i="9" s="1"/>
  <c r="K55" i="9"/>
  <c r="V55" i="9" s="1"/>
  <c r="W55" i="9" s="1"/>
  <c r="K24" i="9"/>
  <c r="V24" i="9" s="1"/>
  <c r="W24" i="9" s="1"/>
  <c r="K21" i="9"/>
  <c r="V21" i="9" s="1"/>
  <c r="W21" i="9" s="1"/>
  <c r="K47" i="9"/>
  <c r="V47" i="9" s="1"/>
  <c r="W47" i="9" s="1"/>
  <c r="K38" i="9"/>
  <c r="V38" i="9" s="1"/>
  <c r="W38" i="9" s="1"/>
  <c r="K32" i="9"/>
  <c r="V32" i="9" s="1"/>
  <c r="W32" i="9" s="1"/>
  <c r="K114" i="9"/>
  <c r="V114" i="9" s="1"/>
  <c r="W114" i="9" s="1"/>
  <c r="K106" i="9"/>
  <c r="V106" i="9" s="1"/>
  <c r="W106" i="9" s="1"/>
  <c r="K71" i="9"/>
  <c r="V71" i="9" s="1"/>
  <c r="W71" i="9" s="1"/>
  <c r="K110" i="9"/>
  <c r="V110" i="9" s="1"/>
  <c r="W110" i="9" s="1"/>
  <c r="K94" i="9"/>
  <c r="V94" i="9" s="1"/>
  <c r="W94" i="9" s="1"/>
  <c r="K78" i="9"/>
  <c r="V78" i="9" s="1"/>
  <c r="W78" i="9" s="1"/>
  <c r="K66" i="9"/>
  <c r="V66" i="9" s="1"/>
  <c r="W66" i="9" s="1"/>
  <c r="K99" i="9"/>
  <c r="V99" i="9" s="1"/>
  <c r="W99" i="9" s="1"/>
  <c r="K83" i="9"/>
  <c r="V83" i="9" s="1"/>
  <c r="W83" i="9" s="1"/>
  <c r="K104" i="9"/>
  <c r="V104" i="9" s="1"/>
  <c r="W104" i="9" s="1"/>
  <c r="K88" i="9"/>
  <c r="V88" i="9" s="1"/>
  <c r="W88" i="9" s="1"/>
  <c r="J46" i="9"/>
  <c r="T46" i="9" s="1"/>
  <c r="U46" i="9" s="1"/>
  <c r="J52" i="9"/>
  <c r="T52" i="9" s="1"/>
  <c r="U52" i="9" s="1"/>
  <c r="J43" i="9"/>
  <c r="T43" i="9" s="1"/>
  <c r="U43" i="9" s="1"/>
  <c r="J62" i="9"/>
  <c r="T62" i="9" s="1"/>
  <c r="U62" i="9" s="1"/>
  <c r="J40" i="9"/>
  <c r="T40" i="9" s="1"/>
  <c r="U40" i="9" s="1"/>
  <c r="J61" i="9"/>
  <c r="T61" i="9" s="1"/>
  <c r="U61" i="9" s="1"/>
  <c r="J31" i="9"/>
  <c r="T31" i="9" s="1"/>
  <c r="U31" i="9" s="1"/>
  <c r="J44" i="9"/>
  <c r="T44" i="9" s="1"/>
  <c r="U44" i="9" s="1"/>
  <c r="J49" i="9"/>
  <c r="T49" i="9" s="1"/>
  <c r="U49" i="9" s="1"/>
  <c r="J51" i="9"/>
  <c r="T51" i="9" s="1"/>
  <c r="U51" i="9" s="1"/>
  <c r="J48" i="9"/>
  <c r="T48" i="9" s="1"/>
  <c r="U48" i="9" s="1"/>
  <c r="J27" i="9"/>
  <c r="T27" i="9" s="1"/>
  <c r="U27" i="9" s="1"/>
  <c r="J35" i="9"/>
  <c r="T35" i="9" s="1"/>
  <c r="U35" i="9" s="1"/>
  <c r="J111" i="9"/>
  <c r="T111" i="9" s="1"/>
  <c r="U111" i="9" s="1"/>
  <c r="J109" i="9"/>
  <c r="T109" i="9" s="1"/>
  <c r="U109" i="9" s="1"/>
  <c r="J105" i="9"/>
  <c r="T105" i="9" s="1"/>
  <c r="U105" i="9" s="1"/>
  <c r="J110" i="9"/>
  <c r="T110" i="9" s="1"/>
  <c r="U110" i="9" s="1"/>
  <c r="J100" i="9"/>
  <c r="T100" i="9" s="1"/>
  <c r="U100" i="9" s="1"/>
  <c r="J90" i="9"/>
  <c r="T90" i="9" s="1"/>
  <c r="U90" i="9" s="1"/>
  <c r="J78" i="9"/>
  <c r="T78" i="9" s="1"/>
  <c r="U78" i="9" s="1"/>
  <c r="J68" i="9"/>
  <c r="T68" i="9" s="1"/>
  <c r="U68" i="9" s="1"/>
  <c r="J69" i="9"/>
  <c r="T69" i="9" s="1"/>
  <c r="U69" i="9" s="1"/>
  <c r="J42" i="9"/>
  <c r="T42" i="9" s="1"/>
  <c r="U42" i="9" s="1"/>
  <c r="J20" i="9"/>
  <c r="T20" i="9" s="1"/>
  <c r="U20" i="9" s="1"/>
  <c r="J34" i="9"/>
  <c r="T34" i="9" s="1"/>
  <c r="U34" i="9" s="1"/>
  <c r="J58" i="9"/>
  <c r="T58" i="9" s="1"/>
  <c r="U58" i="9" s="1"/>
  <c r="J21" i="9"/>
  <c r="T21" i="9" s="1"/>
  <c r="U21" i="9" s="1"/>
  <c r="J50" i="9"/>
  <c r="T50" i="9" s="1"/>
  <c r="U50" i="9" s="1"/>
  <c r="J54" i="9"/>
  <c r="T54" i="9" s="1"/>
  <c r="U54" i="9" s="1"/>
  <c r="J15" i="9"/>
  <c r="T15" i="9" s="1"/>
  <c r="U15" i="9" s="1"/>
  <c r="J45" i="9"/>
  <c r="T45" i="9" s="1"/>
  <c r="U45" i="9" s="1"/>
  <c r="J47" i="9"/>
  <c r="T47" i="9" s="1"/>
  <c r="U47" i="9" s="1"/>
  <c r="J24" i="9"/>
  <c r="T24" i="9" s="1"/>
  <c r="U24" i="9" s="1"/>
  <c r="J39" i="9"/>
  <c r="T39" i="9" s="1"/>
  <c r="U39" i="9" s="1"/>
  <c r="J99" i="9"/>
  <c r="T99" i="9" s="1"/>
  <c r="U99" i="9" s="1"/>
  <c r="J95" i="9"/>
  <c r="T95" i="9" s="1"/>
  <c r="U95" i="9" s="1"/>
  <c r="J85" i="9"/>
  <c r="T85" i="9" s="1"/>
  <c r="U85" i="9" s="1"/>
  <c r="J81" i="9"/>
  <c r="T81" i="9" s="1"/>
  <c r="U81" i="9" s="1"/>
  <c r="J106" i="9"/>
  <c r="T106" i="9" s="1"/>
  <c r="U106" i="9" s="1"/>
  <c r="J94" i="9"/>
  <c r="T94" i="9" s="1"/>
  <c r="U94" i="9" s="1"/>
  <c r="J84" i="9"/>
  <c r="T84" i="9" s="1"/>
  <c r="U84" i="9" s="1"/>
  <c r="J74" i="9"/>
  <c r="T74" i="9" s="1"/>
  <c r="U74" i="9" s="1"/>
  <c r="J73" i="9"/>
  <c r="T73" i="9" s="1"/>
  <c r="U73" i="9" s="1"/>
  <c r="J83" i="9"/>
  <c r="T83" i="9" s="1"/>
  <c r="U83" i="9" s="1"/>
  <c r="J91" i="9"/>
  <c r="T91" i="9" s="1"/>
  <c r="U91" i="9" s="1"/>
  <c r="J87" i="9"/>
  <c r="T87" i="9" s="1"/>
  <c r="U87" i="9" s="1"/>
  <c r="J93" i="9"/>
  <c r="T93" i="9" s="1"/>
  <c r="U93" i="9" s="1"/>
  <c r="J97" i="9"/>
  <c r="T97" i="9" s="1"/>
  <c r="U97" i="9" s="1"/>
  <c r="J112" i="9"/>
  <c r="T112" i="9" s="1"/>
  <c r="U112" i="9" s="1"/>
  <c r="J104" i="9"/>
  <c r="T104" i="9" s="1"/>
  <c r="U104" i="9" s="1"/>
  <c r="J96" i="9"/>
  <c r="T96" i="9" s="1"/>
  <c r="U96" i="9" s="1"/>
  <c r="J88" i="9"/>
  <c r="T88" i="9" s="1"/>
  <c r="U88" i="9" s="1"/>
  <c r="J80" i="9"/>
  <c r="T80" i="9" s="1"/>
  <c r="U80" i="9" s="1"/>
  <c r="J72" i="9"/>
  <c r="T72" i="9" s="1"/>
  <c r="U72" i="9" s="1"/>
  <c r="J75" i="9"/>
  <c r="T75" i="9" s="1"/>
  <c r="U75" i="9" s="1"/>
  <c r="N35" i="9"/>
  <c r="AG35" i="9" s="1"/>
  <c r="AH35" i="9" s="1"/>
  <c r="N77" i="9"/>
  <c r="AG77" i="9" s="1"/>
  <c r="AH77" i="9" s="1"/>
  <c r="N97" i="9"/>
  <c r="AG97" i="9" s="1"/>
  <c r="AH97" i="9" s="1"/>
  <c r="N103" i="9"/>
  <c r="AG103" i="9" s="1"/>
  <c r="AH103" i="9" s="1"/>
  <c r="N65" i="9"/>
  <c r="AG65" i="9" s="1"/>
  <c r="AH65" i="9" s="1"/>
  <c r="N83" i="9"/>
  <c r="AG83" i="9" s="1"/>
  <c r="AH83" i="9" s="1"/>
  <c r="N108" i="9"/>
  <c r="AG108" i="9" s="1"/>
  <c r="AH108" i="9" s="1"/>
  <c r="N100" i="9"/>
  <c r="AG100" i="9" s="1"/>
  <c r="AH100" i="9" s="1"/>
  <c r="N92" i="9"/>
  <c r="AG92" i="9" s="1"/>
  <c r="AH92" i="9" s="1"/>
  <c r="N84" i="9"/>
  <c r="AG84" i="9" s="1"/>
  <c r="AH84" i="9" s="1"/>
  <c r="N76" i="9"/>
  <c r="AG76" i="9" s="1"/>
  <c r="AH76" i="9" s="1"/>
  <c r="N68" i="9"/>
  <c r="AG68" i="9" s="1"/>
  <c r="AH68" i="9" s="1"/>
  <c r="N69" i="9"/>
  <c r="AG69" i="9" s="1"/>
  <c r="AH69" i="9" s="1"/>
  <c r="N93" i="9"/>
  <c r="AG93" i="9" s="1"/>
  <c r="AH93" i="9" s="1"/>
  <c r="N101" i="9"/>
  <c r="AG101" i="9" s="1"/>
  <c r="AH101" i="9" s="1"/>
  <c r="N89" i="9"/>
  <c r="AG89" i="9" s="1"/>
  <c r="AH89" i="9" s="1"/>
  <c r="N95" i="9"/>
  <c r="AG95" i="9" s="1"/>
  <c r="AH95" i="9" s="1"/>
  <c r="N107" i="9"/>
  <c r="AG107" i="9" s="1"/>
  <c r="AH107" i="9" s="1"/>
  <c r="N114" i="9"/>
  <c r="AG114" i="9" s="1"/>
  <c r="AH114" i="9" s="1"/>
  <c r="N106" i="9"/>
  <c r="AG106" i="9" s="1"/>
  <c r="AH106" i="9" s="1"/>
  <c r="N98" i="9"/>
  <c r="AG98" i="9" s="1"/>
  <c r="AH98" i="9" s="1"/>
  <c r="N90" i="9"/>
  <c r="AG90" i="9" s="1"/>
  <c r="AH90" i="9" s="1"/>
  <c r="N82" i="9"/>
  <c r="AG82" i="9" s="1"/>
  <c r="AH82" i="9" s="1"/>
  <c r="N74" i="9"/>
  <c r="AG74" i="9" s="1"/>
  <c r="AH74" i="9" s="1"/>
  <c r="N75" i="9"/>
  <c r="AG75" i="9" s="1"/>
  <c r="AH75" i="9" s="1"/>
  <c r="N67" i="9"/>
  <c r="AG67" i="9" s="1"/>
  <c r="AH67" i="9" s="1"/>
  <c r="N85" i="9"/>
  <c r="AG85" i="9" s="1"/>
  <c r="AH85" i="9" s="1"/>
  <c r="N113" i="9"/>
  <c r="AG113" i="9" s="1"/>
  <c r="AH113" i="9" s="1"/>
  <c r="N81" i="9"/>
  <c r="AG81" i="9" s="1"/>
  <c r="AH81" i="9" s="1"/>
  <c r="N87" i="9"/>
  <c r="AG87" i="9" s="1"/>
  <c r="AH87" i="9" s="1"/>
  <c r="N99" i="9"/>
  <c r="AG99" i="9" s="1"/>
  <c r="AH99" i="9" s="1"/>
  <c r="N112" i="9"/>
  <c r="AG112" i="9" s="1"/>
  <c r="AH112" i="9" s="1"/>
  <c r="N104" i="9"/>
  <c r="AG104" i="9" s="1"/>
  <c r="AH104" i="9" s="1"/>
  <c r="N96" i="9"/>
  <c r="AG96" i="9" s="1"/>
  <c r="AH96" i="9" s="1"/>
  <c r="N88" i="9"/>
  <c r="AG88" i="9" s="1"/>
  <c r="AH88" i="9" s="1"/>
  <c r="N80" i="9"/>
  <c r="AG80" i="9" s="1"/>
  <c r="AH80" i="9" s="1"/>
  <c r="N72" i="9"/>
  <c r="AG72" i="9" s="1"/>
  <c r="AH72" i="9" s="1"/>
  <c r="N73" i="9"/>
  <c r="AG73" i="9" s="1"/>
  <c r="AH73" i="9" s="1"/>
  <c r="N66" i="9"/>
  <c r="AG66" i="9" s="1"/>
  <c r="AH66" i="9" s="1"/>
  <c r="N109" i="9"/>
  <c r="AG109" i="9" s="1"/>
  <c r="AH109" i="9" s="1"/>
  <c r="N105" i="9"/>
  <c r="AG105" i="9" s="1"/>
  <c r="AH105" i="9" s="1"/>
  <c r="N111" i="9"/>
  <c r="AG111" i="9" s="1"/>
  <c r="AH111" i="9" s="1"/>
  <c r="N79" i="9"/>
  <c r="AG79" i="9" s="1"/>
  <c r="AH79" i="9" s="1"/>
  <c r="N91" i="9"/>
  <c r="AG91" i="9" s="1"/>
  <c r="AH91" i="9" s="1"/>
  <c r="N110" i="9"/>
  <c r="AG110" i="9" s="1"/>
  <c r="AH110" i="9" s="1"/>
  <c r="N102" i="9"/>
  <c r="AG102" i="9" s="1"/>
  <c r="AH102" i="9" s="1"/>
  <c r="N94" i="9"/>
  <c r="AG94" i="9" s="1"/>
  <c r="AH94" i="9" s="1"/>
  <c r="N86" i="9"/>
  <c r="AG86" i="9" s="1"/>
  <c r="AH86" i="9" s="1"/>
  <c r="N78" i="9"/>
  <c r="AG78" i="9" s="1"/>
  <c r="AH78" i="9" s="1"/>
  <c r="N70" i="9"/>
  <c r="AG70" i="9" s="1"/>
  <c r="AH70" i="9" s="1"/>
  <c r="N71" i="9"/>
  <c r="AG71" i="9" s="1"/>
  <c r="AH71" i="9" s="1"/>
  <c r="N42" i="9"/>
  <c r="AG42" i="9" s="1"/>
  <c r="AH42" i="9" s="1"/>
  <c r="N45" i="9"/>
  <c r="AG45" i="9" s="1"/>
  <c r="AH45" i="9" s="1"/>
  <c r="N38" i="9"/>
  <c r="AG38" i="9" s="1"/>
  <c r="AH38" i="9" s="1"/>
  <c r="N49" i="9"/>
  <c r="AG49" i="9" s="1"/>
  <c r="AH49" i="9" s="1"/>
  <c r="N34" i="9"/>
  <c r="AG34" i="9" s="1"/>
  <c r="AH34" i="9" s="1"/>
  <c r="N39" i="9"/>
  <c r="AG39" i="9" s="1"/>
  <c r="AH39" i="9" s="1"/>
  <c r="N19" i="9"/>
  <c r="AG19" i="9" s="1"/>
  <c r="AH19" i="9" s="1"/>
  <c r="N17" i="9"/>
  <c r="AG17" i="9" s="1"/>
  <c r="AH17" i="9" s="1"/>
  <c r="N30" i="9"/>
  <c r="AG30" i="9" s="1"/>
  <c r="AH30" i="9" s="1"/>
  <c r="N31" i="9"/>
  <c r="AG31" i="9" s="1"/>
  <c r="AH31" i="9" s="1"/>
  <c r="N44" i="9"/>
  <c r="AG44" i="9" s="1"/>
  <c r="AH44" i="9" s="1"/>
  <c r="N25" i="9"/>
  <c r="AG25" i="9" s="1"/>
  <c r="AH25" i="9" s="1"/>
  <c r="N46" i="9"/>
  <c r="AG46" i="9" s="1"/>
  <c r="AH46" i="9" s="1"/>
  <c r="N55" i="9"/>
  <c r="AG55" i="9" s="1"/>
  <c r="AH55" i="9" s="1"/>
  <c r="N36" i="9"/>
  <c r="AG36" i="9" s="1"/>
  <c r="AH36" i="9" s="1"/>
  <c r="N41" i="9"/>
  <c r="AG41" i="9" s="1"/>
  <c r="AH41" i="9" s="1"/>
  <c r="N27" i="9"/>
  <c r="AG27" i="9" s="1"/>
  <c r="AH27" i="9" s="1"/>
  <c r="N61" i="9"/>
  <c r="AG61" i="9" s="1"/>
  <c r="AH61" i="9" s="1"/>
  <c r="N29" i="9"/>
  <c r="AG29" i="9" s="1"/>
  <c r="AH29" i="9" s="1"/>
  <c r="N40" i="9"/>
  <c r="AG40" i="9" s="1"/>
  <c r="AH40" i="9" s="1"/>
  <c r="N16" i="9"/>
  <c r="AG16" i="9" s="1"/>
  <c r="AH16" i="9" s="1"/>
  <c r="N54" i="9"/>
  <c r="AG54" i="9" s="1"/>
  <c r="AH54" i="9" s="1"/>
  <c r="N59" i="9"/>
  <c r="AG59" i="9" s="1"/>
  <c r="AH59" i="9" s="1"/>
  <c r="N48" i="9"/>
  <c r="AG48" i="9" s="1"/>
  <c r="AH48" i="9" s="1"/>
  <c r="N24" i="9"/>
  <c r="AG24" i="9" s="1"/>
  <c r="AH24" i="9" s="1"/>
  <c r="N37" i="9"/>
  <c r="AG37" i="9" s="1"/>
  <c r="AH37" i="9" s="1"/>
  <c r="N33" i="9"/>
  <c r="AG33" i="9" s="1"/>
  <c r="AH33" i="9" s="1"/>
  <c r="N50" i="9"/>
  <c r="AG50" i="9" s="1"/>
  <c r="AH50" i="9" s="1"/>
  <c r="N47" i="9"/>
  <c r="AG47" i="9" s="1"/>
  <c r="AH47" i="9" s="1"/>
  <c r="N62" i="9"/>
  <c r="AG62" i="9" s="1"/>
  <c r="AH62" i="9" s="1"/>
  <c r="N60" i="9"/>
  <c r="AG60" i="9" s="1"/>
  <c r="AH60" i="9" s="1"/>
  <c r="N43" i="9"/>
  <c r="AG43" i="9" s="1"/>
  <c r="AH43" i="9" s="1"/>
  <c r="N63" i="9"/>
  <c r="AG63" i="9" s="1"/>
  <c r="AH63" i="9" s="1"/>
  <c r="N57" i="9"/>
  <c r="AG57" i="9" s="1"/>
  <c r="AH57" i="9" s="1"/>
  <c r="N51" i="9"/>
  <c r="AG51" i="9" s="1"/>
  <c r="AH51" i="9" s="1"/>
  <c r="N23" i="9"/>
  <c r="AG23" i="9" s="1"/>
  <c r="AH23" i="9" s="1"/>
  <c r="N52" i="9"/>
  <c r="AG52" i="9" s="1"/>
  <c r="AH52" i="9" s="1"/>
  <c r="N15" i="9"/>
  <c r="AG15" i="9" s="1"/>
  <c r="AH15" i="9" s="1"/>
  <c r="N58" i="9"/>
  <c r="AG58" i="9" s="1"/>
  <c r="AH58" i="9" s="1"/>
  <c r="N64" i="9"/>
  <c r="AG64" i="9" s="1"/>
  <c r="AH64" i="9" s="1"/>
  <c r="N20" i="9"/>
  <c r="AG20" i="9" s="1"/>
  <c r="AH20" i="9" s="1"/>
  <c r="N26" i="9"/>
  <c r="AG26" i="9" s="1"/>
  <c r="AH26" i="9" s="1"/>
  <c r="N21" i="9"/>
  <c r="AG21" i="9" s="1"/>
  <c r="AH21" i="9" s="1"/>
  <c r="N53" i="9"/>
  <c r="AG53" i="9" s="1"/>
  <c r="AH53" i="9" s="1"/>
  <c r="AD27" i="1" l="1"/>
  <c r="AD32" i="1"/>
  <c r="AD37" i="1"/>
  <c r="AD22" i="1"/>
  <c r="AD42" i="1"/>
  <c r="AD12" i="1"/>
  <c r="AG12" i="1" s="1"/>
  <c r="AD17" i="1"/>
  <c r="AE17" i="1" s="1"/>
  <c r="AG42" i="1" l="1"/>
  <c r="H11" i="4" s="1"/>
  <c r="AE42" i="1"/>
  <c r="AG37" i="1"/>
  <c r="H10" i="4" s="1"/>
  <c r="AE37" i="1"/>
  <c r="AG27" i="1"/>
  <c r="H8" i="4" s="1"/>
  <c r="AE27" i="1"/>
  <c r="F8" i="4" s="1"/>
  <c r="AG22" i="1"/>
  <c r="H7" i="4" s="1"/>
  <c r="AE22" i="1"/>
  <c r="F7" i="4" s="1"/>
  <c r="H5" i="4"/>
  <c r="AE12" i="1"/>
  <c r="F5" i="4" s="1"/>
  <c r="AG32" i="1"/>
  <c r="AE32" i="1"/>
  <c r="J6" i="7"/>
  <c r="AG17" i="1"/>
  <c r="H6" i="4" s="1"/>
  <c r="J7" i="7"/>
  <c r="E7" i="4"/>
  <c r="AF22" i="1"/>
  <c r="G7" i="4" s="1"/>
  <c r="E6" i="4"/>
  <c r="AF17" i="1"/>
  <c r="G6" i="4" s="1"/>
  <c r="E10" i="4"/>
  <c r="AF37" i="1"/>
  <c r="G10" i="4" s="1"/>
  <c r="E9" i="4"/>
  <c r="H9" i="4"/>
  <c r="AF32" i="1"/>
  <c r="G9" i="4" s="1"/>
  <c r="E11" i="4"/>
  <c r="AF42" i="1"/>
  <c r="G11" i="4" s="1"/>
  <c r="E8" i="4"/>
  <c r="AF27" i="1"/>
  <c r="G8" i="4" s="1"/>
  <c r="E5" i="4"/>
  <c r="AF12" i="1"/>
  <c r="G5" i="4" s="1"/>
  <c r="J5" i="7"/>
  <c r="J8" i="7"/>
  <c r="J11" i="7"/>
  <c r="F6" i="4"/>
  <c r="J10" i="7"/>
  <c r="J9" i="7"/>
  <c r="U278" i="1"/>
  <c r="L273" i="1"/>
  <c r="M278" i="1"/>
  <c r="M293" i="1"/>
  <c r="U293" i="1"/>
  <c r="U273" i="1"/>
  <c r="U283" i="1"/>
  <c r="U288" i="1"/>
  <c r="M288" i="1"/>
  <c r="L288" i="1"/>
  <c r="L293" i="1"/>
  <c r="M273" i="1"/>
  <c r="L278" i="1"/>
  <c r="M283" i="1"/>
  <c r="L283" i="1"/>
  <c r="L263" i="1"/>
  <c r="M263" i="1"/>
  <c r="U263" i="1"/>
  <c r="L268" i="1"/>
  <c r="M268" i="1"/>
  <c r="U268" i="1"/>
  <c r="L9" i="7" l="1"/>
  <c r="M10" i="7"/>
  <c r="M9" i="7"/>
  <c r="M8" i="7"/>
  <c r="L10" i="7"/>
  <c r="L11" i="7"/>
  <c r="M7" i="7"/>
  <c r="M11" i="7"/>
  <c r="M6" i="7"/>
  <c r="M5" i="7"/>
  <c r="F9" i="4"/>
  <c r="K9" i="7"/>
  <c r="O9" i="7" s="1"/>
  <c r="F11" i="4"/>
  <c r="K11" i="7"/>
  <c r="O11" i="7" s="1"/>
  <c r="F10" i="4"/>
  <c r="K10" i="7"/>
  <c r="O10" i="7" s="1"/>
  <c r="K6" i="7"/>
  <c r="O6" i="7" s="1"/>
  <c r="K8" i="7"/>
  <c r="O8" i="7" s="1"/>
  <c r="L8" i="7"/>
  <c r="K7" i="7"/>
  <c r="O7" i="7" s="1"/>
  <c r="L6" i="7"/>
  <c r="L7" i="7"/>
  <c r="L5" i="7"/>
  <c r="K5" i="7"/>
  <c r="O5" i="7" s="1"/>
  <c r="J4" i="7" l="1"/>
  <c r="L258" i="1"/>
  <c r="L508" i="1" s="1"/>
  <c r="K58" i="4" s="1"/>
  <c r="L58" i="4" s="1"/>
  <c r="M258" i="1"/>
  <c r="U258" i="1"/>
  <c r="M4" i="7"/>
  <c r="U508" i="1" l="1"/>
  <c r="K57" i="4" s="1"/>
  <c r="L57" i="4" s="1"/>
  <c r="M508" i="1"/>
  <c r="L4" i="7"/>
  <c r="F4" i="4"/>
  <c r="K4" i="7"/>
  <c r="O4" i="7" s="1"/>
  <c r="K56" i="4" l="1"/>
  <c r="L56"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Q6" authorId="0" shapeId="0" xr:uid="{00000000-0006-0000-0300-000001000000}">
      <text>
        <r>
          <rPr>
            <b/>
            <sz val="9"/>
            <color indexed="81"/>
            <rFont val="Tahoma"/>
            <charset val="1"/>
          </rPr>
          <t xml:space="preserve">Mayleen, entiendo que el tiempo de la exposicion Te es en base a la exposicion que tienen durante los 10 dias del turno.
Recordar que dentro del cargo: Obras civiles se encuentran los distintas funsiones que desarrollan. 
</t>
        </r>
        <r>
          <rPr>
            <sz val="9"/>
            <color indexed="81"/>
            <rFont val="Tahoma"/>
            <charset val="1"/>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G6" authorId="0" shapeId="0" xr:uid="{00000000-0006-0000-0600-000001000000}">
      <text>
        <r>
          <rPr>
            <sz val="9"/>
            <color indexed="81"/>
            <rFont val="Tahoma"/>
            <charset val="1"/>
          </rPr>
          <t xml:space="preserve">Tiempo efectivo (por turno)
</t>
        </r>
      </text>
    </comment>
  </commentList>
</comments>
</file>

<file path=xl/sharedStrings.xml><?xml version="1.0" encoding="utf-8"?>
<sst xmlns="http://schemas.openxmlformats.org/spreadsheetml/2006/main" count="7133" uniqueCount="1719">
  <si>
    <t>Área</t>
  </si>
  <si>
    <t>Puesto de Trabajo</t>
  </si>
  <si>
    <t>Tareas del Puesto de Trabajo</t>
  </si>
  <si>
    <t>Te    (Hrs)</t>
  </si>
  <si>
    <t>Nombre Trabajador</t>
  </si>
  <si>
    <t>R.U.T.</t>
  </si>
  <si>
    <t>NPSeq, dB(A)</t>
  </si>
  <si>
    <t>Dosis</t>
  </si>
  <si>
    <t>8.677.781-9</t>
  </si>
  <si>
    <t>N°</t>
  </si>
  <si>
    <t>Protección Auditiva (Tipo/Marca/Modelo)</t>
  </si>
  <si>
    <t>Presencia de trabajo cíclico</t>
  </si>
  <si>
    <t>NO</t>
  </si>
  <si>
    <t>Taller de mantención</t>
  </si>
  <si>
    <t>Tiempo dedicado a la tarea (Hrs)</t>
  </si>
  <si>
    <t>Grupo de Exposición Similar (GES)</t>
  </si>
  <si>
    <t>Conclusión</t>
  </si>
  <si>
    <t>Nº     T x P</t>
  </si>
  <si>
    <t>Razón Social</t>
  </si>
  <si>
    <t>Dirección</t>
  </si>
  <si>
    <t>Comuna</t>
  </si>
  <si>
    <t>Fuente de Ruido</t>
  </si>
  <si>
    <t>NPSeq (dB(A))</t>
  </si>
  <si>
    <t>NPSeq (dB(C))</t>
  </si>
  <si>
    <t>Nombre contacto</t>
  </si>
  <si>
    <t>Teléfono</t>
  </si>
  <si>
    <t>Correo electrónico</t>
  </si>
  <si>
    <t>Tiempo de medición (Hrs)</t>
  </si>
  <si>
    <t>Total trabajadores</t>
  </si>
  <si>
    <t>Riesgo Aceptable</t>
  </si>
  <si>
    <t>Riesgo Importante</t>
  </si>
  <si>
    <t>Riesgo Crítico</t>
  </si>
  <si>
    <t>NR3</t>
  </si>
  <si>
    <t>NR1</t>
  </si>
  <si>
    <t>NR2</t>
  </si>
  <si>
    <t>Layout o croquis de las áreas a evaluar</t>
  </si>
  <si>
    <t>N°      T x P</t>
  </si>
  <si>
    <t>Tareas del Puesto de Trabajo, que representan exposición a ruido</t>
  </si>
  <si>
    <t>Tm (Hrs)</t>
  </si>
  <si>
    <t>Protección Auditiva 1</t>
  </si>
  <si>
    <t>Protección Auditiva 2</t>
  </si>
  <si>
    <t>Protección Auditiva 3</t>
  </si>
  <si>
    <t>ref</t>
  </si>
  <si>
    <t>Marca</t>
  </si>
  <si>
    <t>Modelo</t>
  </si>
  <si>
    <t>Atenuación</t>
  </si>
  <si>
    <t>Desviación</t>
  </si>
  <si>
    <t>APV</t>
  </si>
  <si>
    <t>H</t>
  </si>
  <si>
    <t>M</t>
  </si>
  <si>
    <t>L</t>
  </si>
  <si>
    <t>SNR</t>
  </si>
  <si>
    <t xml:space="preserve">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Cte </t>
  </si>
  <si>
    <t xml:space="preserve">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Var </t>
  </si>
  <si>
    <t>di</t>
  </si>
  <si>
    <t>Dotación actualizada</t>
  </si>
  <si>
    <t>Mapa de procesos</t>
  </si>
  <si>
    <t>Organigrama</t>
  </si>
  <si>
    <t>SI</t>
  </si>
  <si>
    <t>Dosímetro /Sonómetro</t>
  </si>
  <si>
    <t>PNR 1</t>
  </si>
  <si>
    <t>PNR 2</t>
  </si>
  <si>
    <t>PNR 3</t>
  </si>
  <si>
    <t>NPSeq dB(A)</t>
  </si>
  <si>
    <t>En caso de equipos de apoyo o maquinaria pesada; o actividades que no se desarrolen en un área en particular, adjuntar fotografías o fichas técnicas de los equipos utilizados.</t>
  </si>
  <si>
    <t>Descriptores de cargo</t>
  </si>
  <si>
    <t>Adjuntar información adicional:</t>
  </si>
  <si>
    <t>NPSef 1             (dB(A))</t>
  </si>
  <si>
    <t>NPSef 2            (dB(A))</t>
  </si>
  <si>
    <t>NPSef 3             (dB(A))</t>
  </si>
  <si>
    <t>N° de turnos</t>
  </si>
  <si>
    <t>Duración Jornada (Hrs)</t>
  </si>
  <si>
    <t>Descripción turnos</t>
  </si>
  <si>
    <t>Horno</t>
  </si>
  <si>
    <t>Resultado Screening NPSeq1min por fuentes (dB(A))</t>
  </si>
  <si>
    <t>Resultado final Screening NPSeq1min (dB(A))</t>
  </si>
  <si>
    <t>Otras medidas de control implementadas</t>
  </si>
  <si>
    <t>Envasado</t>
  </si>
  <si>
    <t>Molino</t>
  </si>
  <si>
    <t>Información responsabilidad del experto red ACHS</t>
  </si>
  <si>
    <t>Información responsabilidad del Especialista en Higiene Industrial ACHS</t>
  </si>
  <si>
    <t>Claudio Vega</t>
  </si>
  <si>
    <t>Cristian Torres</t>
  </si>
  <si>
    <t>Aldo Canales</t>
  </si>
  <si>
    <t>Rodrigo Astudillo</t>
  </si>
  <si>
    <t>Clasificación  de la fuente Principal/                    Secundaria</t>
  </si>
  <si>
    <t>Principal</t>
  </si>
  <si>
    <t>Secundaria</t>
  </si>
  <si>
    <t>Jorge Hermosilla</t>
  </si>
  <si>
    <t>Marca+Modelo</t>
  </si>
  <si>
    <t>Juan Chávez</t>
  </si>
  <si>
    <t>Aporte parcial dosis</t>
  </si>
  <si>
    <t>Prioridad</t>
  </si>
  <si>
    <t>Cargo</t>
  </si>
  <si>
    <t>Si no es posible adjuntar esta información a este documento, favor enviarla o hacerla llegar al experto ACHS asignado a su empresa sucursal</t>
  </si>
  <si>
    <t>N° medición</t>
  </si>
  <si>
    <t>Elementos de protección personal necesarios para ingresar a las áreas a evaluar</t>
  </si>
  <si>
    <t>RUT</t>
  </si>
  <si>
    <t>Especialista en Higiene Industrial</t>
  </si>
  <si>
    <t>RUT empresa</t>
  </si>
  <si>
    <t>Campo</t>
  </si>
  <si>
    <t>Texto</t>
  </si>
  <si>
    <t>[Nombre Empresa]</t>
  </si>
  <si>
    <t>[Rut Empresa]</t>
  </si>
  <si>
    <t>[Nombre del Especialista]</t>
  </si>
  <si>
    <t>[Cargo]</t>
  </si>
  <si>
    <t>[Numero de Ingreso ACHS]</t>
  </si>
  <si>
    <t>[fecha de la evaluación]</t>
  </si>
  <si>
    <t>[Área/Sección]</t>
  </si>
  <si>
    <t>Planta Envasado</t>
  </si>
  <si>
    <t>[Dirección]</t>
  </si>
  <si>
    <t>[Comuna]</t>
  </si>
  <si>
    <t>Razón social empresa contratista</t>
  </si>
  <si>
    <t>Organismo administrador de la ley</t>
  </si>
  <si>
    <t>ACHS</t>
  </si>
  <si>
    <t>[Mes Año Emision Informe]</t>
  </si>
  <si>
    <t>Marzo 2014</t>
  </si>
  <si>
    <t xml:space="preserve">José Luis Urnia </t>
  </si>
  <si>
    <t>Fuente 2</t>
  </si>
  <si>
    <t>Molienda</t>
  </si>
  <si>
    <t>Fuente 3</t>
  </si>
  <si>
    <t>Molino 2</t>
  </si>
  <si>
    <t>Ciclón 1</t>
  </si>
  <si>
    <t>SAG 1</t>
  </si>
  <si>
    <t>SAG 2</t>
  </si>
  <si>
    <t>Lucía Carrera</t>
  </si>
  <si>
    <t>Mantenedor mecánico</t>
  </si>
  <si>
    <t>Peor condición de exposición a ruido del puesto de trabajo</t>
  </si>
  <si>
    <t>Dosis Diagnóstico</t>
  </si>
  <si>
    <t>Dosis preliminar a partir de aportes parciales</t>
  </si>
  <si>
    <t>SAG 3</t>
  </si>
  <si>
    <t>Ciclón 2</t>
  </si>
  <si>
    <t>Juan Carlos Lizama</t>
  </si>
  <si>
    <t>[acomp empresa]</t>
  </si>
  <si>
    <t>[cargo acomp empresa]</t>
  </si>
  <si>
    <t>Jefe de Planta</t>
  </si>
  <si>
    <t>Metodología de medición utilizada y justificación</t>
  </si>
  <si>
    <t>Carga de silo con cuarzo para alimentar horno</t>
  </si>
  <si>
    <t>Operador Cabina</t>
  </si>
  <si>
    <t>En uso en la empresa</t>
  </si>
  <si>
    <t>Recomendado</t>
  </si>
  <si>
    <t>Principales fuentes de ruido (máquina, herramienta, acción o equipo) que influyen en la exposición a ruido del puesto de trabajo</t>
  </si>
  <si>
    <t>Proceso</t>
  </si>
  <si>
    <t>Descripción</t>
  </si>
  <si>
    <t>Peor condición de emisión de ruido del proceso</t>
  </si>
  <si>
    <t>Nombre responsable</t>
  </si>
  <si>
    <t>Peores condiciones de exposición a ruido (durante el año)</t>
  </si>
  <si>
    <t>Horario Jornada</t>
  </si>
  <si>
    <t>Existe rotación entre los puestos de trabajo del proceso?</t>
  </si>
  <si>
    <t>[Observaciones uso EPA]</t>
  </si>
  <si>
    <t>Se observan almohadillas endurecidas y resquebrajadas en los protectores auditivos tipo orejera y deficiencias en la inserción de los tapones auditivos reutilizables. El protector auditivo debe ser utilizado en compatibilidad con protección ocular.</t>
  </si>
  <si>
    <t>NPSmáx (dB(A))</t>
  </si>
  <si>
    <t>Tipo de ruido</t>
  </si>
  <si>
    <t>NPSmín (dB(A))</t>
  </si>
  <si>
    <t>PNR 4</t>
  </si>
  <si>
    <t>PNR 5</t>
  </si>
  <si>
    <t>PNR 6</t>
  </si>
  <si>
    <t>Evaluación de la protección auditiva en uso</t>
  </si>
  <si>
    <t>Recomendación de protección auditiva adecuada</t>
  </si>
  <si>
    <t>Fuentes de ruido</t>
  </si>
  <si>
    <t>[Proceso 1]</t>
  </si>
  <si>
    <t>[Descripcion proceso 1]</t>
  </si>
  <si>
    <t>[Recinto donde se efectua la ev 1]</t>
  </si>
  <si>
    <t>[Descripcion constructiva recinto 1]</t>
  </si>
  <si>
    <t>[Proceso 2]</t>
  </si>
  <si>
    <t>[Descripcion proceso 2]</t>
  </si>
  <si>
    <t>[Proceso 3]</t>
  </si>
  <si>
    <t>[Descripcion proceso 3]</t>
  </si>
  <si>
    <t>[Proceso 4]</t>
  </si>
  <si>
    <t>[Descripcion proceso 4]</t>
  </si>
  <si>
    <t>[Proceso 5]</t>
  </si>
  <si>
    <t>[Descripcion proceso 5]</t>
  </si>
  <si>
    <t>[Recinto donde se efectua la ev 2]</t>
  </si>
  <si>
    <t>[Descripcion constructiva recinto 2]</t>
  </si>
  <si>
    <t>[Recinto donde se efectua la ev 3]</t>
  </si>
  <si>
    <t>[Descripcion constructiva recinto 3]</t>
  </si>
  <si>
    <t>[Recinto donde se efectua la ev 4]</t>
  </si>
  <si>
    <t>[Descripcion constructiva recinto 4]</t>
  </si>
  <si>
    <t>[Recinto donde se efectua la ev 5]</t>
  </si>
  <si>
    <t>[Descripcion constructiva recinto 5]</t>
  </si>
  <si>
    <t>[N° de turnos]</t>
  </si>
  <si>
    <t>[Horario turno 1]</t>
  </si>
  <si>
    <t>[Horario turno 2]</t>
  </si>
  <si>
    <t>[Horario turno 3]</t>
  </si>
  <si>
    <t>Cualquier observación o sugerencia a la planilla o informe técnico favor enviarla al correo: jurnia@achs.cl</t>
  </si>
  <si>
    <t>i</t>
  </si>
  <si>
    <t>PNR</t>
  </si>
  <si>
    <t>[Nombre representante legal o gerente]</t>
  </si>
  <si>
    <t>Los campos señalados con este color</t>
  </si>
  <si>
    <t xml:space="preserve"> van como información de entrada para el informe técnico.</t>
  </si>
  <si>
    <t>HOJA EMPRESA:</t>
  </si>
  <si>
    <t>HOJA TRAB. POR PUESTO:</t>
  </si>
  <si>
    <t>HOJA CONTRATISTAS:</t>
  </si>
  <si>
    <t>HOJA PUESTOS DE TRABAJO EMP:</t>
  </si>
  <si>
    <t>Identificar el listado de personas por área que ocupan un determinado puesto de trabajo, considerando todos los turnos. Esto debe estar acorde a los puestos de trabajo identificados en la hoja "Puestos de Trabajo Emp".</t>
  </si>
  <si>
    <t>Columna1</t>
  </si>
  <si>
    <t>Columna2</t>
  </si>
  <si>
    <t>Columna3</t>
  </si>
  <si>
    <t>Columna4</t>
  </si>
  <si>
    <t>Columna5</t>
  </si>
  <si>
    <t>Columna6</t>
  </si>
  <si>
    <t>Columna7</t>
  </si>
  <si>
    <t>Columna8</t>
  </si>
  <si>
    <t>Columna9</t>
  </si>
  <si>
    <t>Información tomada desde hoja "Puestos de Trabajo Emp"</t>
  </si>
  <si>
    <t>Tiempo permitido (Hrs)</t>
  </si>
  <si>
    <t>Tp (Hrs)</t>
  </si>
  <si>
    <t>[Actividad economica]</t>
  </si>
  <si>
    <t>NPSeq1min dB(A)</t>
  </si>
  <si>
    <t>Insertar layout o croquis de las áreas a evaluar, señalando la ubicación referencial de las principales fuentes de ruido</t>
  </si>
  <si>
    <t>Máximo NPSeq1min para el puesto de trabajo</t>
  </si>
  <si>
    <t>Peor condición de exposición a ruido del puesto de trabajo, percibida por el trabajador</t>
  </si>
  <si>
    <t>Punto de medición</t>
  </si>
  <si>
    <t>Descripción del sistema de turnos</t>
  </si>
  <si>
    <t>1.1.- Antecedentes de la empresa</t>
  </si>
  <si>
    <t>1.2.- Responsable técnico empresa  (encargado del sistema de gestión que solicita PREXOR)</t>
  </si>
  <si>
    <t>1.3.- Contacto empresa - responsable evaluaciones</t>
  </si>
  <si>
    <t>1.4.- Jornada de trabajo</t>
  </si>
  <si>
    <t>1.5.- Características generales de los recintos a evaluar</t>
  </si>
  <si>
    <t>1.6.- Características generales de los procesos a evaluar</t>
  </si>
  <si>
    <t>HOJA SCREENING:</t>
  </si>
  <si>
    <t>Esta hoja la completará el experto red ACHS al efectuar las mediciones de Sreening en base a la información levantada.</t>
  </si>
  <si>
    <t>Calificación del Riesgo</t>
  </si>
  <si>
    <t>Actividad Económica (CIIU)</t>
  </si>
  <si>
    <t>Gerente o Representante Legal</t>
  </si>
  <si>
    <t>Tipo de instrumento</t>
  </si>
  <si>
    <t>N° de serie</t>
  </si>
  <si>
    <t>Sonómetro</t>
  </si>
  <si>
    <t>Dosímetro</t>
  </si>
  <si>
    <t>Calibrador</t>
  </si>
  <si>
    <r>
      <rPr>
        <b/>
        <sz val="8"/>
        <color theme="0"/>
        <rFont val="Calibri"/>
        <family val="2"/>
        <scheme val="minor"/>
      </rPr>
      <t>Tabla N°1.-</t>
    </r>
    <r>
      <rPr>
        <b/>
        <sz val="8"/>
        <color theme="0"/>
        <rFont val="Calibri"/>
        <family val="2"/>
        <scheme val="minor"/>
      </rPr>
      <t xml:space="preserve"> Resumen de resultados y conclusiones de la evaluación.</t>
    </r>
  </si>
  <si>
    <t>Plazo / Acciones a seguir</t>
  </si>
  <si>
    <t>NPS [dB(A)] Verificación inicial</t>
  </si>
  <si>
    <t>NPS [dB(A)] Verificación final</t>
  </si>
  <si>
    <t>Dosis de Ruido Diaria</t>
  </si>
  <si>
    <t>Calificación  del Riesgo</t>
  </si>
  <si>
    <t>NR</t>
  </si>
  <si>
    <t>NPSef dB(A)</t>
  </si>
  <si>
    <t>Evaluación del uso de doble protección auditiva (orejera + tapón)</t>
  </si>
  <si>
    <t>Protector Auditivo tipo Orejera</t>
  </si>
  <si>
    <t>Protector Auditivo tipo Tapón</t>
  </si>
  <si>
    <t>SNRo</t>
  </si>
  <si>
    <t>SNRt</t>
  </si>
  <si>
    <t>SNRo+t (orejera + tapón)</t>
  </si>
  <si>
    <t>Información que se copia desde la hoja "Empresa"</t>
  </si>
  <si>
    <t>Denominación del GES</t>
  </si>
  <si>
    <t>Cortador de perfiles</t>
  </si>
  <si>
    <t>Cortar perfiles de acero con máquina cortadora de huincha</t>
  </si>
  <si>
    <t>Breve descripción de la empresa</t>
  </si>
  <si>
    <t>Mantenedor Mecánico de Taller de Mantención</t>
  </si>
  <si>
    <t>Dosimetría de ruido, considerando durante el período de medición todas las actividades representativas de la condición de exposición del puesto de trabajo.</t>
  </si>
  <si>
    <t>Al presentarse trabajo cíclico durante toda la jornada, se efectúa Dosimetría de ruido, considerando durante el período de medición una cantidad de ciclos representativos de la condición de exposición del puesto de trabajo.</t>
  </si>
  <si>
    <t>Debido a que el trabajador permanece durante todo el día en una posición definida y expuesto a ruido estable, se efectúa medición con sonómetro mediante el criterio de estabilización del NPSeq.</t>
  </si>
  <si>
    <t xml:space="preserve">En base a la información de las tareas desarrolladas en el puesto de trabajo y mediciones representativas de éstas, se calcula la dosis de ruido diaria mediante la proyección de dosis parciales. </t>
  </si>
  <si>
    <t>Fuente de Ruido / Nivel ambiental</t>
  </si>
  <si>
    <t>Quest</t>
  </si>
  <si>
    <t>Svantek</t>
  </si>
  <si>
    <t>01dB</t>
  </si>
  <si>
    <t>3M Quest</t>
  </si>
  <si>
    <t>Brüel &amp; Kjaer</t>
  </si>
  <si>
    <t>Cirrus</t>
  </si>
  <si>
    <t>SoundPro</t>
  </si>
  <si>
    <t>Svan 953</t>
  </si>
  <si>
    <t>Noise Pro</t>
  </si>
  <si>
    <t>Q100</t>
  </si>
  <si>
    <t>Q300</t>
  </si>
  <si>
    <t>Q400</t>
  </si>
  <si>
    <t>SV102</t>
  </si>
  <si>
    <t>SV104</t>
  </si>
  <si>
    <t>Wed 007</t>
  </si>
  <si>
    <t>QC10</t>
  </si>
  <si>
    <t>AC300</t>
  </si>
  <si>
    <t>Cal 02</t>
  </si>
  <si>
    <t>CR514</t>
  </si>
  <si>
    <t>CR 514</t>
  </si>
  <si>
    <t>SV 34</t>
  </si>
  <si>
    <t>ZONAL</t>
  </si>
  <si>
    <t>AGENCIA</t>
  </si>
  <si>
    <t xml:space="preserve">SEDE </t>
  </si>
  <si>
    <t>TIPO DE EQUIPO</t>
  </si>
  <si>
    <t>MARCA</t>
  </si>
  <si>
    <t>MODELO</t>
  </si>
  <si>
    <t>Nº DE SERIE</t>
  </si>
  <si>
    <t>ESTADO Y CONDICION 2013</t>
  </si>
  <si>
    <t>FECHA VERIFICACION AÑO 2014</t>
  </si>
  <si>
    <t>ZONAL NORTE</t>
  </si>
  <si>
    <t>AG. CALAMA</t>
  </si>
  <si>
    <t>Calama</t>
  </si>
  <si>
    <t>Wed007</t>
  </si>
  <si>
    <t>VIGENTE</t>
  </si>
  <si>
    <t>Calibrador acústico</t>
  </si>
  <si>
    <t>Cal02</t>
  </si>
  <si>
    <t>Sound Pro</t>
  </si>
  <si>
    <t>BHM-070007</t>
  </si>
  <si>
    <t>QC-10</t>
  </si>
  <si>
    <t>QIM-050263</t>
  </si>
  <si>
    <t>ZONAL SUR</t>
  </si>
  <si>
    <t>AG. CONCEPCION</t>
  </si>
  <si>
    <t>Concepción</t>
  </si>
  <si>
    <t xml:space="preserve">Analizador de Frecuencia </t>
  </si>
  <si>
    <t>OB-100</t>
  </si>
  <si>
    <t>HW-4090043</t>
  </si>
  <si>
    <t>QE-4100126</t>
  </si>
  <si>
    <t>NLI-050042</t>
  </si>
  <si>
    <t xml:space="preserve">Sonómetro </t>
  </si>
  <si>
    <t>CDA-030043</t>
  </si>
  <si>
    <t>KOJ-020020</t>
  </si>
  <si>
    <t>AG. IQUIQUE</t>
  </si>
  <si>
    <t>Iquique</t>
  </si>
  <si>
    <t xml:space="preserve">Analizador de frecuencia </t>
  </si>
  <si>
    <t>HW-4070027</t>
  </si>
  <si>
    <t>QE-4100135</t>
  </si>
  <si>
    <t>QE-4100136</t>
  </si>
  <si>
    <t>QE-4080125</t>
  </si>
  <si>
    <t>Q-100</t>
  </si>
  <si>
    <t>QAD-090040</t>
  </si>
  <si>
    <t>QAD-090043</t>
  </si>
  <si>
    <t>QAE-060002</t>
  </si>
  <si>
    <t>QAE-060003</t>
  </si>
  <si>
    <t>HS-4080010</t>
  </si>
  <si>
    <t>AG. TEMUCO</t>
  </si>
  <si>
    <t>Temuco</t>
  </si>
  <si>
    <t>METROPOLITANA NORTE</t>
  </si>
  <si>
    <t>AG. LIBERTADORES</t>
  </si>
  <si>
    <t>Quilicura</t>
  </si>
  <si>
    <t>Calibrador Acústico</t>
  </si>
  <si>
    <t xml:space="preserve">Quest </t>
  </si>
  <si>
    <t>QIJ-090099</t>
  </si>
  <si>
    <t>CASA CENTRAL</t>
  </si>
  <si>
    <t>ZONAL METROPOLITANA</t>
  </si>
  <si>
    <t>Especialistas Casa Central</t>
  </si>
  <si>
    <t xml:space="preserve">Dosímetro </t>
  </si>
  <si>
    <t>QA-4100030</t>
  </si>
  <si>
    <t>QAC-010016</t>
  </si>
  <si>
    <t>QAB-120016</t>
  </si>
  <si>
    <t>QAE-060026</t>
  </si>
  <si>
    <t>NLH-070044</t>
  </si>
  <si>
    <t>Q-400</t>
  </si>
  <si>
    <t>QDE-120008</t>
  </si>
  <si>
    <t>QDE-060002</t>
  </si>
  <si>
    <t>QDD-060012</t>
  </si>
  <si>
    <t>QDE-060023</t>
  </si>
  <si>
    <t>QDE-060015</t>
  </si>
  <si>
    <t>QDE-060012</t>
  </si>
  <si>
    <t>QDE-060022</t>
  </si>
  <si>
    <t>QDE-060020</t>
  </si>
  <si>
    <t>QDE-060011</t>
  </si>
  <si>
    <t>QDE-060010</t>
  </si>
  <si>
    <t>QDE-060021</t>
  </si>
  <si>
    <t>QDE-060016</t>
  </si>
  <si>
    <t>QDE-120010</t>
  </si>
  <si>
    <t>QDE-060013</t>
  </si>
  <si>
    <t>QDE-120009</t>
  </si>
  <si>
    <t>QDE-120003</t>
  </si>
  <si>
    <t>QDE-060007</t>
  </si>
  <si>
    <t>QDE-060005</t>
  </si>
  <si>
    <t>QDE-060003</t>
  </si>
  <si>
    <t>QDE-060017</t>
  </si>
  <si>
    <t>QDE-060014</t>
  </si>
  <si>
    <t>BHG-100007</t>
  </si>
  <si>
    <t>EN OBSERVACION</t>
  </si>
  <si>
    <t>QE-4100125</t>
  </si>
  <si>
    <t>NLJ-090007</t>
  </si>
  <si>
    <t>NLK-020016</t>
  </si>
  <si>
    <t>QAF-070006</t>
  </si>
  <si>
    <t>QAF-070012</t>
  </si>
  <si>
    <t>AG. COPIAPO</t>
  </si>
  <si>
    <t>Copiapó</t>
  </si>
  <si>
    <t>BHM-070008</t>
  </si>
  <si>
    <t>QIM-050264</t>
  </si>
  <si>
    <t>AG. CURICO</t>
  </si>
  <si>
    <t>Curicó</t>
  </si>
  <si>
    <t>HWD-120009</t>
  </si>
  <si>
    <t>QIB-070284</t>
  </si>
  <si>
    <t>QAG-050006</t>
  </si>
  <si>
    <t>QA-4100033</t>
  </si>
  <si>
    <t>QAG-070013</t>
  </si>
  <si>
    <t>CDB-090020</t>
  </si>
  <si>
    <t>BHM-070004</t>
  </si>
  <si>
    <t>QIM-050242</t>
  </si>
  <si>
    <t>LHI</t>
  </si>
  <si>
    <t>LHI-C</t>
  </si>
  <si>
    <t>QA-6010062</t>
  </si>
  <si>
    <t>QA-6010039</t>
  </si>
  <si>
    <t>QE-4030127</t>
  </si>
  <si>
    <t>QDE-060006</t>
  </si>
  <si>
    <t>QDE-120007</t>
  </si>
  <si>
    <t>QDE-060008</t>
  </si>
  <si>
    <t>QDE120006</t>
  </si>
  <si>
    <t>BLF-050007</t>
  </si>
  <si>
    <t>BLF-050016</t>
  </si>
  <si>
    <t>BLF-050017</t>
  </si>
  <si>
    <t>ZONAL CENTRO NORTE</t>
  </si>
  <si>
    <t>AG. ACONCAGUA</t>
  </si>
  <si>
    <t>San Felipe</t>
  </si>
  <si>
    <t>Analizador de Frecuencia</t>
  </si>
  <si>
    <t xml:space="preserve">HWC-060015 </t>
  </si>
  <si>
    <t>QIC-070137</t>
  </si>
  <si>
    <t>QAC-060015</t>
  </si>
  <si>
    <t>CDC-060044</t>
  </si>
  <si>
    <t>AG. LA SERENA</t>
  </si>
  <si>
    <t>La Serena</t>
  </si>
  <si>
    <t>HW-4090041</t>
  </si>
  <si>
    <t>QI-9020033</t>
  </si>
  <si>
    <t>QA-4100014</t>
  </si>
  <si>
    <t>QA-8120038</t>
  </si>
  <si>
    <t>QA-9020049</t>
  </si>
  <si>
    <t>QA-8120037</t>
  </si>
  <si>
    <t>CD-9020033</t>
  </si>
  <si>
    <t>AG. LOS ANGELES</t>
  </si>
  <si>
    <t>Los Angeles</t>
  </si>
  <si>
    <t>HW-4090031</t>
  </si>
  <si>
    <t>QE-4100113</t>
  </si>
  <si>
    <t>QE-4100152</t>
  </si>
  <si>
    <t>QII-070038</t>
  </si>
  <si>
    <t>NLJ-070037</t>
  </si>
  <si>
    <t>QAE-060007</t>
  </si>
  <si>
    <t>HS-4090036</t>
  </si>
  <si>
    <t>CDE-060006</t>
  </si>
  <si>
    <t>BHI-060008</t>
  </si>
  <si>
    <t>Sede Cabrero</t>
  </si>
  <si>
    <t>SVAN 953</t>
  </si>
  <si>
    <t>ZONAL AUSTRAL</t>
  </si>
  <si>
    <t>AG. MAGALLANES</t>
  </si>
  <si>
    <t>Punta Arenas</t>
  </si>
  <si>
    <t>Analizador de frecuencia</t>
  </si>
  <si>
    <t>HW0050042</t>
  </si>
  <si>
    <t>HWE010004</t>
  </si>
  <si>
    <t>QIE-040100</t>
  </si>
  <si>
    <t>QI-0060037</t>
  </si>
  <si>
    <t>QA-0050018</t>
  </si>
  <si>
    <t>QA-0050019</t>
  </si>
  <si>
    <t>CDE-010045</t>
  </si>
  <si>
    <t>CD-0050022</t>
  </si>
  <si>
    <t xml:space="preserve">BHM-070009 </t>
  </si>
  <si>
    <t>QIM-050069</t>
  </si>
  <si>
    <t>AG. OVALLE</t>
  </si>
  <si>
    <t>Ovalle</t>
  </si>
  <si>
    <t>HW-9030003</t>
  </si>
  <si>
    <t>QE-4100130</t>
  </si>
  <si>
    <t>QA-9020050</t>
  </si>
  <si>
    <t>CD-8080087</t>
  </si>
  <si>
    <t>METROPOLITANA SUR</t>
  </si>
  <si>
    <t>AG. SAN VICENTE - SAN FERNANDO</t>
  </si>
  <si>
    <t>San Fernando</t>
  </si>
  <si>
    <t>QIH-060120</t>
  </si>
  <si>
    <t>BHH-060026</t>
  </si>
  <si>
    <t>AG. LA FLORIDA - SAN MIGUEL</t>
  </si>
  <si>
    <t>San Miguel</t>
  </si>
  <si>
    <t>QE-5120208</t>
  </si>
  <si>
    <t>PENDIENTE</t>
  </si>
  <si>
    <t>QA-6010057</t>
  </si>
  <si>
    <t>QA-6010048</t>
  </si>
  <si>
    <t>AG. LAS CONDES</t>
  </si>
  <si>
    <t>Las Condes</t>
  </si>
  <si>
    <t>HWF-080002</t>
  </si>
  <si>
    <t>QIF-080042</t>
  </si>
  <si>
    <t>CDF-060034</t>
  </si>
  <si>
    <t>AG. MELIPILLA-TALAGANTE</t>
  </si>
  <si>
    <t>Melipilla</t>
  </si>
  <si>
    <t>HW-4070029</t>
  </si>
  <si>
    <t>QE-4080129</t>
  </si>
  <si>
    <t>QE-4100147</t>
  </si>
  <si>
    <t>Talagante</t>
  </si>
  <si>
    <t>QID-120068</t>
  </si>
  <si>
    <t>QA-4100024</t>
  </si>
  <si>
    <t>EN LHI SIN VERIFICAR</t>
  </si>
  <si>
    <t>HS-4080006</t>
  </si>
  <si>
    <t>AG.  CONCEPCION</t>
  </si>
  <si>
    <t>QAG-050008</t>
  </si>
  <si>
    <t>AG. TALCA</t>
  </si>
  <si>
    <t>Linares</t>
  </si>
  <si>
    <t>HWD120014</t>
  </si>
  <si>
    <t>San Javier</t>
  </si>
  <si>
    <t>HW-0050032</t>
  </si>
  <si>
    <t>Constitución</t>
  </si>
  <si>
    <t>QII-070004</t>
  </si>
  <si>
    <t>QID120071</t>
  </si>
  <si>
    <t>QI-0060035</t>
  </si>
  <si>
    <t>QAG-050009</t>
  </si>
  <si>
    <t>QAG-050010</t>
  </si>
  <si>
    <t>BHI-060005</t>
  </si>
  <si>
    <t>CDD-120025</t>
  </si>
  <si>
    <t>CDB-060007</t>
  </si>
  <si>
    <t>La Florida</t>
  </si>
  <si>
    <t>HWB-090015</t>
  </si>
  <si>
    <t>QIB 070283</t>
  </si>
  <si>
    <t>QIG-090141</t>
  </si>
  <si>
    <t>QAC-110020</t>
  </si>
  <si>
    <t>QAC-110021</t>
  </si>
  <si>
    <t>CDB 090018</t>
  </si>
  <si>
    <t>Puente Alto</t>
  </si>
  <si>
    <t>QID-120067</t>
  </si>
  <si>
    <t>AG. RANCAGUA</t>
  </si>
  <si>
    <t>Rancagua</t>
  </si>
  <si>
    <t>CDE-010044</t>
  </si>
  <si>
    <t>HWD-120010</t>
  </si>
  <si>
    <t>QE-4100121</t>
  </si>
  <si>
    <t>QAG-060011</t>
  </si>
  <si>
    <t>QAG-060009</t>
  </si>
  <si>
    <t>QAG-060008</t>
  </si>
  <si>
    <t>QA-6010038</t>
  </si>
  <si>
    <t>QAD-090011</t>
  </si>
  <si>
    <t>QAE-060019</t>
  </si>
  <si>
    <t>QAE-060017</t>
  </si>
  <si>
    <t>QAD-090038</t>
  </si>
  <si>
    <t>Santiago</t>
  </si>
  <si>
    <t>QE-3100207</t>
  </si>
  <si>
    <t>QDE-120005</t>
  </si>
  <si>
    <t>QDE-120002</t>
  </si>
  <si>
    <t>QDE-050015</t>
  </si>
  <si>
    <t>QDE-050014</t>
  </si>
  <si>
    <t>QDE-060018</t>
  </si>
  <si>
    <t>QDE-120001</t>
  </si>
  <si>
    <t>BHJ-090009</t>
  </si>
  <si>
    <t>BHG-070016</t>
  </si>
  <si>
    <t>PENDIENTE REPARACION</t>
  </si>
  <si>
    <t>QII-070037</t>
  </si>
  <si>
    <t xml:space="preserve">LHI </t>
  </si>
  <si>
    <t>AG. CHILOE</t>
  </si>
  <si>
    <t>Castro</t>
  </si>
  <si>
    <t>AG. OSORNO</t>
  </si>
  <si>
    <t>Osorno</t>
  </si>
  <si>
    <t>QIJ-070164</t>
  </si>
  <si>
    <t>BHJ-070027</t>
  </si>
  <si>
    <t>AG. ALAMEDA-MAIPU</t>
  </si>
  <si>
    <t>Alameda</t>
  </si>
  <si>
    <t>HWE-080029</t>
  </si>
  <si>
    <t>QIE-080109</t>
  </si>
  <si>
    <t>QAE-060020</t>
  </si>
  <si>
    <t>QA-6010036</t>
  </si>
  <si>
    <t>NLI-050161</t>
  </si>
  <si>
    <t>CDE-090018</t>
  </si>
  <si>
    <t>AG. EGAÑA-LA REINA</t>
  </si>
  <si>
    <t>La Reina</t>
  </si>
  <si>
    <t>HW-9030001</t>
  </si>
  <si>
    <t>QI-9100123</t>
  </si>
  <si>
    <t>CD-9100039</t>
  </si>
  <si>
    <t>AG. ILLAPEL</t>
  </si>
  <si>
    <t>Ag. Illapel</t>
  </si>
  <si>
    <t>HW-5110014</t>
  </si>
  <si>
    <t>QE-5120209</t>
  </si>
  <si>
    <t>CD-6010017</t>
  </si>
  <si>
    <t>Colina</t>
  </si>
  <si>
    <t>HWE-080028</t>
  </si>
  <si>
    <t>HWD-030004</t>
  </si>
  <si>
    <t>QIE-080115</t>
  </si>
  <si>
    <t>QIB-100186</t>
  </si>
  <si>
    <t>QAE-060021</t>
  </si>
  <si>
    <t>QAE-060022</t>
  </si>
  <si>
    <t>CDE-090019</t>
  </si>
  <si>
    <t>KOJ-060011</t>
  </si>
  <si>
    <t>CDB-100041</t>
  </si>
  <si>
    <t>QA-5110010</t>
  </si>
  <si>
    <t>QAD-090037</t>
  </si>
  <si>
    <t>QAD-090010</t>
  </si>
  <si>
    <t>QAE-060023</t>
  </si>
  <si>
    <t>AG. SANTIAGO</t>
  </si>
  <si>
    <t>Ag. Santiago</t>
  </si>
  <si>
    <t>HWE-080026</t>
  </si>
  <si>
    <t>QE-4100141</t>
  </si>
  <si>
    <t>CDE-090021</t>
  </si>
  <si>
    <t>HW-6010037</t>
  </si>
  <si>
    <t>HW-6010033</t>
  </si>
  <si>
    <t>CD-6010018</t>
  </si>
  <si>
    <t>CD-6010015</t>
  </si>
  <si>
    <t>AG. VIÑA DEL MAR</t>
  </si>
  <si>
    <t>Ag. Viña del Mar</t>
  </si>
  <si>
    <t>NLH-070043</t>
  </si>
  <si>
    <t>NLI-050163</t>
  </si>
  <si>
    <t>NLH-100003</t>
  </si>
  <si>
    <t>QAE-060018</t>
  </si>
  <si>
    <t>QA-0010003</t>
  </si>
  <si>
    <t>QA-0010001</t>
  </si>
  <si>
    <t>QA-0010002</t>
  </si>
  <si>
    <t>HWF-080001</t>
  </si>
  <si>
    <t>HWF-080003</t>
  </si>
  <si>
    <t xml:space="preserve">QC-10 </t>
  </si>
  <si>
    <t>QE-5100127</t>
  </si>
  <si>
    <t>QIE-080113</t>
  </si>
  <si>
    <t>QAF-070009</t>
  </si>
  <si>
    <t>QAF-060009</t>
  </si>
  <si>
    <t>NLJ070038</t>
  </si>
  <si>
    <t>NLJ070039</t>
  </si>
  <si>
    <t>QAD-090009</t>
  </si>
  <si>
    <t>QAD-090039</t>
  </si>
  <si>
    <t>QAD-090042</t>
  </si>
  <si>
    <t>QAD-090044</t>
  </si>
  <si>
    <t>CDF-060035</t>
  </si>
  <si>
    <t>CDF-060033</t>
  </si>
  <si>
    <t>BHM-070005</t>
  </si>
  <si>
    <t>QIM-050243</t>
  </si>
  <si>
    <t>AG. CHILLAN</t>
  </si>
  <si>
    <t>Chillán</t>
  </si>
  <si>
    <t>HW-4090045</t>
  </si>
  <si>
    <t>QE-4100132</t>
  </si>
  <si>
    <t>HS-4090049</t>
  </si>
  <si>
    <t>QE-4100140</t>
  </si>
  <si>
    <t>QII-100018</t>
  </si>
  <si>
    <t>NLK-060029</t>
  </si>
  <si>
    <t>BHI-100004</t>
  </si>
  <si>
    <t>NLJ-070044</t>
  </si>
  <si>
    <t>KOJ-060013</t>
  </si>
  <si>
    <t>NLK-070017</t>
  </si>
  <si>
    <t>KOJ-060010</t>
  </si>
  <si>
    <t>BHM-070002</t>
  </si>
  <si>
    <t>QIM-050240</t>
  </si>
  <si>
    <t>AG. COYHAIQUE</t>
  </si>
  <si>
    <t>Coyhaique</t>
  </si>
  <si>
    <t>NLJ-070043</t>
  </si>
  <si>
    <t>KOJ-060012</t>
  </si>
  <si>
    <t xml:space="preserve">BHM-070003 </t>
  </si>
  <si>
    <t>QIM-050241</t>
  </si>
  <si>
    <t>HW-4070026</t>
  </si>
  <si>
    <t>QE-4100150</t>
  </si>
  <si>
    <t>QE-4060112</t>
  </si>
  <si>
    <t>QE-4080127</t>
  </si>
  <si>
    <t>QA-5110004</t>
  </si>
  <si>
    <t>QA-4100032</t>
  </si>
  <si>
    <t>HS-4080008</t>
  </si>
  <si>
    <t>AG. PUERTO MONTT</t>
  </si>
  <si>
    <t>Puerto Montt</t>
  </si>
  <si>
    <t>HW-4070031</t>
  </si>
  <si>
    <t>HWG-030008</t>
  </si>
  <si>
    <t>QI-9080001</t>
  </si>
  <si>
    <t>QE-4080128</t>
  </si>
  <si>
    <t>QA-9060089</t>
  </si>
  <si>
    <t>QAC-050004</t>
  </si>
  <si>
    <t>QAF-060008</t>
  </si>
  <si>
    <t>NLK-070015</t>
  </si>
  <si>
    <t>CDF-060025</t>
  </si>
  <si>
    <t>HS-4080007</t>
  </si>
  <si>
    <t>QE-4100138</t>
  </si>
  <si>
    <t>QIH-060171</t>
  </si>
  <si>
    <t>QAE-060006</t>
  </si>
  <si>
    <t>QA-4100018</t>
  </si>
  <si>
    <t>BHH-060023</t>
  </si>
  <si>
    <t>QE-4100139</t>
  </si>
  <si>
    <t>QE-4100131</t>
  </si>
  <si>
    <t xml:space="preserve">Angol </t>
  </si>
  <si>
    <t>QII-070036</t>
  </si>
  <si>
    <t>NLK-070021</t>
  </si>
  <si>
    <t>BHI-060006</t>
  </si>
  <si>
    <t>Viña del Mar</t>
  </si>
  <si>
    <t>HWB-100018</t>
  </si>
  <si>
    <t>QE-4100148</t>
  </si>
  <si>
    <t>QE-4100149</t>
  </si>
  <si>
    <t>QAC-060016</t>
  </si>
  <si>
    <t>NLH-070042</t>
  </si>
  <si>
    <t>NLH-070041</t>
  </si>
  <si>
    <t>NLI-050183</t>
  </si>
  <si>
    <t>HSB-060016</t>
  </si>
  <si>
    <t>BHH-120015</t>
  </si>
  <si>
    <t>AG. ANTOFAGASTA</t>
  </si>
  <si>
    <t>Ag. Antofagasta</t>
  </si>
  <si>
    <t>Maipú</t>
  </si>
  <si>
    <t>HW-4030016</t>
  </si>
  <si>
    <t>QE-5110031</t>
  </si>
  <si>
    <t>QIJ-070083</t>
  </si>
  <si>
    <t>QAE-060027</t>
  </si>
  <si>
    <t>QAE-060024</t>
  </si>
  <si>
    <t>NLJ-090003</t>
  </si>
  <si>
    <t>NLJ-090004</t>
  </si>
  <si>
    <t>NLJ-070045</t>
  </si>
  <si>
    <t>HS-4020026</t>
  </si>
  <si>
    <t>AG. PARQUE LAS AMERICAS</t>
  </si>
  <si>
    <t>Parque Las Américas</t>
  </si>
  <si>
    <t>HW-4090044</t>
  </si>
  <si>
    <t>QE4030126</t>
  </si>
  <si>
    <t>CD-6010019</t>
  </si>
  <si>
    <t>AG. ARAUCO</t>
  </si>
  <si>
    <t>Arauco</t>
  </si>
  <si>
    <t>HW-6010079</t>
  </si>
  <si>
    <t>QIJ-030230</t>
  </si>
  <si>
    <t>QE-7100078</t>
  </si>
  <si>
    <t>NLJ-030235</t>
  </si>
  <si>
    <t>NLJ-030233</t>
  </si>
  <si>
    <t>NXH-030054</t>
  </si>
  <si>
    <t>NXH-030049</t>
  </si>
  <si>
    <t>NXH-030051</t>
  </si>
  <si>
    <t>NXH-030052</t>
  </si>
  <si>
    <t>NLK-020030</t>
  </si>
  <si>
    <t>NLK-020038</t>
  </si>
  <si>
    <t>NLK-020041</t>
  </si>
  <si>
    <t>NLK-020044</t>
  </si>
  <si>
    <t>NLK-020027</t>
  </si>
  <si>
    <t>NLK-020039</t>
  </si>
  <si>
    <t>NLK-020028</t>
  </si>
  <si>
    <t>CDE-060007</t>
  </si>
  <si>
    <t>Vallenar</t>
  </si>
  <si>
    <t>HW-4070025</t>
  </si>
  <si>
    <t>QE-4100111</t>
  </si>
  <si>
    <t>HS-4080005</t>
  </si>
  <si>
    <t>San Vicente Tagua Tagua</t>
  </si>
  <si>
    <t>QII-080036</t>
  </si>
  <si>
    <t>NLK-070018</t>
  </si>
  <si>
    <t>NLK-070020</t>
  </si>
  <si>
    <t>BHI-060007</t>
  </si>
  <si>
    <t>Talca</t>
  </si>
  <si>
    <t>HW4090032</t>
  </si>
  <si>
    <t>QE-4100116</t>
  </si>
  <si>
    <t>QE-4100151</t>
  </si>
  <si>
    <t>QE-4100143</t>
  </si>
  <si>
    <t>QAC-110022</t>
  </si>
  <si>
    <t>QA-4100038</t>
  </si>
  <si>
    <t>HS4090039</t>
  </si>
  <si>
    <t>BHG-010018</t>
  </si>
  <si>
    <t>AG. VALDIVIA</t>
  </si>
  <si>
    <t>Valdivia</t>
  </si>
  <si>
    <t>HW-4090028</t>
  </si>
  <si>
    <t>QE-4100114</t>
  </si>
  <si>
    <t>QE-4100127</t>
  </si>
  <si>
    <t>QII-080007</t>
  </si>
  <si>
    <t>QE-4100146</t>
  </si>
  <si>
    <t>QA-4100036</t>
  </si>
  <si>
    <t>QA-4100012</t>
  </si>
  <si>
    <t>QAE-060014</t>
  </si>
  <si>
    <t>QAE-060015</t>
  </si>
  <si>
    <t>QAF-070003</t>
  </si>
  <si>
    <t>QAF-070011</t>
  </si>
  <si>
    <t>HS-4090037</t>
  </si>
  <si>
    <t>BHI-070009</t>
  </si>
  <si>
    <t>CDF-060029</t>
  </si>
  <si>
    <t>Antofogasta</t>
  </si>
  <si>
    <t>NLI-050178</t>
  </si>
  <si>
    <t>NLI-050182</t>
  </si>
  <si>
    <t>AG. ARICA</t>
  </si>
  <si>
    <t>Arica</t>
  </si>
  <si>
    <t>HWE-060009</t>
  </si>
  <si>
    <t>QIE-050097</t>
  </si>
  <si>
    <t xml:space="preserve">VIGENTE </t>
  </si>
  <si>
    <t xml:space="preserve">Noise Pro </t>
  </si>
  <si>
    <t>NLI-050179</t>
  </si>
  <si>
    <t>CDE-060005</t>
  </si>
  <si>
    <t>HWF-050004</t>
  </si>
  <si>
    <t>QIF-040174</t>
  </si>
  <si>
    <t>QIK-020041</t>
  </si>
  <si>
    <t>QIK-020042</t>
  </si>
  <si>
    <t>QAF-040010</t>
  </si>
  <si>
    <t>QAF-060005</t>
  </si>
  <si>
    <t>QAF-060001</t>
  </si>
  <si>
    <t>NLJ-030234</t>
  </si>
  <si>
    <t>NXH-030050</t>
  </si>
  <si>
    <t>NLK-020035</t>
  </si>
  <si>
    <t>NLK-020034</t>
  </si>
  <si>
    <t>NLK-020033</t>
  </si>
  <si>
    <t>NLK-020036</t>
  </si>
  <si>
    <t>NLK-020042</t>
  </si>
  <si>
    <t>NLK-020043</t>
  </si>
  <si>
    <t>NLK-020025</t>
  </si>
  <si>
    <t>NLK-020040</t>
  </si>
  <si>
    <t>NLK-020026</t>
  </si>
  <si>
    <t>NLK-020029</t>
  </si>
  <si>
    <t>NLK-020031</t>
  </si>
  <si>
    <t>BHJ-030009</t>
  </si>
  <si>
    <t>CDF-040022</t>
  </si>
  <si>
    <t>BHM-100004</t>
  </si>
  <si>
    <t>QIM-090140</t>
  </si>
  <si>
    <t>BHM-100001</t>
  </si>
  <si>
    <t>QIM-090137</t>
  </si>
  <si>
    <t>QE-4100129</t>
  </si>
  <si>
    <t>AG. VALLES DEL MAIPO</t>
  </si>
  <si>
    <t>Buin</t>
  </si>
  <si>
    <t>HWE-080027</t>
  </si>
  <si>
    <t>San Bernardo</t>
  </si>
  <si>
    <t>HWF-050029</t>
  </si>
  <si>
    <t>QIE-080114</t>
  </si>
  <si>
    <t>QIE-080110</t>
  </si>
  <si>
    <t>QE-5120214</t>
  </si>
  <si>
    <t>QIF-060282</t>
  </si>
  <si>
    <t>M-28</t>
  </si>
  <si>
    <t>GX-4070090</t>
  </si>
  <si>
    <t>QDG-100030</t>
  </si>
  <si>
    <t>GX-5070049</t>
  </si>
  <si>
    <t>CDE-090024</t>
  </si>
  <si>
    <t>CDF-060024</t>
  </si>
  <si>
    <t>QE-4030129</t>
  </si>
  <si>
    <t>SV34</t>
  </si>
  <si>
    <t>NLH-080040</t>
  </si>
  <si>
    <t>NLH-080041</t>
  </si>
  <si>
    <t>QA-4100021</t>
  </si>
  <si>
    <t>QAE-060009</t>
  </si>
  <si>
    <t>QA-7010041</t>
  </si>
  <si>
    <t>QA-7090047</t>
  </si>
  <si>
    <t>NLI-050157</t>
  </si>
  <si>
    <t>HS-4090041</t>
  </si>
  <si>
    <t>Antofagasta</t>
  </si>
  <si>
    <t>BHM-070006</t>
  </si>
  <si>
    <t>QIM-050262</t>
  </si>
  <si>
    <t>QIE-050095</t>
  </si>
  <si>
    <t>QIG-060394</t>
  </si>
  <si>
    <t>QAE-060028</t>
  </si>
  <si>
    <t>QAE-060029</t>
  </si>
  <si>
    <t>QAG-060014</t>
  </si>
  <si>
    <t>BHG-070002</t>
  </si>
  <si>
    <t>HWE-060007</t>
  </si>
  <si>
    <t>QE-4080130</t>
  </si>
  <si>
    <t>QE-4100145</t>
  </si>
  <si>
    <t>QE-6110024</t>
  </si>
  <si>
    <t>QAE-060008</t>
  </si>
  <si>
    <t>QAG-060010</t>
  </si>
  <si>
    <t>QA-4100025</t>
  </si>
  <si>
    <t>NLJ-070042</t>
  </si>
  <si>
    <t>NLJ-070046</t>
  </si>
  <si>
    <t>QAG-060012</t>
  </si>
  <si>
    <t>CDE-060003</t>
  </si>
  <si>
    <t>Quest-3M</t>
  </si>
  <si>
    <t>BHM-060006</t>
  </si>
  <si>
    <t>QIM-050080</t>
  </si>
  <si>
    <t>HWG-100027</t>
  </si>
  <si>
    <t>HW-4090046</t>
  </si>
  <si>
    <t>QE-4100144</t>
  </si>
  <si>
    <t>QE-4100118</t>
  </si>
  <si>
    <t>QIH-060119</t>
  </si>
  <si>
    <t>QII-080037</t>
  </si>
  <si>
    <t>NLI-030001</t>
  </si>
  <si>
    <t>QAE-060012</t>
  </si>
  <si>
    <t>NLI-050158</t>
  </si>
  <si>
    <t>NLI-050169</t>
  </si>
  <si>
    <t>NLI-050170</t>
  </si>
  <si>
    <t>NLI-050171</t>
  </si>
  <si>
    <t>NLI-050172</t>
  </si>
  <si>
    <t>NLI-050173</t>
  </si>
  <si>
    <t>NLI-050174</t>
  </si>
  <si>
    <t>NLI-050175</t>
  </si>
  <si>
    <t>NLI-050176</t>
  </si>
  <si>
    <t>NLI-050177</t>
  </si>
  <si>
    <t>NLI-050180</t>
  </si>
  <si>
    <t>NLI-050181</t>
  </si>
  <si>
    <t>CD-7070028</t>
  </si>
  <si>
    <t>CDE-060008</t>
  </si>
  <si>
    <t>BHH-060025</t>
  </si>
  <si>
    <t>QE-4100133</t>
  </si>
  <si>
    <t>QAA-050037</t>
  </si>
  <si>
    <t>QAB-010027</t>
  </si>
  <si>
    <t>QA-7010040</t>
  </si>
  <si>
    <t>QAE-060031</t>
  </si>
  <si>
    <t>QAF-070007</t>
  </si>
  <si>
    <t>HS-4090045</t>
  </si>
  <si>
    <t>QIH-060121</t>
  </si>
  <si>
    <t>BHH-060027</t>
  </si>
  <si>
    <t>QIJ-070009</t>
  </si>
  <si>
    <t>NLK-070019</t>
  </si>
  <si>
    <t>NLK-070016</t>
  </si>
  <si>
    <t>QAF070004</t>
  </si>
  <si>
    <t>QAF070001</t>
  </si>
  <si>
    <t>BHJ-070001</t>
  </si>
  <si>
    <t>Q-300</t>
  </si>
  <si>
    <t>QC-0050097</t>
  </si>
  <si>
    <t>La Unión</t>
  </si>
  <si>
    <t>HWD120013</t>
  </si>
  <si>
    <t>QID 120070</t>
  </si>
  <si>
    <t>CDD-120024</t>
  </si>
  <si>
    <t>QAD-090041</t>
  </si>
  <si>
    <t>QAD-090035</t>
  </si>
  <si>
    <t>QAD-090036</t>
  </si>
  <si>
    <t>QAF-060006</t>
  </si>
  <si>
    <t>QAF-070005</t>
  </si>
  <si>
    <t>QAF-060007</t>
  </si>
  <si>
    <t>QDE-060019</t>
  </si>
  <si>
    <t>QDE-060025</t>
  </si>
  <si>
    <t>QDE-060009</t>
  </si>
  <si>
    <t>QII-070003</t>
  </si>
  <si>
    <t>BHI-060004</t>
  </si>
  <si>
    <t>NLH-080020</t>
  </si>
  <si>
    <t>NLH-100002</t>
  </si>
  <si>
    <t>Principales fuentes de ruido (máquina, herramienta, acción o equipo) que influyen en la exposición a ruido del puesto de trabajo. En caso que corresponda, señalar marca y modelo de la fuente de ruido.</t>
  </si>
  <si>
    <t>Completar con los datos o antecedentes de la empresa. Se debe insertar el layout de las áreas a evaluar señalando la ubicación de las fuentes de ruido y puestos de trabajo. Además se puede insertar cualquier información adicional que sirva de apoyo al desarrollo de la evaluación.</t>
  </si>
  <si>
    <r>
      <t xml:space="preserve">Esta hoja se debe completar con la información relativa a los puestos de trabajo con potencial exposición al agente ruido. Se deben señalar áreas en que se ubican los puestos de trabajo, las tareas que ejecutan con sus tiempos asociados, las fuentes de ruido que lo afectan y la información necesaria que se solicita en cada columna. </t>
    </r>
    <r>
      <rPr>
        <sz val="11"/>
        <color theme="1"/>
        <rFont val="Calibri"/>
        <family val="2"/>
        <scheme val="minor"/>
      </rPr>
      <t>Se debe señalar cual es la peor condición de exposición a ruido que percibe el trabajador en el puesto de trabajo.</t>
    </r>
  </si>
  <si>
    <t>CARACTERIZACIÓN DEL RIESGO PARA LA EVALUACIÓN DE LA EXPOSICIÓN OCUPACIONAL A RUIDO</t>
  </si>
  <si>
    <t>INSTRUCCIONES PARA LLENAR LA PLANILLA</t>
  </si>
  <si>
    <t>Si corresponde, identificar el listado de empresas contratistas que se desempeñan en la empresa, por área. Las evaluaciones de éstas, deben ser gestionadas por cada empresa con el organismo administrador de la ley correspondiente.</t>
  </si>
  <si>
    <t>INSTRUCCIONES PARA LLENAR LA PLANILLA Y GENERAR BORRADOR DEL INFORME TÉCNICO DE EVALUACIÓN CUANTITATIVA</t>
  </si>
  <si>
    <t>Duración de tiempos sin exposición (colación, descansos, charlas, etc.)</t>
  </si>
  <si>
    <t>Identificación del Puesto de trabajo</t>
  </si>
  <si>
    <t>Muestrera</t>
  </si>
  <si>
    <t>Sentina</t>
  </si>
  <si>
    <t>Recinto abierto, con piso de tierra</t>
  </si>
  <si>
    <t>Operador
 metalúrgico</t>
  </si>
  <si>
    <t>Celdas a completar en esta hoja</t>
  </si>
  <si>
    <t>Celda a completar en esta hoja</t>
  </si>
  <si>
    <r>
      <t xml:space="preserve">Para evaluar la exposición ocupacional a ruido, previo al desarrollo de las mediciones de screening o diagnóstico y de la evaluación cuantitativa de los niveles de exposición ocupacional a ruido, se debe levantar información que resulta fundamental para la correcta planificación y ejecución de éstas. La presente planilla tiene como objetivo entregar a la empresa un formato que la apoye en levantar la información inicial de caracterización del riesgo, que se solicita como parte del "Sistema de gestión para la vigilancia de los ambientes de trabajo y de la salud de los trabajadores expuestos ocupacionalmente a ruido" que solicita el Protocolo de Exposición Ocupacional a Ruido (PREXOR) del Ministerio de Salud. Esta información es necesaria para que el experto asesor ACHS efectúe la Evaluación de Diagnóstico (Screening) y posteriormente se programe, si corresponde, la evaluación cuantitativa. </t>
    </r>
    <r>
      <rPr>
        <b/>
        <sz val="11"/>
        <color theme="1"/>
        <rFont val="Calibri"/>
        <family val="2"/>
        <scheme val="minor"/>
      </rPr>
      <t>Por el conocimiento de los procesos y puestos de trabajo, esta información debe ser levantada por la empresa, con la asesoría del experto asesor ACHS y es fiscalizable por la autoridad sanitaria</t>
    </r>
    <r>
      <rPr>
        <sz val="11"/>
        <color theme="1"/>
        <rFont val="Calibri"/>
        <family val="2"/>
        <scheme val="minor"/>
      </rPr>
      <t xml:space="preserve">.                                                                                                                                                   Se deben incorporar en el “Estudio Previo” todas las áreas y puestos de trabajo que cumplan con el siguiente criterio cualitativo: “En un lugar donde 2 personas con audición normal que desean comunicarse, ubicadas frente a frente y a 1 metro de distancia una de la otra y sin que existan obstáculos entre ellas, se considerará que el nivel de ruido está en torno a los 80dB(A), si para comprender lo que se dicen necesitan hablarse fuerte o gritarse”. En caso de tener dudas respecto al cumplimiento de este criterio o no ser factible aplicarlo, se debe incorporar el puesto de trabajo en la planilla para que luego mediante la medición de screening que desarrolle el experto red ACHS, se cuantifique el nivel con el uso del instrumento de medición.
</t>
    </r>
  </si>
  <si>
    <t>-</t>
  </si>
  <si>
    <t>Soldadura al arco; Corte de perfiles metálicos con esmeril angular; Actividades en terreno en planta envasado, revisando un circuito de paneles de maquinaria tres veces en el turno; Limpieza con aire comprimido de virutas en torno del taller; Revisión estado de calderas una vez en la jornada</t>
  </si>
  <si>
    <t>Soldadura al arco; Corte de perfiles metálicos con esmeril angular</t>
  </si>
  <si>
    <t>Exposición Ocupacional bajo la Dosis de Acción.</t>
  </si>
  <si>
    <t xml:space="preserve">Mantener o mejorar las condiciones de exposición (Se chequeará cada tres años que la condición ambiental evaluada se mantenga). </t>
  </si>
  <si>
    <t>Plazo / Acciones a Seguir</t>
  </si>
  <si>
    <t>Bajo</t>
  </si>
  <si>
    <t>Torchado; Soldadura al arco; Corte de perfiles metálicos con esmeril angular</t>
  </si>
  <si>
    <t>Opera grúa Jonsered desde la cabina de control, efectuando mezcla y traslado de subproductos entre las fosas del taller y el trirurador; Inspección y revisión de equipos en sala hidráulica revisando equipos de trituración al iniciar y detener el funcionamiento de la grúa</t>
  </si>
  <si>
    <t>Filtrado de muestras; Uso de ro-tap; Recolección de muestras en planta</t>
  </si>
  <si>
    <t>Soldadura al arco; Corte de perfiles metálicos con esmeril angular; Actividades en terreno en planta envasado, revisando un circuito de paneles de maquinaria tres veces en el turno</t>
  </si>
  <si>
    <t>Fecha Caducidad</t>
  </si>
  <si>
    <t>Certificación</t>
  </si>
  <si>
    <t xml:space="preserve"> - </t>
  </si>
  <si>
    <t>3M PELTOR - H6A OPTIME 95</t>
  </si>
  <si>
    <t>3M PELTOR - H10B OPTIME 105</t>
  </si>
  <si>
    <t>3M PELTOR - H10P3E OPTIME 105</t>
  </si>
  <si>
    <t>Howard Leight - Viking V1 Sobre cabeza</t>
  </si>
  <si>
    <t>Howard Leight - Viking V2 Sobre cabeza</t>
  </si>
  <si>
    <t>Howard Leight - Viking V3 Sobre cabeza</t>
  </si>
  <si>
    <t>Howard Leight - Leightning L1H</t>
  </si>
  <si>
    <t>Howard Leight - Thunder T1H</t>
  </si>
  <si>
    <t>MSA - EXC</t>
  </si>
  <si>
    <t>Howard Leight - Thunder T2H</t>
  </si>
  <si>
    <t>BLACKBULL - DESECHABLE SIN CORDÓN</t>
  </si>
  <si>
    <t>BLACKBULL - DESECHABLE CON CORDÓN</t>
  </si>
  <si>
    <t>BLACKBULL - REUTILIZABLE CON CORDÓN</t>
  </si>
  <si>
    <t>3M - 1110</t>
  </si>
  <si>
    <t>3M - 1100</t>
  </si>
  <si>
    <t>3M - 1270-1271</t>
  </si>
  <si>
    <t>3M - 1241</t>
  </si>
  <si>
    <t>Steelpro - DESECHABLE SIN CORDÓN</t>
  </si>
  <si>
    <t>Steelpro - DESECHABLE CON CORDÓN</t>
  </si>
  <si>
    <t>3M - SUPERFIT 33</t>
  </si>
  <si>
    <t>3M - CLASSIC</t>
  </si>
  <si>
    <t>Steelpro - EP T06 SC SILICONA</t>
  </si>
  <si>
    <t>3M - ULTRAFIT METAL DETECTABLE</t>
  </si>
  <si>
    <t xml:space="preserve">3M - ULTRAFIT </t>
  </si>
  <si>
    <t>Steelpro - EP T06 C SILICONA</t>
  </si>
  <si>
    <t>Howard Leight - MAX</t>
  </si>
  <si>
    <t>3M PELTOR - X5A Arnés sobre la cabeza</t>
  </si>
  <si>
    <t>3M PELTOR - X5P3E Acoplable a casco</t>
  </si>
  <si>
    <t>3M PELTOR - X4A Arnés sobre la cabeza</t>
  </si>
  <si>
    <t>3M PELTOR - X4P3E Acoplable a casco</t>
  </si>
  <si>
    <t>3M PELTOR - X3A Arnés sobre la cabeza</t>
  </si>
  <si>
    <t>3M PELTOR - X3P3E Acoplable a casco</t>
  </si>
  <si>
    <t>3M PELTOR - X1A Arnés sobre la cabeza</t>
  </si>
  <si>
    <t>3M PELTOR - X1P3E Acoplable a casco</t>
  </si>
  <si>
    <t>3M PELTOR - 1436</t>
  </si>
  <si>
    <t>Steelpro - Samurai</t>
  </si>
  <si>
    <t>Steelpro - Jumbo</t>
  </si>
  <si>
    <t>3M PELTOR - H505B</t>
  </si>
  <si>
    <t>Masprot - MPA 101-C</t>
  </si>
  <si>
    <t>Elvex - HM-2093</t>
  </si>
  <si>
    <t>Masprot - MPA 101</t>
  </si>
  <si>
    <t>Elvex - Quattro</t>
  </si>
  <si>
    <t>Elvex - HB-35</t>
  </si>
  <si>
    <t>Marca 36 - Modelo 36</t>
  </si>
  <si>
    <t>Marca 37 - Modelo 37</t>
  </si>
  <si>
    <t>Marca 38 - Modelo 38</t>
  </si>
  <si>
    <t>Marca 39 - Modelo 39</t>
  </si>
  <si>
    <t>Marca 40 - Modelo 40</t>
  </si>
  <si>
    <t>Marca 41 - Modelo 41</t>
  </si>
  <si>
    <t>Marca 42 - Modelo 42</t>
  </si>
  <si>
    <t>Marca 43 - Modelo 43</t>
  </si>
  <si>
    <t>Marca 44 - Modelo 44</t>
  </si>
  <si>
    <t>Marca 45 - Modelo 45</t>
  </si>
  <si>
    <t>Marca 46 - Modelo 46</t>
  </si>
  <si>
    <t>Marca 47 - Modelo 47</t>
  </si>
  <si>
    <t>Marca 48 - Modelo 48</t>
  </si>
  <si>
    <t>Marca 49 - Modelo 49</t>
  </si>
  <si>
    <t>Marca 50 - Modelo 50</t>
  </si>
  <si>
    <t>Marca 51 - Modelo 51</t>
  </si>
  <si>
    <t>Marca 52 - Modelo 52</t>
  </si>
  <si>
    <t>Marca 53 - Modelo 53</t>
  </si>
  <si>
    <t>Marca 54 - Modelo 54</t>
  </si>
  <si>
    <t>Marca 55 - Modelo 55</t>
  </si>
  <si>
    <t>Marca 56 - Modelo 56</t>
  </si>
  <si>
    <t>Marca 57 - Modelo 57</t>
  </si>
  <si>
    <t>Marca 58 - Modelo 58</t>
  </si>
  <si>
    <t>Marca 59 - Modelo 59</t>
  </si>
  <si>
    <t>Marca 60 - Modelo 60</t>
  </si>
  <si>
    <t>Marca 61 - Modelo 61</t>
  </si>
  <si>
    <t>Marca 62 - Modelo 62</t>
  </si>
  <si>
    <t>Marca 63 - Modelo 63</t>
  </si>
  <si>
    <t>Marca 64 - Modelo 64</t>
  </si>
  <si>
    <t>Marca 65 - Modelo 65</t>
  </si>
  <si>
    <t>Marca 66 - Modelo 66</t>
  </si>
  <si>
    <t>Marca 67 - Modelo 67</t>
  </si>
  <si>
    <t>Marca 68 - Modelo 68</t>
  </si>
  <si>
    <t>Marca 69 - Modelo 69</t>
  </si>
  <si>
    <t>Marca 70 - Modelo 70</t>
  </si>
  <si>
    <t>Marca 71 - Modelo 71</t>
  </si>
  <si>
    <t>Marca 72 - Modelo 72</t>
  </si>
  <si>
    <t>Marca 73 - Modelo 73</t>
  </si>
  <si>
    <t>Marca 74 - Modelo 74</t>
  </si>
  <si>
    <t>Marca 75 - Modelo 75</t>
  </si>
  <si>
    <t>Marca 76 - Modelo 76</t>
  </si>
  <si>
    <t>Marca 77 - Modelo 77</t>
  </si>
  <si>
    <t>Marca 78 - Modelo 78</t>
  </si>
  <si>
    <t>Marca 79 - Modelo 79</t>
  </si>
  <si>
    <t>Marca 80 - Modelo 80</t>
  </si>
  <si>
    <t>Marca 81 - Modelo 81</t>
  </si>
  <si>
    <t>Marca 82 - Modelo 82</t>
  </si>
  <si>
    <t>Marca 83 - Modelo 83</t>
  </si>
  <si>
    <t>Marca 84 - Modelo 84</t>
  </si>
  <si>
    <t>Marca 85 - Modelo 85</t>
  </si>
  <si>
    <t>Marca 86 - Modelo 86</t>
  </si>
  <si>
    <t>Marca 87 - Modelo 87</t>
  </si>
  <si>
    <t>Marca 88 - Modelo 88</t>
  </si>
  <si>
    <t>Marca 89 - Modelo 89</t>
  </si>
  <si>
    <t>Marca 90 - Modelo 90</t>
  </si>
  <si>
    <t>Marca 91 - Modelo 91</t>
  </si>
  <si>
    <t>Marca 92 - Modelo 92</t>
  </si>
  <si>
    <t>Marca 93 - Modelo 93</t>
  </si>
  <si>
    <t>Marca 94 - Modelo 94</t>
  </si>
  <si>
    <t>Marca 95 - Modelo 95</t>
  </si>
  <si>
    <t>Marca 96 - Modelo 96</t>
  </si>
  <si>
    <t>Marca 97 - Modelo 97</t>
  </si>
  <si>
    <t>Marca 98 - Modelo 98</t>
  </si>
  <si>
    <t>Marca 99 - Modelo 99</t>
  </si>
  <si>
    <t>Marca 100 - Modelo 100</t>
  </si>
  <si>
    <t>LIBUS - Quantum reutilizable con cordón</t>
  </si>
  <si>
    <t>Elvex - HB-25</t>
  </si>
  <si>
    <t>Código Sucursal ACHS (BP)</t>
  </si>
  <si>
    <t>3M PELTOR - H520AH02 (Ind. Alimenticia)</t>
  </si>
  <si>
    <t>3M PELTOR - H510P3 OPTIME I Acoplable a casco</t>
  </si>
  <si>
    <t>3M PELTOR - H510B OPTIME I Arnés tras nuca</t>
  </si>
  <si>
    <t>3M PELTOR - H520A OPTIME II Sobre cabeza</t>
  </si>
  <si>
    <t>3M PELTOR - H520P3 OPTIME II Acoplable a casco</t>
  </si>
  <si>
    <t>3M PELTOR - H540A OPTIME III Sobre cabeza</t>
  </si>
  <si>
    <t>Importante</t>
  </si>
  <si>
    <t>Exposición Ocupacional sobre la Dosis de Ruido Máxima Permitida.</t>
  </si>
  <si>
    <t>Se establece un plazo máximo de un año para implementar medidas de control. Remitir al experto asesor de ACHS la nómina de todos los trabajadores de este puesto de trabajo, para su ingreso al Programa de Vigilancia de la Salud ACHS.</t>
  </si>
  <si>
    <t>Crítico</t>
  </si>
  <si>
    <t>Exposición Ocupacional sobre diez veces la Dosis de Ruido Máxima Permitida.</t>
  </si>
  <si>
    <t>Se establece un plazo máximo de seis meses para implementar medidas de control.  Remitir al experto asesor de ACHS la nómina de todos los trabajadores de este puesto de trabajo, para su ingreso al Programa de Vigilancia de la Salud ACHS.</t>
  </si>
  <si>
    <t>Maria Elena Gonzalez</t>
  </si>
  <si>
    <t>mariaelenagonzalez@ava.cl</t>
  </si>
  <si>
    <t xml:space="preserve">Jefe Seguridad y Salud Ocupacional y Medio Ambiente proyecto capricornio </t>
  </si>
  <si>
    <t>Casco, calzado de seguridad, guantas cabritilla, elemento protección respiratoria con filtro P100, chaleco reflectante, lentes de seguridad, proteccion auditiva, bloqueador solar.</t>
  </si>
  <si>
    <t>Sistema de turno 5x2; 8x6; 10x10 turno dia; 10x10 turno noche</t>
  </si>
  <si>
    <t>7:30 a 17:30</t>
  </si>
  <si>
    <t>7:30 a 19:30</t>
  </si>
  <si>
    <t>19:30 a 7:31</t>
  </si>
  <si>
    <t>60 min. de colación y 30 min. de descanso, charlas, AST, Docuemntacion  30 min, pausa activas 30 min.</t>
  </si>
  <si>
    <t>area 9200 y 9300</t>
  </si>
  <si>
    <t xml:space="preserve">Recinto abierto en construcción. </t>
  </si>
  <si>
    <t>instalalacion de faena</t>
  </si>
  <si>
    <t xml:space="preserve">Recinto cerrado, con piso de madera, parcialmente forrados de madera. </t>
  </si>
  <si>
    <t>patio fierro</t>
  </si>
  <si>
    <t>patio instalacion de faena</t>
  </si>
  <si>
    <t xml:space="preserve">Las peores condiciones se producen en el encendido de la herramientas eléctricas y la ejecución de los equipos pesados. </t>
  </si>
  <si>
    <t>OO.CC</t>
  </si>
  <si>
    <t>Rotación en realizar los cortes para disminuir el tiempo de exposición.</t>
  </si>
  <si>
    <t>La peor condición de ruido se da cuando se va a realizar cortes de fierros de mayor enbergadura con esmeril angular.</t>
  </si>
  <si>
    <t>Uso de herramientas electricas.</t>
  </si>
  <si>
    <t>Orejera 3M tapones auditivos de espuma 1100</t>
  </si>
  <si>
    <t>4.- NÓMINA DE TRABAJADORES EXPUESTOS A RUIDO</t>
  </si>
  <si>
    <t>RUT TRABAJADOR</t>
  </si>
  <si>
    <t>APELLIDO PATERNO</t>
  </si>
  <si>
    <t>APELLIDO MATERNO</t>
  </si>
  <si>
    <t>NOMBRES</t>
  </si>
  <si>
    <t>FECHA DE NACIMIENTO</t>
  </si>
  <si>
    <t>SEXO (M-F)</t>
  </si>
  <si>
    <t>EDAD</t>
  </si>
  <si>
    <t>ACTIVIDAD O PUESTO DE TRABAJO ACTUAL</t>
  </si>
  <si>
    <t>AREA</t>
  </si>
  <si>
    <t>7088719-3</t>
  </si>
  <si>
    <t xml:space="preserve">ABARZUA </t>
  </si>
  <si>
    <t xml:space="preserve">VILCHES </t>
  </si>
  <si>
    <t>MANUEL ENRIQUE</t>
  </si>
  <si>
    <t>MAESTRO SEGUNDA OBRAS CIVILES</t>
  </si>
  <si>
    <t>15614727-3</t>
  </si>
  <si>
    <t xml:space="preserve">AEDO </t>
  </si>
  <si>
    <t xml:space="preserve">ROJAS </t>
  </si>
  <si>
    <t>LUIS ALFONSO</t>
  </si>
  <si>
    <t>MAESTRO PRIMERA OBRAS CIVILES</t>
  </si>
  <si>
    <t>11389609-4</t>
  </si>
  <si>
    <t xml:space="preserve">AHUMADA </t>
  </si>
  <si>
    <t xml:space="preserve">MONTENEGRO </t>
  </si>
  <si>
    <t>MANUEL MIGUEL</t>
  </si>
  <si>
    <t>CAPATAZ OBRAS CIVILES</t>
  </si>
  <si>
    <t>16974642-7</t>
  </si>
  <si>
    <t xml:space="preserve">ALARCON </t>
  </si>
  <si>
    <t>MIGUEL ANGEL</t>
  </si>
  <si>
    <t>MAESTRO PRIMERA ENFIERRADOR</t>
  </si>
  <si>
    <t>11200832-2</t>
  </si>
  <si>
    <t xml:space="preserve">BUSTOS </t>
  </si>
  <si>
    <t>CARLOS PATRICIO</t>
  </si>
  <si>
    <t>7736953-8</t>
  </si>
  <si>
    <t xml:space="preserve">CASTILLO </t>
  </si>
  <si>
    <t>EDUARDO SEGUNDO</t>
  </si>
  <si>
    <t>SUPERVISOR ENFIERRADOR</t>
  </si>
  <si>
    <t>14391910-2</t>
  </si>
  <si>
    <t xml:space="preserve">RIQUELME </t>
  </si>
  <si>
    <t>RODRIGO ALEJANDRO</t>
  </si>
  <si>
    <t>MAESTRO MAYOR</t>
  </si>
  <si>
    <t>15221405-7</t>
  </si>
  <si>
    <t xml:space="preserve">ALVAREZ </t>
  </si>
  <si>
    <t xml:space="preserve">SANDOVAL </t>
  </si>
  <si>
    <t>ALAN JOHN</t>
  </si>
  <si>
    <t>10712017-3</t>
  </si>
  <si>
    <t xml:space="preserve">ARANCIBIA    </t>
  </si>
  <si>
    <t xml:space="preserve">OLIVARES </t>
  </si>
  <si>
    <t>CRISTIAN SEGUNDO</t>
  </si>
  <si>
    <t>15060566-0</t>
  </si>
  <si>
    <t xml:space="preserve">ARAYA </t>
  </si>
  <si>
    <t xml:space="preserve">SALAS </t>
  </si>
  <si>
    <t>CRISTIAN DANILO</t>
  </si>
  <si>
    <t>12173684-5</t>
  </si>
  <si>
    <t xml:space="preserve">VELASQUEZ </t>
  </si>
  <si>
    <t>ALEX HERNAN</t>
  </si>
  <si>
    <t>11179233-k</t>
  </si>
  <si>
    <t xml:space="preserve">ARENAS </t>
  </si>
  <si>
    <t xml:space="preserve">MANRIQUEZ </t>
  </si>
  <si>
    <t>DANIEL ALBERTO</t>
  </si>
  <si>
    <t>8741975-4</t>
  </si>
  <si>
    <t xml:space="preserve">ARRIAZA </t>
  </si>
  <si>
    <t xml:space="preserve">ARANCIBIA </t>
  </si>
  <si>
    <t>JORGE PATRICIO</t>
  </si>
  <si>
    <t>19827372-4</t>
  </si>
  <si>
    <t xml:space="preserve">ASTUDILLO </t>
  </si>
  <si>
    <t xml:space="preserve">ANTINAO </t>
  </si>
  <si>
    <t xml:space="preserve">FRANCISCO JAVIER </t>
  </si>
  <si>
    <t>18416675-5</t>
  </si>
  <si>
    <t xml:space="preserve">AVILA </t>
  </si>
  <si>
    <t xml:space="preserve">UMAÑA </t>
  </si>
  <si>
    <t>CARLOS ADRIAN</t>
  </si>
  <si>
    <t>16037181-1</t>
  </si>
  <si>
    <t xml:space="preserve">BAEZ </t>
  </si>
  <si>
    <t xml:space="preserve">GUERREROS </t>
  </si>
  <si>
    <t>RICARDO JACOB</t>
  </si>
  <si>
    <t>11180914-3</t>
  </si>
  <si>
    <t xml:space="preserve">BARRAZA </t>
  </si>
  <si>
    <t xml:space="preserve">ANDRADE </t>
  </si>
  <si>
    <t>MARCOS PATRICIO</t>
  </si>
  <si>
    <t>MAESTRO MAYOR OBRAS CIVILES</t>
  </si>
  <si>
    <t>17164547-6</t>
  </si>
  <si>
    <t xml:space="preserve">MELENDEZ </t>
  </si>
  <si>
    <t>SIMON ALEJANDRO</t>
  </si>
  <si>
    <t>8218781-2</t>
  </si>
  <si>
    <t>BARRERA</t>
  </si>
  <si>
    <t xml:space="preserve"> LAGOS</t>
  </si>
  <si>
    <t xml:space="preserve"> MANUEL </t>
  </si>
  <si>
    <t>SUPERVISOR</t>
  </si>
  <si>
    <t>9930404-9</t>
  </si>
  <si>
    <t xml:space="preserve">BECKER </t>
  </si>
  <si>
    <t xml:space="preserve">CARVAJAL </t>
  </si>
  <si>
    <t>FREDY ERNESTO</t>
  </si>
  <si>
    <t>10556302-7</t>
  </si>
  <si>
    <t xml:space="preserve">BERNAL </t>
  </si>
  <si>
    <t xml:space="preserve">GOMEZ </t>
  </si>
  <si>
    <t>WALTER  OSVALDO</t>
  </si>
  <si>
    <t>9383541-7</t>
  </si>
  <si>
    <t xml:space="preserve">BERRIOS </t>
  </si>
  <si>
    <t xml:space="preserve">ARAVENA </t>
  </si>
  <si>
    <t>RUBEN ALFONSO</t>
  </si>
  <si>
    <t>13258515-6</t>
  </si>
  <si>
    <t xml:space="preserve">BIZAMA </t>
  </si>
  <si>
    <t xml:space="preserve">MEDINA </t>
  </si>
  <si>
    <t>CRISTIAN ALEJANDRO</t>
  </si>
  <si>
    <t>13797826-1</t>
  </si>
  <si>
    <t>BRAVO</t>
  </si>
  <si>
    <t xml:space="preserve"> BARRA </t>
  </si>
  <si>
    <t>ROBERTO SEBASTIAN</t>
  </si>
  <si>
    <t>ASESOR EN PREVENCION DE RIESGOS</t>
  </si>
  <si>
    <t>15186542-9</t>
  </si>
  <si>
    <t xml:space="preserve">BURGOS </t>
  </si>
  <si>
    <t xml:space="preserve">RIVERA </t>
  </si>
  <si>
    <t>CHRISTIAN RODRIGO</t>
  </si>
  <si>
    <t>16058070-4</t>
  </si>
  <si>
    <t xml:space="preserve">CABRERA  </t>
  </si>
  <si>
    <t xml:space="preserve">MENA </t>
  </si>
  <si>
    <t>FRANCISCO JAVIER</t>
  </si>
  <si>
    <t>15927807-7</t>
  </si>
  <si>
    <t xml:space="preserve">CABRERA </t>
  </si>
  <si>
    <t xml:space="preserve">BAEZA </t>
  </si>
  <si>
    <t>GINO ALEJANDRO</t>
  </si>
  <si>
    <t>8280337-8</t>
  </si>
  <si>
    <t xml:space="preserve">CACERES </t>
  </si>
  <si>
    <t xml:space="preserve">QUEZADA </t>
  </si>
  <si>
    <t>16012356-7</t>
  </si>
  <si>
    <t xml:space="preserve">SEPULVEDA </t>
  </si>
  <si>
    <t>ERWIN ENRIQUE</t>
  </si>
  <si>
    <t>10685863-2</t>
  </si>
  <si>
    <t xml:space="preserve">CALFUCOY </t>
  </si>
  <si>
    <t>PETER CLAUDIO</t>
  </si>
  <si>
    <t>CAPATAZ ENFIERRADOR</t>
  </si>
  <si>
    <t>16396060-5</t>
  </si>
  <si>
    <t xml:space="preserve">CAMPOS </t>
  </si>
  <si>
    <t xml:space="preserve">BRAVO </t>
  </si>
  <si>
    <t>ALAN JOB</t>
  </si>
  <si>
    <t>10984495-0</t>
  </si>
  <si>
    <t>CARDENAS</t>
  </si>
  <si>
    <t xml:space="preserve"> NAVARRO </t>
  </si>
  <si>
    <t>JAVIER ALBERTO</t>
  </si>
  <si>
    <t>16051455-8</t>
  </si>
  <si>
    <t xml:space="preserve">CARRASCO </t>
  </si>
  <si>
    <t xml:space="preserve">DIAZ </t>
  </si>
  <si>
    <t>PAMELA DEL CARMEN</t>
  </si>
  <si>
    <t>F</t>
  </si>
  <si>
    <t>PREVENCIONISTA DE RIESGOS</t>
  </si>
  <si>
    <t>8972324-8</t>
  </si>
  <si>
    <t xml:space="preserve">CEBALLOS </t>
  </si>
  <si>
    <t xml:space="preserve">VIDAL </t>
  </si>
  <si>
    <t>7947090-2</t>
  </si>
  <si>
    <t xml:space="preserve">CERDA  </t>
  </si>
  <si>
    <t xml:space="preserve">VILLALOBOS </t>
  </si>
  <si>
    <t xml:space="preserve">OCTAVIO SEGUNDO  </t>
  </si>
  <si>
    <t>19581231-4</t>
  </si>
  <si>
    <t xml:space="preserve">CISTERNAS </t>
  </si>
  <si>
    <t xml:space="preserve">GUERRA </t>
  </si>
  <si>
    <t>ALEXIS NICOLAS</t>
  </si>
  <si>
    <t>12971414-K</t>
  </si>
  <si>
    <t xml:space="preserve">CONCHA </t>
  </si>
  <si>
    <t>MARDONES</t>
  </si>
  <si>
    <t xml:space="preserve"> JUAN RICHARD</t>
  </si>
  <si>
    <t>13747284-8</t>
  </si>
  <si>
    <t xml:space="preserve">CONTRERAS </t>
  </si>
  <si>
    <t xml:space="preserve">ALFARO </t>
  </si>
  <si>
    <t>DAVID MARCELO</t>
  </si>
  <si>
    <t>15502217-9</t>
  </si>
  <si>
    <t>GUSTAVO JONATHAN</t>
  </si>
  <si>
    <t>18135861-0</t>
  </si>
  <si>
    <t xml:space="preserve">COTRE </t>
  </si>
  <si>
    <t>RAMIRO ALFONSO</t>
  </si>
  <si>
    <t>11294063-4</t>
  </si>
  <si>
    <t xml:space="preserve">PEÑAILILLO </t>
  </si>
  <si>
    <t>VALENTIN ENRIQUE</t>
  </si>
  <si>
    <t>14218118-5</t>
  </si>
  <si>
    <t xml:space="preserve">CURINAO </t>
  </si>
  <si>
    <t xml:space="preserve">RUPALLAN </t>
  </si>
  <si>
    <t>ROBINSON EDGARDO</t>
  </si>
  <si>
    <t>13392515-5</t>
  </si>
  <si>
    <t xml:space="preserve">DE LA HOZ </t>
  </si>
  <si>
    <t>MARCELO OSVALDO</t>
  </si>
  <si>
    <t>11924051-4</t>
  </si>
  <si>
    <t xml:space="preserve">DELGADO </t>
  </si>
  <si>
    <t>AGUILAR</t>
  </si>
  <si>
    <t xml:space="preserve"> JOSE MIGUEL</t>
  </si>
  <si>
    <t>11436969-1</t>
  </si>
  <si>
    <t xml:space="preserve">SOZA </t>
  </si>
  <si>
    <t>CHRISTIAN ANDRES</t>
  </si>
  <si>
    <t>9197467-3</t>
  </si>
  <si>
    <t xml:space="preserve">DURAN </t>
  </si>
  <si>
    <t xml:space="preserve">AGUILERA  </t>
  </si>
  <si>
    <t>LUIS ENRIQUE</t>
  </si>
  <si>
    <t>14349851-4</t>
  </si>
  <si>
    <t xml:space="preserve">MUÑOZ </t>
  </si>
  <si>
    <t>EDUARDO JESUS</t>
  </si>
  <si>
    <t>MAESTRO PRIMERA ANDAMIO</t>
  </si>
  <si>
    <t>6567118-2</t>
  </si>
  <si>
    <t xml:space="preserve">ESCOBAR </t>
  </si>
  <si>
    <t xml:space="preserve">HERRERA </t>
  </si>
  <si>
    <t>CARLOS EDUARDO</t>
  </si>
  <si>
    <t>18420717-6</t>
  </si>
  <si>
    <t xml:space="preserve">ESCUDERO </t>
  </si>
  <si>
    <t xml:space="preserve">APABLAZA </t>
  </si>
  <si>
    <t>JUAN IGNACIO</t>
  </si>
  <si>
    <t>17843940-5</t>
  </si>
  <si>
    <t xml:space="preserve">ESPINOZA </t>
  </si>
  <si>
    <t xml:space="preserve">CORTEZ </t>
  </si>
  <si>
    <t>ICSAN ABRAHAM</t>
  </si>
  <si>
    <t>12087081-5</t>
  </si>
  <si>
    <t>JOSE LUIS</t>
  </si>
  <si>
    <t>15682432-1</t>
  </si>
  <si>
    <t xml:space="preserve">FERNANDEZ </t>
  </si>
  <si>
    <t>FERNANDO MIGUEL</t>
  </si>
  <si>
    <t>9225661-8</t>
  </si>
  <si>
    <t xml:space="preserve">FIERRO </t>
  </si>
  <si>
    <t>CALEB AMADOR</t>
  </si>
  <si>
    <t>17127440-0</t>
  </si>
  <si>
    <t xml:space="preserve">FLORES </t>
  </si>
  <si>
    <t xml:space="preserve">TAPIA </t>
  </si>
  <si>
    <t>OSCAR ALEJANDRO</t>
  </si>
  <si>
    <t>16215271-8</t>
  </si>
  <si>
    <t xml:space="preserve">FONSECA </t>
  </si>
  <si>
    <t>JORGE ANTONIO</t>
  </si>
  <si>
    <t>14272024-8</t>
  </si>
  <si>
    <t xml:space="preserve">FRANCO </t>
  </si>
  <si>
    <t xml:space="preserve">ALEGRIA </t>
  </si>
  <si>
    <t>LUIS FERNANDO</t>
  </si>
  <si>
    <t>9466945-6</t>
  </si>
  <si>
    <t>FUENTES</t>
  </si>
  <si>
    <t xml:space="preserve"> LOPEZ </t>
  </si>
  <si>
    <t>12553779-0</t>
  </si>
  <si>
    <t xml:space="preserve">FUENTES </t>
  </si>
  <si>
    <t xml:space="preserve">VEGA </t>
  </si>
  <si>
    <t>MOISES ISAIAS</t>
  </si>
  <si>
    <t>14538678-0</t>
  </si>
  <si>
    <t xml:space="preserve">GALAZ </t>
  </si>
  <si>
    <t xml:space="preserve">ORTEGA </t>
  </si>
  <si>
    <t>JUAN ESTEBAN</t>
  </si>
  <si>
    <t>17165413-0</t>
  </si>
  <si>
    <t>GALLARDO</t>
  </si>
  <si>
    <t xml:space="preserve"> SANCHEZ </t>
  </si>
  <si>
    <t>FELIPE ANDRES</t>
  </si>
  <si>
    <t>10574601-6</t>
  </si>
  <si>
    <t xml:space="preserve">GALLEGOS </t>
  </si>
  <si>
    <t xml:space="preserve">MALDONADO </t>
  </si>
  <si>
    <t>ALEJANDRO ISSAC</t>
  </si>
  <si>
    <t>10191260-4</t>
  </si>
  <si>
    <t xml:space="preserve">GODOY </t>
  </si>
  <si>
    <t xml:space="preserve">OLGUIN </t>
  </si>
  <si>
    <t xml:space="preserve">VICTOR ALEJANDRO  </t>
  </si>
  <si>
    <t>12283135-3</t>
  </si>
  <si>
    <t xml:space="preserve">TAIBA </t>
  </si>
  <si>
    <t>HECTOR HORACIO</t>
  </si>
  <si>
    <t>18380680-7</t>
  </si>
  <si>
    <t xml:space="preserve">GONZALEZ </t>
  </si>
  <si>
    <t xml:space="preserve">ADASME </t>
  </si>
  <si>
    <t>MAYKOL ALEJANDRO</t>
  </si>
  <si>
    <t>16274185-3</t>
  </si>
  <si>
    <t xml:space="preserve">GAJARDO </t>
  </si>
  <si>
    <t>JOSUE ABRAHAM</t>
  </si>
  <si>
    <t>17688030-9</t>
  </si>
  <si>
    <t>LUIS ALBERTO</t>
  </si>
  <si>
    <t>10235741-8</t>
  </si>
  <si>
    <t xml:space="preserve">GUTIERREZ </t>
  </si>
  <si>
    <t>JOSE MAURICIO</t>
  </si>
  <si>
    <t>9341079-3</t>
  </si>
  <si>
    <t>VICTOR MANUEL</t>
  </si>
  <si>
    <t>7994463-7</t>
  </si>
  <si>
    <t xml:space="preserve">GUZMAN </t>
  </si>
  <si>
    <t>DELGADO</t>
  </si>
  <si>
    <t>GILBERTO ONOFRE</t>
  </si>
  <si>
    <t>14226586-9</t>
  </si>
  <si>
    <t xml:space="preserve">HERNANADEZ </t>
  </si>
  <si>
    <t xml:space="preserve">SOTO </t>
  </si>
  <si>
    <t>RICHARD DAMIAN</t>
  </si>
  <si>
    <t>7563558-3</t>
  </si>
  <si>
    <t xml:space="preserve">HERNANDEZ </t>
  </si>
  <si>
    <t xml:space="preserve">MELLADO </t>
  </si>
  <si>
    <t>IVAN JESUS</t>
  </si>
  <si>
    <t>9261444-1</t>
  </si>
  <si>
    <t xml:space="preserve">GARCIA </t>
  </si>
  <si>
    <t>LEONCIO ANTONIO</t>
  </si>
  <si>
    <t>18142709-4</t>
  </si>
  <si>
    <t xml:space="preserve">MARTINEZ </t>
  </si>
  <si>
    <t>18069453-6</t>
  </si>
  <si>
    <t xml:space="preserve">HIDALGO </t>
  </si>
  <si>
    <t xml:space="preserve">ENRIQUEZ </t>
  </si>
  <si>
    <t>RICARDO ANTONIO</t>
  </si>
  <si>
    <t>15808532-1</t>
  </si>
  <si>
    <t xml:space="preserve">NAVARRO </t>
  </si>
  <si>
    <t>FRANK ANTONIO</t>
  </si>
  <si>
    <t>6837565-7</t>
  </si>
  <si>
    <t xml:space="preserve">VALLEJOS </t>
  </si>
  <si>
    <t>AURELIANO</t>
  </si>
  <si>
    <t xml:space="preserve">HUINCA </t>
  </si>
  <si>
    <t>LEIVA</t>
  </si>
  <si>
    <t xml:space="preserve"> HENRY CRISTIAN</t>
  </si>
  <si>
    <t>12704847-9</t>
  </si>
  <si>
    <t xml:space="preserve">IBAÑEZ </t>
  </si>
  <si>
    <t xml:space="preserve">BELMAR </t>
  </si>
  <si>
    <t>CRISTIAN ALBERTO</t>
  </si>
  <si>
    <t>17076258-4</t>
  </si>
  <si>
    <t xml:space="preserve">INZUNZA </t>
  </si>
  <si>
    <t xml:space="preserve">CARRILLO </t>
  </si>
  <si>
    <t>ELIECER</t>
  </si>
  <si>
    <t>23948303-8</t>
  </si>
  <si>
    <t xml:space="preserve">JAIMES </t>
  </si>
  <si>
    <t>HERNANDEZ</t>
  </si>
  <si>
    <t>FERNANDO ALEXANDER</t>
  </si>
  <si>
    <t>17092817-2</t>
  </si>
  <si>
    <t xml:space="preserve">JARA </t>
  </si>
  <si>
    <t>CRISTIAN</t>
  </si>
  <si>
    <t>JEFE TERREMO</t>
  </si>
  <si>
    <t>18509682-3</t>
  </si>
  <si>
    <t>JERIA</t>
  </si>
  <si>
    <t xml:space="preserve">BRICEÑO </t>
  </si>
  <si>
    <t>JERAMEEL JAMIN</t>
  </si>
  <si>
    <t>10690163-5</t>
  </si>
  <si>
    <t xml:space="preserve">JERIA </t>
  </si>
  <si>
    <t xml:space="preserve">PEREZ </t>
  </si>
  <si>
    <t>FRANCO MARCELINO</t>
  </si>
  <si>
    <t>16408296-2</t>
  </si>
  <si>
    <t xml:space="preserve">LEON </t>
  </si>
  <si>
    <t xml:space="preserve">AGUIRRE </t>
  </si>
  <si>
    <t>19760376-3</t>
  </si>
  <si>
    <t xml:space="preserve">ALLENDES </t>
  </si>
  <si>
    <t>LUIS DAVID</t>
  </si>
  <si>
    <t>8304403-9</t>
  </si>
  <si>
    <t xml:space="preserve">GAETE </t>
  </si>
  <si>
    <t>HECTOR DAVID</t>
  </si>
  <si>
    <t>11991475-2</t>
  </si>
  <si>
    <t>JUAN LUIS</t>
  </si>
  <si>
    <t>10064841-5</t>
  </si>
  <si>
    <t xml:space="preserve">PIÑA </t>
  </si>
  <si>
    <t>PATRICIO EULOGIO</t>
  </si>
  <si>
    <t>16817945-6</t>
  </si>
  <si>
    <t xml:space="preserve">LIZAMA </t>
  </si>
  <si>
    <t xml:space="preserve">SALGADO </t>
  </si>
  <si>
    <t>EDUARDO ALFONSO</t>
  </si>
  <si>
    <t>12600205-K</t>
  </si>
  <si>
    <t xml:space="preserve">LIZANA </t>
  </si>
  <si>
    <t>HECTOR LORENZO</t>
  </si>
  <si>
    <t>11434722-1</t>
  </si>
  <si>
    <t xml:space="preserve">LOPEZ </t>
  </si>
  <si>
    <t xml:space="preserve">PEÑA </t>
  </si>
  <si>
    <t>HERMINIO LEOPOLDO</t>
  </si>
  <si>
    <t>16762881-8</t>
  </si>
  <si>
    <t xml:space="preserve">NUÑEZ </t>
  </si>
  <si>
    <t>12387908-2</t>
  </si>
  <si>
    <t xml:space="preserve">MELIÑIR </t>
  </si>
  <si>
    <t>MARCELO ANTONIO</t>
  </si>
  <si>
    <t>10246972-0</t>
  </si>
  <si>
    <t>FERNANDO ALBINO</t>
  </si>
  <si>
    <t>14244425-9</t>
  </si>
  <si>
    <t xml:space="preserve">MENDEZ </t>
  </si>
  <si>
    <t xml:space="preserve">CIFUENTES </t>
  </si>
  <si>
    <t>AMERICO JESUS</t>
  </si>
  <si>
    <t>15877194-2</t>
  </si>
  <si>
    <t xml:space="preserve">FIGUEROA </t>
  </si>
  <si>
    <t>MANUEL JESUS</t>
  </si>
  <si>
    <t>16579995-K</t>
  </si>
  <si>
    <t xml:space="preserve">MILLALEN </t>
  </si>
  <si>
    <t>CESAR MICHAEL</t>
  </si>
  <si>
    <t>11399633-1</t>
  </si>
  <si>
    <t xml:space="preserve">MIRANDA </t>
  </si>
  <si>
    <t xml:space="preserve">CORTES </t>
  </si>
  <si>
    <t>LUIS EDUARDO</t>
  </si>
  <si>
    <t>13984171-9</t>
  </si>
  <si>
    <t xml:space="preserve">MOLINA </t>
  </si>
  <si>
    <t>DANILO ANTONIO</t>
  </si>
  <si>
    <t>17450995-6</t>
  </si>
  <si>
    <t xml:space="preserve">CISTERNA </t>
  </si>
  <si>
    <t>YERMIT MAURICIO</t>
  </si>
  <si>
    <t>16318235-1</t>
  </si>
  <si>
    <t>MONTECINOS</t>
  </si>
  <si>
    <t xml:space="preserve"> FREIRE </t>
  </si>
  <si>
    <t>MARCOS ANDRES</t>
  </si>
  <si>
    <t>13810039-1</t>
  </si>
  <si>
    <t xml:space="preserve">MONTOYA </t>
  </si>
  <si>
    <t xml:space="preserve">MOYA </t>
  </si>
  <si>
    <t>ROBERTO  SEBASTIAN</t>
  </si>
  <si>
    <t>10043895-K</t>
  </si>
  <si>
    <t>MOSQUEIRA</t>
  </si>
  <si>
    <t>MARCO ANTONIO</t>
  </si>
  <si>
    <t>12196826-6</t>
  </si>
  <si>
    <t xml:space="preserve">CERDA </t>
  </si>
  <si>
    <t>8497699-7</t>
  </si>
  <si>
    <t>JULIO ENRIQUE</t>
  </si>
  <si>
    <t>10774157-7</t>
  </si>
  <si>
    <t xml:space="preserve">ÑANCUCHEO </t>
  </si>
  <si>
    <t xml:space="preserve">TRAINAMIL </t>
  </si>
  <si>
    <t>NICOLAS  CERVANDO</t>
  </si>
  <si>
    <t>17790632-8</t>
  </si>
  <si>
    <t>14483243-4</t>
  </si>
  <si>
    <t xml:space="preserve">ORIAS </t>
  </si>
  <si>
    <t xml:space="preserve">PASTEN </t>
  </si>
  <si>
    <t>LUIS GABRIEL</t>
  </si>
  <si>
    <t>16774119-3</t>
  </si>
  <si>
    <t xml:space="preserve">ORMEÑO </t>
  </si>
  <si>
    <t>RODOLFO ESAU</t>
  </si>
  <si>
    <t>17209230-6</t>
  </si>
  <si>
    <t xml:space="preserve">ORREGO </t>
  </si>
  <si>
    <t>REYES</t>
  </si>
  <si>
    <t xml:space="preserve"> JORGE LUIS</t>
  </si>
  <si>
    <t>12985070-1</t>
  </si>
  <si>
    <t xml:space="preserve">ORTIZ </t>
  </si>
  <si>
    <t>PABLO LUPERCIO</t>
  </si>
  <si>
    <t>17182868-6</t>
  </si>
  <si>
    <t xml:space="preserve">OSORI </t>
  </si>
  <si>
    <t xml:space="preserve">GARRIDO </t>
  </si>
  <si>
    <t>JOSE CARLOS</t>
  </si>
  <si>
    <t>8269092-1</t>
  </si>
  <si>
    <t xml:space="preserve">OSSANDON </t>
  </si>
  <si>
    <t>PATRICIO IVAN</t>
  </si>
  <si>
    <t>MAESTRO OBRAS CIVILES</t>
  </si>
  <si>
    <t>17131516-6</t>
  </si>
  <si>
    <t xml:space="preserve">PAIVA </t>
  </si>
  <si>
    <t xml:space="preserve">QUIROZ </t>
  </si>
  <si>
    <t>JONATHAN ANDRES</t>
  </si>
  <si>
    <t>15452865-2</t>
  </si>
  <si>
    <t xml:space="preserve">PAREDES </t>
  </si>
  <si>
    <t>MUÑOZ</t>
  </si>
  <si>
    <t xml:space="preserve"> SEBASTIAN ELEUTERIO</t>
  </si>
  <si>
    <t>11682853-7</t>
  </si>
  <si>
    <t xml:space="preserve">NEVEÑIR </t>
  </si>
  <si>
    <t>JUAN CARLOS</t>
  </si>
  <si>
    <t>10450680-1</t>
  </si>
  <si>
    <t xml:space="preserve">PENCHULEF </t>
  </si>
  <si>
    <t xml:space="preserve">MORA </t>
  </si>
  <si>
    <t>DARIO FRANCISCO</t>
  </si>
  <si>
    <t>12549017-4</t>
  </si>
  <si>
    <t xml:space="preserve">PEREIRA  </t>
  </si>
  <si>
    <t>HERNAN ENRIQUE</t>
  </si>
  <si>
    <t>17688150-K</t>
  </si>
  <si>
    <t xml:space="preserve">CAMPILLAY  </t>
  </si>
  <si>
    <t>CLAUDIO  PATRICIO</t>
  </si>
  <si>
    <t>19559443-0</t>
  </si>
  <si>
    <t xml:space="preserve">PINILLA </t>
  </si>
  <si>
    <t xml:space="preserve">BELTRAN </t>
  </si>
  <si>
    <t>PABLO ANDRES</t>
  </si>
  <si>
    <t>15044343-1</t>
  </si>
  <si>
    <t xml:space="preserve">PIZARRO </t>
  </si>
  <si>
    <t xml:space="preserve">CAMPUZANO </t>
  </si>
  <si>
    <t>RUBEN ANGEL</t>
  </si>
  <si>
    <t>9821596-4</t>
  </si>
  <si>
    <t xml:space="preserve">VARGAS </t>
  </si>
  <si>
    <t>10825216-2</t>
  </si>
  <si>
    <t xml:space="preserve">POBLETE </t>
  </si>
  <si>
    <t>PINO</t>
  </si>
  <si>
    <t xml:space="preserve"> EDUARDO  ENRIQUEZ</t>
  </si>
  <si>
    <t>16869703-1</t>
  </si>
  <si>
    <t>QUEIPO</t>
  </si>
  <si>
    <t xml:space="preserve">QUEIPO </t>
  </si>
  <si>
    <t>LUCIANO ALEXIS</t>
  </si>
  <si>
    <t>13365584-0</t>
  </si>
  <si>
    <t xml:space="preserve">QUINTANILLA </t>
  </si>
  <si>
    <t xml:space="preserve">VALDES </t>
  </si>
  <si>
    <t>12305615-9</t>
  </si>
  <si>
    <t xml:space="preserve">RAMIREZ </t>
  </si>
  <si>
    <t xml:space="preserve">AGUILAR  </t>
  </si>
  <si>
    <t xml:space="preserve">FLORENTINO </t>
  </si>
  <si>
    <t>15196265-3</t>
  </si>
  <si>
    <t>CARLOS ROBERTO</t>
  </si>
  <si>
    <t>16328373-5</t>
  </si>
  <si>
    <t xml:space="preserve">ULLOA </t>
  </si>
  <si>
    <t>EDINSON ANDRES</t>
  </si>
  <si>
    <t>INGENIERO TERRENO</t>
  </si>
  <si>
    <t>11792514-5</t>
  </si>
  <si>
    <t xml:space="preserve">RETAMAL </t>
  </si>
  <si>
    <t xml:space="preserve">RUIZ </t>
  </si>
  <si>
    <t>VICTOR HUGO</t>
  </si>
  <si>
    <t>8756169-0</t>
  </si>
  <si>
    <t xml:space="preserve">REYES </t>
  </si>
  <si>
    <t>ERALDO ARIEL</t>
  </si>
  <si>
    <t>19331731-6</t>
  </si>
  <si>
    <t xml:space="preserve">ANDRADES </t>
  </si>
  <si>
    <t>ARIEL ALEJANDRO</t>
  </si>
  <si>
    <t>15502335-K</t>
  </si>
  <si>
    <t>RIFFO</t>
  </si>
  <si>
    <t xml:space="preserve">LAGOS </t>
  </si>
  <si>
    <t>ALDO ENRIQUEZ</t>
  </si>
  <si>
    <t>13958082-6</t>
  </si>
  <si>
    <t>VICTOR SAMUEL</t>
  </si>
  <si>
    <t>12333254-7</t>
  </si>
  <si>
    <t xml:space="preserve">RIVAS </t>
  </si>
  <si>
    <t xml:space="preserve">CASANOVA </t>
  </si>
  <si>
    <t>SERGIO ELIAS</t>
  </si>
  <si>
    <t>15493288-7</t>
  </si>
  <si>
    <t>WALTER ABRAHAM</t>
  </si>
  <si>
    <t>16263433-K</t>
  </si>
  <si>
    <t xml:space="preserve">ROA </t>
  </si>
  <si>
    <t>OVIEDO</t>
  </si>
  <si>
    <t>MANUEL ALEJANDRO</t>
  </si>
  <si>
    <t>17710021-8</t>
  </si>
  <si>
    <t xml:space="preserve">RODRIGUEZ </t>
  </si>
  <si>
    <t xml:space="preserve">HENRIQUEZ </t>
  </si>
  <si>
    <t>MAURICIO ALEJANDRO</t>
  </si>
  <si>
    <t>21488951-K</t>
  </si>
  <si>
    <t>BRUCE GERFI</t>
  </si>
  <si>
    <t>13628666-8</t>
  </si>
  <si>
    <t xml:space="preserve">RUBILAR </t>
  </si>
  <si>
    <t xml:space="preserve">NAVARRETE </t>
  </si>
  <si>
    <t>MAURICIO EDUARDO</t>
  </si>
  <si>
    <t>13491384-3</t>
  </si>
  <si>
    <t xml:space="preserve">RUBIO </t>
  </si>
  <si>
    <t>18383455-K</t>
  </si>
  <si>
    <t xml:space="preserve">VINE </t>
  </si>
  <si>
    <t>ALEXIS VICTOR</t>
  </si>
  <si>
    <t>13249867-9</t>
  </si>
  <si>
    <t xml:space="preserve">SAAVEDRA </t>
  </si>
  <si>
    <t xml:space="preserve">LLANOS </t>
  </si>
  <si>
    <t>MAURICIO ESTEBAN</t>
  </si>
  <si>
    <t>16320241-7</t>
  </si>
  <si>
    <t xml:space="preserve">SAEZ </t>
  </si>
  <si>
    <t>CRISTIAN EDGARDO</t>
  </si>
  <si>
    <t>17695331-4</t>
  </si>
  <si>
    <t>DIEGO ALEJANDRO</t>
  </si>
  <si>
    <t>15835861-1</t>
  </si>
  <si>
    <t xml:space="preserve">SALINAS </t>
  </si>
  <si>
    <t>CARLOS ERNESTO</t>
  </si>
  <si>
    <t>12947306-1</t>
  </si>
  <si>
    <t>ROBERTO CARLOS</t>
  </si>
  <si>
    <t>8232663-4</t>
  </si>
  <si>
    <t xml:space="preserve">SAN MARTIN </t>
  </si>
  <si>
    <t xml:space="preserve">PINTO </t>
  </si>
  <si>
    <t>JOSE ISAAC</t>
  </si>
  <si>
    <t>15229951-6</t>
  </si>
  <si>
    <t>SANDOVAL</t>
  </si>
  <si>
    <t xml:space="preserve">BENAVIDES </t>
  </si>
  <si>
    <t>HECTOR HUGO</t>
  </si>
  <si>
    <t>16157562-3</t>
  </si>
  <si>
    <t>JOSE PATRICIO</t>
  </si>
  <si>
    <t>9057627-5</t>
  </si>
  <si>
    <t xml:space="preserve">SIERRA </t>
  </si>
  <si>
    <t xml:space="preserve">OCAMPO </t>
  </si>
  <si>
    <t>GUIDO ALVARO</t>
  </si>
  <si>
    <t>12701501-5</t>
  </si>
  <si>
    <t xml:space="preserve">SILVA </t>
  </si>
  <si>
    <t xml:space="preserve">GARAY </t>
  </si>
  <si>
    <t>OPERADOR CAMION PLUMA</t>
  </si>
  <si>
    <t>17078357-3</t>
  </si>
  <si>
    <t xml:space="preserve">SOLIS </t>
  </si>
  <si>
    <t>ALEJANDRO ERNESTO</t>
  </si>
  <si>
    <t>14231578-5</t>
  </si>
  <si>
    <t xml:space="preserve">SUAZO </t>
  </si>
  <si>
    <t>LUIS FRANCISCO</t>
  </si>
  <si>
    <t>12684165-5</t>
  </si>
  <si>
    <t xml:space="preserve">TAMAYO </t>
  </si>
  <si>
    <t>PABLO CESAR</t>
  </si>
  <si>
    <t>12577788-0</t>
  </si>
  <si>
    <t xml:space="preserve">BUSTAMANTE </t>
  </si>
  <si>
    <t>VICTOR</t>
  </si>
  <si>
    <t>CAPATAZ ANDAMIO</t>
  </si>
  <si>
    <t>15613763-4</t>
  </si>
  <si>
    <t>JOSE ANTONIO</t>
  </si>
  <si>
    <t>15228579-5</t>
  </si>
  <si>
    <t xml:space="preserve">TOLEDO </t>
  </si>
  <si>
    <t>TOLEDO</t>
  </si>
  <si>
    <t xml:space="preserve"> JOSE DE LA CRUZ</t>
  </si>
  <si>
    <t>16058329-0</t>
  </si>
  <si>
    <t xml:space="preserve">TORRES </t>
  </si>
  <si>
    <t>MANUEL ANTONIO</t>
  </si>
  <si>
    <t>9670499-2</t>
  </si>
  <si>
    <t xml:space="preserve">ULLOGA </t>
  </si>
  <si>
    <t>LUIS OCTAVIO</t>
  </si>
  <si>
    <t>12701036-6</t>
  </si>
  <si>
    <t xml:space="preserve">URIBE </t>
  </si>
  <si>
    <t xml:space="preserve">VILLA </t>
  </si>
  <si>
    <t>IVAN ALEXIS</t>
  </si>
  <si>
    <t>15224412-6</t>
  </si>
  <si>
    <t xml:space="preserve">VALENZUELA </t>
  </si>
  <si>
    <t>RICARDO ADRIAN</t>
  </si>
  <si>
    <t>13310102-0</t>
  </si>
  <si>
    <t>SIMON EDUARDO</t>
  </si>
  <si>
    <t>12173080-4</t>
  </si>
  <si>
    <t xml:space="preserve">VEAS </t>
  </si>
  <si>
    <t>10845300-1</t>
  </si>
  <si>
    <t xml:space="preserve">VENEGAS </t>
  </si>
  <si>
    <t>GUSTAVO ADOLFO</t>
  </si>
  <si>
    <t>18108795-1</t>
  </si>
  <si>
    <t xml:space="preserve">VERA </t>
  </si>
  <si>
    <t xml:space="preserve">FREN </t>
  </si>
  <si>
    <t>MICHAEL ANDRES</t>
  </si>
  <si>
    <t>10791535-4</t>
  </si>
  <si>
    <t xml:space="preserve">SANHUEZA </t>
  </si>
  <si>
    <t>15865550-0</t>
  </si>
  <si>
    <t xml:space="preserve">VERDUGO  </t>
  </si>
  <si>
    <t>RODRIGO ANTONIO</t>
  </si>
  <si>
    <t>17899151-5</t>
  </si>
  <si>
    <t>VERGARA</t>
  </si>
  <si>
    <t>OMAR EUGENIO</t>
  </si>
  <si>
    <t>9266926-2</t>
  </si>
  <si>
    <t xml:space="preserve">VIGUERA </t>
  </si>
  <si>
    <t>DANIEL GUSTAVO</t>
  </si>
  <si>
    <t>15322652-0</t>
  </si>
  <si>
    <t xml:space="preserve">VILIA </t>
  </si>
  <si>
    <t>EDGARDO MAURICIO</t>
  </si>
  <si>
    <t>12695901-K</t>
  </si>
  <si>
    <t xml:space="preserve">CAAMAÑO </t>
  </si>
  <si>
    <t>RICARDO ALBERTO</t>
  </si>
  <si>
    <t>14909133-5</t>
  </si>
  <si>
    <t>RICARDO FABIAN</t>
  </si>
  <si>
    <t>14035765-0</t>
  </si>
  <si>
    <t xml:space="preserve">VILUGRON </t>
  </si>
  <si>
    <t xml:space="preserve">BETANCUR </t>
  </si>
  <si>
    <t>ABELARDO JOSE</t>
  </si>
  <si>
    <t>18106941-4</t>
  </si>
  <si>
    <t xml:space="preserve">VON </t>
  </si>
  <si>
    <t xml:space="preserve">GIERKE </t>
  </si>
  <si>
    <t>REBOLLEDO FELIPE ALBERTO</t>
  </si>
  <si>
    <t>10715816-2</t>
  </si>
  <si>
    <t xml:space="preserve">GIERKE SOBARSO </t>
  </si>
  <si>
    <t>12302223-8</t>
  </si>
  <si>
    <t>SOBARZO MARTY ALEXIS</t>
  </si>
  <si>
    <t>15141091-K</t>
  </si>
  <si>
    <t xml:space="preserve">YAÑEZ </t>
  </si>
  <si>
    <t xml:space="preserve">MARAMBI </t>
  </si>
  <si>
    <t>ERIS FABIAN</t>
  </si>
  <si>
    <t>6225648-6</t>
  </si>
  <si>
    <t xml:space="preserve">ZAMORA </t>
  </si>
  <si>
    <t xml:space="preserve">MADRID </t>
  </si>
  <si>
    <t>HECTOR ENRIQUEZ</t>
  </si>
  <si>
    <t>12601704-9</t>
  </si>
  <si>
    <t xml:space="preserve">PONCE </t>
  </si>
  <si>
    <t>CUSTUDIO ALBERTO</t>
  </si>
  <si>
    <t>15520839-2</t>
  </si>
  <si>
    <t xml:space="preserve">ROCO  </t>
  </si>
  <si>
    <t xml:space="preserve">JOSE MIGUEL  </t>
  </si>
  <si>
    <t>OBRAS DE INGENIERÍA</t>
  </si>
  <si>
    <t>Autopista Concepción – Talcahuano N° 8696 Edifcio Bio Bio Oficina 713, 714/SECTOR LA NEGRA S/N LOTE 1 y 2</t>
  </si>
  <si>
    <t>Hualpen/ Antofagasta</t>
  </si>
  <si>
    <t>Alejandro Nataniel Vega Vallejos</t>
  </si>
  <si>
    <t>76.214.280-5</t>
  </si>
  <si>
    <t>Uso de herramientas electricas (uso de sierra)</t>
  </si>
  <si>
    <t>La peor condición de ruido se da cuando realizan maniobras de corte con esmeril angular.</t>
  </si>
  <si>
    <t>La peor condición de emisión de ruido en el funcionamiento de sierra circular para corte de madera.</t>
  </si>
  <si>
    <t>Supervision</t>
  </si>
  <si>
    <t xml:space="preserve">Supervision en terreno </t>
  </si>
  <si>
    <t>Al realizar labores de Supervision.</t>
  </si>
  <si>
    <t>Rotación en realizar los cortes para disminuir el tiempo de exposición y mantener distancias de fuentes.</t>
  </si>
  <si>
    <t>La peor condición de emisión de ruido se da al utilizar cango para el picado de hormigon.</t>
  </si>
  <si>
    <t>9200 - 9300</t>
  </si>
  <si>
    <t>l88</t>
  </si>
  <si>
    <t>Ingenieria AVA Montajes Ltda</t>
  </si>
  <si>
    <t>AVA Montajes está orientada a satisfacer las necesidades de ingeniería y construcción de la industria nacional, con una óptima orientación al servicio, una atención rápida y eficiente destinada a sus clientes.</t>
  </si>
  <si>
    <t xml:space="preserve">Keren Gonzalez Ricciardi </t>
  </si>
  <si>
    <t>Encargada Protocolos Minsaly SBC</t>
  </si>
  <si>
    <t>kbelen.kbg@gmail.com</t>
  </si>
  <si>
    <t>9200-9300</t>
  </si>
  <si>
    <t xml:space="preserve">uso de esmeril </t>
  </si>
  <si>
    <t>Soldadores</t>
  </si>
  <si>
    <t>prevencionista</t>
  </si>
  <si>
    <t>Obras civiles (carpinteros, albañil, Cubicador, Enfierradores, Maestro Primera y segunda.</t>
  </si>
  <si>
    <t xml:space="preserve">Capataces </t>
  </si>
  <si>
    <t>Supervision de trabajos</t>
  </si>
  <si>
    <t xml:space="preserve">verificacion de trabajos </t>
  </si>
  <si>
    <t>Supervisores</t>
  </si>
  <si>
    <t>tapones auditivos de espuma 1100</t>
  </si>
  <si>
    <t xml:space="preserve"> tapones auditivos de espuma 1100</t>
  </si>
  <si>
    <t xml:space="preserve"> tapones auditivos de espuma 1101</t>
  </si>
  <si>
    <t>compactacion de suelos (Operador)</t>
  </si>
  <si>
    <t>tratamiento de juntas con cangu (Maestro primera)</t>
  </si>
  <si>
    <t xml:space="preserve">Movimiento de tierra con maquinaria (operador) </t>
  </si>
  <si>
    <t>instalacion de moldaje (Carpintero)</t>
  </si>
  <si>
    <t xml:space="preserve"> sierra circular 7' 1/4 Makita o Bosh </t>
  </si>
  <si>
    <t>Placa, Rodillo, Vibropison (marca Wakel)</t>
  </si>
  <si>
    <t>uso de cangu (Hirlti)</t>
  </si>
  <si>
    <t>uso de escavadora y retroescavadora (Caterpillar, Doosan)</t>
  </si>
  <si>
    <t>Martillo Mango ergonomico</t>
  </si>
  <si>
    <t>Capacitacion y difusion de medidas de uso y mantenimiento de epp. Cpacitacion Protocolo de exposicion ocupacional del ruido, ODI por cargo,  Identificacion en Matriz de Riesgos y Matriz IPER.</t>
  </si>
  <si>
    <t xml:space="preserve">Te    (Hrs) </t>
  </si>
  <si>
    <t>Capataces</t>
  </si>
  <si>
    <t>Prevencionistas</t>
  </si>
  <si>
    <t>corte con sierra circular (Carpintero, Maestro primera)</t>
  </si>
  <si>
    <t>corte con esmeril angular (Carpintero, Maestro primera)</t>
  </si>
  <si>
    <t xml:space="preserve">corte con sierra circular </t>
  </si>
  <si>
    <t xml:space="preserve"> supervision en trabajos sierra circular, instalacion de moldaje, esmeril angular, compactacion de suelos, tratamiento de conjunturas,moviemineoto de tierra (ambiente de trabajo)</t>
  </si>
  <si>
    <t>esmeril angular</t>
  </si>
  <si>
    <t>sierra circular</t>
  </si>
  <si>
    <t xml:space="preserve"> esmeril angular 7' 1/4 Makita o Bosh </t>
  </si>
  <si>
    <t>La peor condición de emisión de ruido en el golpeteo juntar moldes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</si>
</sst>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340A]d&quot; de &quot;mmmm&quot; de &quot;yyyy;@"/>
  </numFmts>
  <fonts count="41" x14ac:knownFonts="1">
    <font>
      <sz val="11"/>
      <color theme="1"/>
      <name val="Calibri"/>
      <family val="2"/>
      <scheme val="minor"/>
    </font>
    <font>
      <b/>
      <sz val="11"/>
      <color theme="0"/>
      <name val="Calibri"/>
      <family val="2"/>
      <scheme val="minor"/>
    </font>
    <font>
      <sz val="9"/>
      <color rgb="FF000000"/>
      <name val="Calibri"/>
      <family val="2"/>
      <scheme val="minor"/>
    </font>
    <font>
      <sz val="9"/>
      <color theme="1"/>
      <name val="Calibri"/>
      <family val="2"/>
      <scheme val="minor"/>
    </font>
    <font>
      <b/>
      <sz val="9"/>
      <color theme="0"/>
      <name val="Calibri"/>
      <family val="2"/>
      <scheme val="minor"/>
    </font>
    <font>
      <sz val="11"/>
      <color theme="1"/>
      <name val="Calibri"/>
      <family val="2"/>
      <scheme val="minor"/>
    </font>
    <font>
      <sz val="11"/>
      <color theme="0"/>
      <name val="Calibri"/>
      <family val="2"/>
      <scheme val="minor"/>
    </font>
    <font>
      <i/>
      <sz val="10"/>
      <color theme="1"/>
      <name val="Calibri"/>
      <family val="2"/>
      <scheme val="minor"/>
    </font>
    <font>
      <sz val="12"/>
      <color theme="1"/>
      <name val="Calibri"/>
      <family val="2"/>
      <scheme val="minor"/>
    </font>
    <font>
      <sz val="10"/>
      <name val="Arial"/>
      <family val="2"/>
    </font>
    <font>
      <sz val="9"/>
      <color theme="0"/>
      <name val="Calibri"/>
      <family val="2"/>
      <scheme val="minor"/>
    </font>
    <font>
      <b/>
      <sz val="9"/>
      <name val="Arial"/>
      <family val="2"/>
    </font>
    <font>
      <sz val="9"/>
      <name val="Arial"/>
      <family val="2"/>
    </font>
    <font>
      <sz val="8"/>
      <color theme="1"/>
      <name val="Calibri"/>
      <family val="2"/>
      <scheme val="minor"/>
    </font>
    <font>
      <b/>
      <sz val="8"/>
      <color theme="0"/>
      <name val="Calibri"/>
      <family val="2"/>
      <scheme val="minor"/>
    </font>
    <font>
      <b/>
      <sz val="8"/>
      <color theme="1"/>
      <name val="Calibri"/>
      <family val="2"/>
      <scheme val="minor"/>
    </font>
    <font>
      <u/>
      <sz val="11"/>
      <color theme="10"/>
      <name val="Calibri"/>
      <family val="2"/>
      <scheme val="minor"/>
    </font>
    <font>
      <b/>
      <sz val="11"/>
      <color theme="1"/>
      <name val="Calibri"/>
      <family val="2"/>
      <scheme val="minor"/>
    </font>
    <font>
      <i/>
      <sz val="11"/>
      <color rgb="FFFF0000"/>
      <name val="Calibri"/>
      <family val="2"/>
      <scheme val="minor"/>
    </font>
    <font>
      <sz val="11"/>
      <color rgb="FFFF0000"/>
      <name val="Calibri"/>
      <family val="2"/>
      <scheme val="minor"/>
    </font>
    <font>
      <sz val="12"/>
      <color rgb="FFFF0000"/>
      <name val="Calibri"/>
      <family val="2"/>
      <scheme val="minor"/>
    </font>
    <font>
      <b/>
      <i/>
      <sz val="11"/>
      <color theme="0"/>
      <name val="Calibri"/>
      <family val="2"/>
      <scheme val="minor"/>
    </font>
    <font>
      <b/>
      <i/>
      <sz val="9"/>
      <color theme="1"/>
      <name val="Calibri"/>
      <family val="2"/>
      <scheme val="minor"/>
    </font>
    <font>
      <b/>
      <i/>
      <sz val="11"/>
      <color theme="1"/>
      <name val="Calibri"/>
      <family val="2"/>
      <scheme val="minor"/>
    </font>
    <font>
      <b/>
      <sz val="10"/>
      <color theme="0"/>
      <name val="Calibri"/>
      <family val="2"/>
      <scheme val="minor"/>
    </font>
    <font>
      <b/>
      <i/>
      <sz val="10"/>
      <color theme="1"/>
      <name val="Calibri"/>
      <family val="2"/>
      <scheme val="minor"/>
    </font>
    <font>
      <b/>
      <sz val="8"/>
      <name val="Calibri"/>
      <family val="2"/>
      <scheme val="minor"/>
    </font>
    <font>
      <b/>
      <sz val="9"/>
      <name val="Calibri"/>
      <family val="2"/>
      <scheme val="minor"/>
    </font>
    <font>
      <sz val="10"/>
      <color theme="0"/>
      <name val="Calibri"/>
      <family val="2"/>
      <scheme val="minor"/>
    </font>
    <font>
      <sz val="10"/>
      <color rgb="FFFF0000"/>
      <name val="Calibri"/>
      <family val="2"/>
    </font>
    <font>
      <sz val="9"/>
      <name val="Calibri"/>
      <family val="2"/>
      <scheme val="minor"/>
    </font>
    <font>
      <sz val="7"/>
      <color rgb="FF000000"/>
      <name val="Calibri"/>
      <family val="2"/>
      <scheme val="minor"/>
    </font>
    <font>
      <sz val="7"/>
      <color theme="1"/>
      <name val="Calibri"/>
      <family val="2"/>
      <scheme val="minor"/>
    </font>
    <font>
      <b/>
      <sz val="7"/>
      <color theme="1"/>
      <name val="Calibri"/>
      <family val="2"/>
      <scheme val="minor"/>
    </font>
    <font>
      <sz val="10"/>
      <name val="Arial Narrow"/>
      <family val="2"/>
    </font>
    <font>
      <b/>
      <sz val="12"/>
      <name val="Arial Narrow"/>
      <family val="2"/>
    </font>
    <font>
      <b/>
      <sz val="10"/>
      <name val="Arial Narrow"/>
      <family val="2"/>
    </font>
    <font>
      <sz val="11"/>
      <name val="Calibri"/>
      <family val="2"/>
    </font>
    <font>
      <sz val="10"/>
      <name val="Arial"/>
      <family val="2"/>
    </font>
    <font>
      <sz val="9"/>
      <color indexed="81"/>
      <name val="Tahoma"/>
      <charset val="1"/>
    </font>
    <font>
      <b/>
      <sz val="9"/>
      <color indexed="81"/>
      <name val="Tahoma"/>
      <charset val="1"/>
    </font>
  </fonts>
  <fills count="23">
    <fill>
      <patternFill patternType="none"/>
    </fill>
    <fill>
      <patternFill patternType="gray125"/>
    </fill>
    <fill>
      <patternFill patternType="solid">
        <fgColor theme="4" tint="0.79998168889431442"/>
        <bgColor indexed="64"/>
      </patternFill>
    </fill>
    <fill>
      <patternFill patternType="solid">
        <fgColor rgb="FF00B050"/>
        <bgColor indexed="64"/>
      </patternFill>
    </fill>
    <fill>
      <patternFill patternType="solid">
        <fgColor theme="0"/>
        <bgColor indexed="64"/>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9" tint="0.39997558519241921"/>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4" tint="0.79998168889431442"/>
        <bgColor theme="4" tint="0.79998168889431442"/>
      </patternFill>
    </fill>
    <fill>
      <patternFill patternType="solid">
        <fgColor rgb="FFF2F2F2"/>
        <bgColor indexed="64"/>
      </patternFill>
    </fill>
    <fill>
      <patternFill patternType="solid">
        <fgColor theme="4"/>
        <bgColor theme="4"/>
      </patternFill>
    </fill>
    <fill>
      <patternFill patternType="solid">
        <fgColor rgb="FFFF0000"/>
        <bgColor indexed="64"/>
      </patternFill>
    </fill>
    <fill>
      <patternFill patternType="solid">
        <fgColor rgb="FFFFFF00"/>
        <bgColor indexed="64"/>
      </patternFill>
    </fill>
    <fill>
      <patternFill patternType="solid">
        <fgColor rgb="FF92D050"/>
        <bgColor indexed="64"/>
      </patternFill>
    </fill>
    <fill>
      <patternFill patternType="solid">
        <fgColor rgb="FF92D050"/>
        <bgColor rgb="FF000000"/>
      </patternFill>
    </fill>
  </fills>
  <borders count="5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right/>
      <top style="thin">
        <color indexed="64"/>
      </top>
      <bottom/>
      <diagonal/>
    </border>
    <border>
      <left/>
      <right/>
      <top/>
      <bottom style="double">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theme="6" tint="0.39997558519241921"/>
      </left>
      <right style="thin">
        <color theme="6" tint="0.39997558519241921"/>
      </right>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
      <left/>
      <right/>
      <top style="medium">
        <color indexed="64"/>
      </top>
      <bottom/>
      <diagonal/>
    </border>
    <border>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thin">
        <color theme="4" tint="0.39997558519241921"/>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right/>
      <top style="thin">
        <color rgb="FF0A7E3F"/>
      </top>
      <bottom style="thin">
        <color rgb="FF0A7E3F"/>
      </bottom>
      <diagonal/>
    </border>
    <border>
      <left/>
      <right/>
      <top/>
      <bottom style="thin">
        <color rgb="FF0A7E3F"/>
      </bottom>
      <diagonal/>
    </border>
    <border>
      <left style="thin">
        <color indexed="64"/>
      </left>
      <right/>
      <top/>
      <bottom style="thin">
        <color indexed="64"/>
      </bottom>
      <diagonal/>
    </border>
    <border>
      <left style="thin">
        <color rgb="FF0A7E3F"/>
      </left>
      <right style="thin">
        <color rgb="FF0A7E3F"/>
      </right>
      <top style="thin">
        <color rgb="FF0A7E3F"/>
      </top>
      <bottom style="thin">
        <color rgb="FF0A7E3F"/>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9">
    <xf numFmtId="0" fontId="0" fillId="0" borderId="0"/>
    <xf numFmtId="0" fontId="6"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9" fillId="0" borderId="0"/>
    <xf numFmtId="0" fontId="8" fillId="0" borderId="0"/>
    <xf numFmtId="0" fontId="9" fillId="0" borderId="0"/>
    <xf numFmtId="0" fontId="16" fillId="0" borderId="0" applyNumberFormat="0" applyFill="0" applyBorder="0" applyAlignment="0" applyProtection="0"/>
    <xf numFmtId="9" fontId="5" fillId="0" borderId="0" applyFont="0" applyFill="0" applyBorder="0" applyAlignment="0" applyProtection="0"/>
  </cellStyleXfs>
  <cellXfs count="383">
    <xf numFmtId="0" fontId="0" fillId="0" borderId="0" xfId="0"/>
    <xf numFmtId="0" fontId="3" fillId="2" borderId="1" xfId="0" applyFont="1" applyFill="1" applyBorder="1" applyAlignment="1" applyProtection="1">
      <alignment horizontal="center" vertical="center" wrapText="1"/>
      <protection locked="0"/>
    </xf>
    <xf numFmtId="0" fontId="0" fillId="0" borderId="1" xfId="0" applyBorder="1"/>
    <xf numFmtId="0" fontId="4" fillId="3"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xf numFmtId="0" fontId="3" fillId="2" borderId="4" xfId="0" applyFont="1" applyFill="1" applyBorder="1" applyAlignment="1" applyProtection="1">
      <alignment horizontal="center" vertical="center" wrapText="1"/>
      <protection locked="0"/>
    </xf>
    <xf numFmtId="0" fontId="3" fillId="0" borderId="0" xfId="0" applyFont="1" applyAlignment="1">
      <alignment horizontal="center" vertical="center"/>
    </xf>
    <xf numFmtId="0" fontId="3" fillId="0" borderId="0" xfId="0" applyFont="1"/>
    <xf numFmtId="0" fontId="0" fillId="4" borderId="0" xfId="0" applyFill="1"/>
    <xf numFmtId="0" fontId="3" fillId="2" borderId="11" xfId="0" applyFont="1" applyFill="1" applyBorder="1" applyAlignment="1" applyProtection="1">
      <alignment horizontal="center" vertical="center" wrapText="1"/>
      <protection locked="0"/>
    </xf>
    <xf numFmtId="0" fontId="0" fillId="0" borderId="0" xfId="0" applyAlignment="1">
      <alignment horizontal="center" vertical="center"/>
    </xf>
    <xf numFmtId="0" fontId="0" fillId="2" borderId="14" xfId="0" applyFill="1" applyBorder="1" applyAlignment="1">
      <alignment horizontal="center" vertical="center"/>
    </xf>
    <xf numFmtId="0" fontId="0" fillId="2" borderId="0" xfId="0" applyFill="1" applyAlignment="1">
      <alignment horizontal="center" vertical="center"/>
    </xf>
    <xf numFmtId="0" fontId="0" fillId="2" borderId="15" xfId="0" applyFill="1" applyBorder="1" applyAlignment="1">
      <alignment horizontal="center" vertical="center"/>
    </xf>
    <xf numFmtId="0" fontId="0" fillId="0" borderId="0" xfId="0" applyAlignment="1">
      <alignment horizontal="right"/>
    </xf>
    <xf numFmtId="0" fontId="7" fillId="0" borderId="0" xfId="0" applyFont="1"/>
    <xf numFmtId="0" fontId="3" fillId="0" borderId="0" xfId="0" applyFont="1" applyAlignment="1">
      <alignment horizontal="left" vertical="center" wrapText="1"/>
    </xf>
    <xf numFmtId="0" fontId="3" fillId="0" borderId="16" xfId="0" applyFont="1" applyBorder="1"/>
    <xf numFmtId="0" fontId="3" fillId="0" borderId="17" xfId="0" applyFont="1" applyBorder="1"/>
    <xf numFmtId="0" fontId="3" fillId="0" borderId="18" xfId="0" applyFont="1" applyBorder="1"/>
    <xf numFmtId="0" fontId="10" fillId="0" borderId="0" xfId="0" applyFont="1"/>
    <xf numFmtId="0" fontId="3" fillId="7" borderId="0" xfId="3" applyFont="1" applyAlignment="1">
      <alignment horizontal="center"/>
    </xf>
    <xf numFmtId="0" fontId="3" fillId="8" borderId="0" xfId="0" applyFont="1" applyFill="1" applyAlignment="1">
      <alignment horizontal="center"/>
    </xf>
    <xf numFmtId="0" fontId="3" fillId="10" borderId="0" xfId="0" applyFont="1" applyFill="1" applyAlignment="1">
      <alignment horizontal="center"/>
    </xf>
    <xf numFmtId="0" fontId="3" fillId="11" borderId="0" xfId="0" applyFont="1" applyFill="1" applyAlignment="1">
      <alignment horizontal="center"/>
    </xf>
    <xf numFmtId="0" fontId="3" fillId="12" borderId="0" xfId="0" applyFont="1" applyFill="1" applyAlignment="1">
      <alignment horizontal="center"/>
    </xf>
    <xf numFmtId="0" fontId="3" fillId="13" borderId="0" xfId="0" applyFont="1" applyFill="1" applyAlignment="1">
      <alignment horizontal="center"/>
    </xf>
    <xf numFmtId="0" fontId="3" fillId="0" borderId="0" xfId="0" applyFont="1" applyAlignment="1">
      <alignment horizontal="center"/>
    </xf>
    <xf numFmtId="0" fontId="3" fillId="14" borderId="0" xfId="0" applyFont="1" applyFill="1"/>
    <xf numFmtId="0" fontId="3" fillId="6" borderId="0" xfId="2" applyFont="1" applyAlignment="1">
      <alignment horizontal="center"/>
    </xf>
    <xf numFmtId="164" fontId="10" fillId="5" borderId="0" xfId="1" applyNumberFormat="1" applyFont="1" applyAlignment="1">
      <alignment horizontal="center"/>
    </xf>
    <xf numFmtId="164" fontId="4" fillId="5" borderId="19" xfId="1" applyNumberFormat="1" applyFont="1" applyBorder="1" applyAlignment="1">
      <alignment horizontal="center" vertical="center" wrapText="1"/>
    </xf>
    <xf numFmtId="164" fontId="3" fillId="0" borderId="0" xfId="0" applyNumberFormat="1" applyFont="1"/>
    <xf numFmtId="0" fontId="11" fillId="0" borderId="0" xfId="4" applyFont="1"/>
    <xf numFmtId="0" fontId="12" fillId="0" borderId="0" xfId="4" applyFont="1"/>
    <xf numFmtId="164" fontId="12" fillId="0" borderId="0" xfId="4" applyNumberFormat="1" applyFont="1"/>
    <xf numFmtId="0" fontId="4" fillId="3" borderId="20" xfId="0" applyFont="1" applyFill="1" applyBorder="1" applyAlignment="1">
      <alignment horizontal="center" vertical="center" wrapText="1"/>
    </xf>
    <xf numFmtId="0" fontId="3" fillId="2" borderId="21" xfId="0" applyFont="1" applyFill="1" applyBorder="1" applyAlignment="1" applyProtection="1">
      <alignment horizontal="center" vertical="center" wrapText="1"/>
      <protection locked="0"/>
    </xf>
    <xf numFmtId="0" fontId="4" fillId="3" borderId="22" xfId="0" applyFont="1" applyFill="1" applyBorder="1" applyAlignment="1">
      <alignment horizontal="center" vertical="center" wrapText="1"/>
    </xf>
    <xf numFmtId="0" fontId="3" fillId="10" borderId="21" xfId="0" applyFont="1" applyFill="1" applyBorder="1" applyAlignment="1" applyProtection="1">
      <alignment horizontal="center" vertical="center" wrapText="1"/>
      <protection locked="0"/>
    </xf>
    <xf numFmtId="0" fontId="3" fillId="10" borderId="1" xfId="0" applyFont="1" applyFill="1" applyBorder="1" applyAlignment="1" applyProtection="1">
      <alignment horizontal="center" vertical="center" wrapText="1"/>
      <protection locked="0"/>
    </xf>
    <xf numFmtId="0" fontId="3" fillId="10" borderId="11" xfId="0" applyFont="1" applyFill="1" applyBorder="1" applyAlignment="1" applyProtection="1">
      <alignment horizontal="center" vertical="center" wrapText="1"/>
      <protection locked="0"/>
    </xf>
    <xf numFmtId="0" fontId="3" fillId="10" borderId="4" xfId="0" applyFont="1" applyFill="1" applyBorder="1" applyAlignment="1" applyProtection="1">
      <alignment horizontal="center" vertical="center" wrapText="1"/>
      <protection locked="0"/>
    </xf>
    <xf numFmtId="0" fontId="0" fillId="15" borderId="1" xfId="0" applyFill="1" applyBorder="1"/>
    <xf numFmtId="0" fontId="0" fillId="4" borderId="5" xfId="0" applyFill="1" applyBorder="1"/>
    <xf numFmtId="0" fontId="4" fillId="3" borderId="30" xfId="0" applyFont="1" applyFill="1" applyBorder="1" applyAlignment="1">
      <alignment horizontal="center" vertical="center" wrapText="1"/>
    </xf>
    <xf numFmtId="0" fontId="4" fillId="3" borderId="31" xfId="0" applyFont="1" applyFill="1" applyBorder="1" applyAlignment="1">
      <alignment horizontal="center" vertical="center" wrapText="1"/>
    </xf>
    <xf numFmtId="0" fontId="4" fillId="3" borderId="32" xfId="0" applyFont="1" applyFill="1" applyBorder="1" applyAlignment="1">
      <alignment horizontal="center" vertical="center" wrapText="1"/>
    </xf>
    <xf numFmtId="0" fontId="4" fillId="3" borderId="33" xfId="0" applyFont="1" applyFill="1" applyBorder="1" applyAlignment="1">
      <alignment horizontal="center" vertical="center" wrapText="1"/>
    </xf>
    <xf numFmtId="0" fontId="4" fillId="3" borderId="34" xfId="0" applyFont="1" applyFill="1" applyBorder="1" applyAlignment="1">
      <alignment horizontal="center" vertical="center" wrapText="1"/>
    </xf>
    <xf numFmtId="0" fontId="18" fillId="0" borderId="0" xfId="0" applyFont="1"/>
    <xf numFmtId="0" fontId="19" fillId="0" borderId="0" xfId="0" applyFont="1"/>
    <xf numFmtId="0" fontId="19" fillId="0" borderId="1" xfId="0" applyFont="1" applyBorder="1"/>
    <xf numFmtId="0" fontId="4" fillId="0" borderId="0" xfId="0" applyFont="1" applyAlignment="1">
      <alignment horizontal="left" vertical="center" wrapText="1"/>
    </xf>
    <xf numFmtId="0" fontId="3" fillId="0" borderId="1" xfId="0" applyFont="1" applyBorder="1" applyAlignment="1">
      <alignment horizontal="left" vertical="center"/>
    </xf>
    <xf numFmtId="0" fontId="3" fillId="15" borderId="1" xfId="0" applyFont="1" applyFill="1" applyBorder="1"/>
    <xf numFmtId="165" fontId="3" fillId="15" borderId="1" xfId="0" applyNumberFormat="1" applyFont="1" applyFill="1" applyBorder="1" applyAlignment="1">
      <alignment horizontal="left"/>
    </xf>
    <xf numFmtId="0" fontId="3" fillId="0" borderId="4" xfId="0" applyFont="1" applyBorder="1" applyAlignment="1">
      <alignment horizontal="left" vertical="center"/>
    </xf>
    <xf numFmtId="0" fontId="3" fillId="15" borderId="4" xfId="0" applyFont="1" applyFill="1" applyBorder="1" applyAlignment="1">
      <alignment horizontal="left" vertical="center"/>
    </xf>
    <xf numFmtId="0" fontId="20" fillId="0" borderId="0" xfId="0" applyFont="1"/>
    <xf numFmtId="164" fontId="3" fillId="0" borderId="4"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164" fontId="3" fillId="0" borderId="11" xfId="0" applyNumberFormat="1" applyFont="1" applyBorder="1" applyAlignment="1">
      <alignment horizontal="center" vertical="center" wrapText="1"/>
    </xf>
    <xf numFmtId="164" fontId="3" fillId="0" borderId="21" xfId="0" applyNumberFormat="1" applyFont="1" applyBorder="1" applyAlignment="1">
      <alignment horizontal="center" vertical="center" wrapText="1"/>
    </xf>
    <xf numFmtId="9" fontId="0" fillId="0" borderId="0" xfId="8" applyFont="1"/>
    <xf numFmtId="0" fontId="0" fillId="0" borderId="6" xfId="0" applyBorder="1"/>
    <xf numFmtId="0" fontId="0" fillId="0" borderId="2" xfId="0" applyBorder="1"/>
    <xf numFmtId="0" fontId="3" fillId="10" borderId="23" xfId="0" applyFont="1" applyFill="1" applyBorder="1" applyAlignment="1" applyProtection="1">
      <alignment horizontal="center" vertical="center" wrapText="1"/>
      <protection locked="0"/>
    </xf>
    <xf numFmtId="164" fontId="3" fillId="0" borderId="23" xfId="0" applyNumberFormat="1" applyFont="1" applyBorder="1" applyAlignment="1">
      <alignment horizontal="center" vertical="center" wrapText="1"/>
    </xf>
    <xf numFmtId="0" fontId="21" fillId="3" borderId="1" xfId="0" applyFont="1" applyFill="1" applyBorder="1" applyAlignment="1">
      <alignment horizontal="center" vertical="center"/>
    </xf>
    <xf numFmtId="0" fontId="3" fillId="0" borderId="0" xfId="0" applyFont="1" applyAlignment="1">
      <alignment horizontal="center" vertical="center" wrapText="1"/>
    </xf>
    <xf numFmtId="0" fontId="19" fillId="0" borderId="1" xfId="0" applyFont="1" applyBorder="1" applyAlignment="1">
      <alignment vertical="center"/>
    </xf>
    <xf numFmtId="0" fontId="15" fillId="0" borderId="0" xfId="0" applyFont="1" applyAlignment="1">
      <alignment horizontal="center" vertical="center"/>
    </xf>
    <xf numFmtId="0" fontId="13" fillId="0" borderId="0" xfId="0" applyFont="1" applyAlignment="1">
      <alignment horizontal="center" vertical="center" wrapText="1"/>
    </xf>
    <xf numFmtId="0" fontId="13" fillId="4" borderId="0" xfId="0" applyFont="1" applyFill="1" applyAlignment="1">
      <alignment horizontal="center" vertical="center"/>
    </xf>
    <xf numFmtId="0" fontId="13" fillId="4" borderId="0" xfId="0" applyFont="1" applyFill="1" applyAlignment="1">
      <alignment vertical="center"/>
    </xf>
    <xf numFmtId="0" fontId="15" fillId="4" borderId="0" xfId="0" applyFont="1" applyFill="1" applyAlignment="1">
      <alignment horizontal="center" vertical="center"/>
    </xf>
    <xf numFmtId="0" fontId="13" fillId="4" borderId="0" xfId="0" applyFont="1" applyFill="1" applyAlignment="1">
      <alignment horizontal="center" vertical="center" wrapText="1"/>
    </xf>
    <xf numFmtId="165" fontId="3" fillId="15" borderId="1" xfId="0" applyNumberFormat="1" applyFont="1" applyFill="1" applyBorder="1" applyAlignment="1">
      <alignment horizontal="left" wrapText="1"/>
    </xf>
    <xf numFmtId="0" fontId="13" fillId="0" borderId="0" xfId="0" applyFont="1" applyAlignment="1">
      <alignment horizontal="left" vertical="center" wrapText="1"/>
    </xf>
    <xf numFmtId="0" fontId="4" fillId="0" borderId="0" xfId="0" applyFont="1" applyAlignment="1">
      <alignment horizontal="center" vertical="center"/>
    </xf>
    <xf numFmtId="0" fontId="3" fillId="0" borderId="1" xfId="0" applyFont="1" applyBorder="1" applyAlignment="1">
      <alignment wrapText="1"/>
    </xf>
    <xf numFmtId="0" fontId="22" fillId="6" borderId="0" xfId="2" applyFont="1" applyAlignment="1">
      <alignment horizontal="center"/>
    </xf>
    <xf numFmtId="0" fontId="23" fillId="4" borderId="0" xfId="0" applyFont="1" applyFill="1"/>
    <xf numFmtId="0" fontId="3" fillId="0" borderId="1" xfId="0" applyFont="1" applyBorder="1" applyAlignment="1">
      <alignment horizontal="left" wrapText="1"/>
    </xf>
    <xf numFmtId="0" fontId="3" fillId="0" borderId="1" xfId="0" applyFont="1" applyBorder="1" applyAlignment="1">
      <alignment horizontal="left"/>
    </xf>
    <xf numFmtId="18" fontId="3" fillId="0" borderId="1" xfId="0" applyNumberFormat="1" applyFont="1" applyBorder="1" applyAlignment="1">
      <alignment horizontal="left"/>
    </xf>
    <xf numFmtId="0" fontId="17" fillId="4" borderId="0" xfId="0" applyFont="1" applyFill="1"/>
    <xf numFmtId="0" fontId="6" fillId="0" borderId="0" xfId="0" applyFont="1"/>
    <xf numFmtId="0" fontId="3" fillId="2" borderId="13" xfId="0" applyFont="1" applyFill="1" applyBorder="1" applyAlignment="1">
      <alignment horizontal="left" vertical="center" wrapText="1"/>
    </xf>
    <xf numFmtId="0" fontId="3" fillId="2" borderId="13" xfId="0" applyFont="1" applyFill="1" applyBorder="1" applyAlignment="1">
      <alignment horizontal="center" vertical="center" wrapText="1"/>
    </xf>
    <xf numFmtId="0" fontId="3" fillId="2" borderId="4" xfId="0" applyFont="1" applyFill="1" applyBorder="1" applyAlignment="1">
      <alignment horizontal="left" vertical="center" wrapText="1"/>
    </xf>
    <xf numFmtId="0" fontId="3" fillId="2" borderId="4"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0" fillId="4" borderId="28" xfId="0" applyFill="1" applyBorder="1"/>
    <xf numFmtId="0" fontId="0" fillId="4" borderId="26" xfId="0" applyFill="1" applyBorder="1"/>
    <xf numFmtId="0" fontId="3" fillId="15" borderId="21" xfId="0" applyFont="1" applyFill="1" applyBorder="1" applyAlignment="1" applyProtection="1">
      <alignment horizontal="left" vertical="center" wrapText="1"/>
      <protection locked="0"/>
    </xf>
    <xf numFmtId="0" fontId="3" fillId="15" borderId="1" xfId="0" applyFont="1" applyFill="1" applyBorder="1" applyAlignment="1" applyProtection="1">
      <alignment horizontal="left" vertical="center" wrapText="1"/>
      <protection locked="0"/>
    </xf>
    <xf numFmtId="0" fontId="3" fillId="15" borderId="11" xfId="0" applyFont="1" applyFill="1" applyBorder="1" applyAlignment="1" applyProtection="1">
      <alignment horizontal="left" vertical="center" wrapText="1"/>
      <protection locked="0"/>
    </xf>
    <xf numFmtId="0" fontId="3" fillId="15" borderId="4" xfId="0" applyFont="1" applyFill="1" applyBorder="1" applyAlignment="1" applyProtection="1">
      <alignment horizontal="center" vertical="center" wrapText="1"/>
      <protection locked="0"/>
    </xf>
    <xf numFmtId="0" fontId="3" fillId="15" borderId="4" xfId="0" applyFont="1" applyFill="1" applyBorder="1" applyAlignment="1" applyProtection="1">
      <alignment horizontal="left" vertical="center" wrapText="1"/>
      <protection locked="0"/>
    </xf>
    <xf numFmtId="0" fontId="3" fillId="10" borderId="3" xfId="0" applyFont="1" applyFill="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24" fillId="0" borderId="37" xfId="0" applyFont="1" applyBorder="1" applyAlignment="1">
      <alignment horizontal="center"/>
    </xf>
    <xf numFmtId="0" fontId="4" fillId="3" borderId="35"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38" xfId="0" applyFont="1" applyFill="1" applyBorder="1" applyAlignment="1">
      <alignment horizontal="center" vertical="center" wrapText="1"/>
    </xf>
    <xf numFmtId="0" fontId="25" fillId="0" borderId="0" xfId="0" applyFont="1"/>
    <xf numFmtId="0" fontId="26" fillId="17" borderId="0" xfId="0" applyFont="1" applyFill="1" applyAlignment="1">
      <alignment horizontal="center" vertical="center" wrapText="1"/>
    </xf>
    <xf numFmtId="0" fontId="13" fillId="4" borderId="49" xfId="0" applyFont="1" applyFill="1" applyBorder="1" applyAlignment="1">
      <alignment horizontal="center" vertical="center"/>
    </xf>
    <xf numFmtId="0" fontId="13" fillId="4" borderId="49" xfId="0" applyFont="1" applyFill="1" applyBorder="1" applyAlignment="1">
      <alignment vertical="center"/>
    </xf>
    <xf numFmtId="0" fontId="15" fillId="0" borderId="49" xfId="0" applyFont="1" applyBorder="1" applyAlignment="1">
      <alignment horizontal="center" vertical="center"/>
    </xf>
    <xf numFmtId="0" fontId="13" fillId="4" borderId="49" xfId="0" applyFont="1" applyFill="1" applyBorder="1" applyAlignment="1">
      <alignment horizontal="center" vertical="center" wrapText="1"/>
    </xf>
    <xf numFmtId="0" fontId="15" fillId="16" borderId="49" xfId="0" applyFont="1" applyFill="1" applyBorder="1" applyAlignment="1">
      <alignment horizontal="center" vertical="center"/>
    </xf>
    <xf numFmtId="0" fontId="13" fillId="4" borderId="50" xfId="0" applyFont="1" applyFill="1" applyBorder="1" applyAlignment="1">
      <alignment horizontal="center" vertical="center" wrapText="1"/>
    </xf>
    <xf numFmtId="0" fontId="15" fillId="0" borderId="50" xfId="0" applyFont="1" applyBorder="1" applyAlignment="1">
      <alignment horizontal="center" vertical="center"/>
    </xf>
    <xf numFmtId="0" fontId="3" fillId="2" borderId="3" xfId="0" applyFont="1" applyFill="1" applyBorder="1" applyAlignment="1">
      <alignment horizontal="left" vertical="center" wrapText="1"/>
    </xf>
    <xf numFmtId="0" fontId="3" fillId="2" borderId="3" xfId="0" applyFont="1" applyFill="1" applyBorder="1" applyAlignment="1">
      <alignment horizontal="center" vertical="center" wrapText="1"/>
    </xf>
    <xf numFmtId="0" fontId="3" fillId="2" borderId="10" xfId="0" applyFont="1" applyFill="1" applyBorder="1" applyAlignment="1">
      <alignment horizontal="left" vertical="center" wrapText="1"/>
    </xf>
    <xf numFmtId="0" fontId="3" fillId="2" borderId="10" xfId="0" applyFont="1" applyFill="1" applyBorder="1" applyAlignment="1">
      <alignment horizontal="center" vertical="center" wrapText="1"/>
    </xf>
    <xf numFmtId="0" fontId="1" fillId="18" borderId="37" xfId="0" applyFont="1" applyFill="1" applyBorder="1"/>
    <xf numFmtId="0" fontId="14" fillId="18" borderId="37" xfId="0" applyFont="1" applyFill="1" applyBorder="1" applyAlignment="1">
      <alignment horizontal="center"/>
    </xf>
    <xf numFmtId="0" fontId="13" fillId="4" borderId="50" xfId="0" applyFont="1" applyFill="1" applyBorder="1" applyAlignment="1">
      <alignment horizontal="center" vertical="center"/>
    </xf>
    <xf numFmtId="0" fontId="13" fillId="4" borderId="50" xfId="0" applyFont="1" applyFill="1" applyBorder="1" applyAlignment="1">
      <alignment vertical="center"/>
    </xf>
    <xf numFmtId="0" fontId="27" fillId="0" borderId="0" xfId="0" applyFont="1" applyAlignment="1">
      <alignment horizontal="center" vertical="center" wrapText="1"/>
    </xf>
    <xf numFmtId="0" fontId="1" fillId="0" borderId="0" xfId="0" applyFont="1" applyAlignment="1">
      <alignment horizontal="center"/>
    </xf>
    <xf numFmtId="164" fontId="6" fillId="0" borderId="0" xfId="0" applyNumberFormat="1" applyFont="1"/>
    <xf numFmtId="0" fontId="27" fillId="17" borderId="1" xfId="0" applyFont="1" applyFill="1" applyBorder="1" applyAlignment="1">
      <alignment horizontal="center" vertical="center" wrapText="1"/>
    </xf>
    <xf numFmtId="0" fontId="28" fillId="0" borderId="0" xfId="0" applyFont="1" applyAlignment="1">
      <alignment horizontal="center"/>
    </xf>
    <xf numFmtId="0" fontId="26" fillId="0" borderId="0" xfId="0" applyFont="1" applyAlignment="1">
      <alignment horizontal="center" vertical="center" wrapText="1"/>
    </xf>
    <xf numFmtId="0" fontId="0" fillId="0" borderId="49" xfId="0" applyBorder="1" applyAlignment="1">
      <alignment horizontal="center" vertical="center" wrapText="1"/>
    </xf>
    <xf numFmtId="0" fontId="0" fillId="0" borderId="49" xfId="0" applyBorder="1" applyAlignment="1">
      <alignment vertical="center" wrapText="1"/>
    </xf>
    <xf numFmtId="0" fontId="0" fillId="0" borderId="50" xfId="0" applyBorder="1" applyAlignment="1">
      <alignment horizontal="center" vertical="center" wrapText="1"/>
    </xf>
    <xf numFmtId="0" fontId="0" fillId="0" borderId="50" xfId="0" applyBorder="1" applyAlignment="1">
      <alignment vertical="center" wrapText="1"/>
    </xf>
    <xf numFmtId="0" fontId="3" fillId="0" borderId="0" xfId="0" applyFont="1" applyAlignment="1" applyProtection="1">
      <alignment horizontal="center" vertical="center" wrapText="1"/>
      <protection locked="0"/>
    </xf>
    <xf numFmtId="0" fontId="3" fillId="2" borderId="1" xfId="0" applyFont="1" applyFill="1" applyBorder="1" applyAlignment="1" applyProtection="1">
      <alignment horizontal="left" vertical="center" wrapText="1"/>
      <protection locked="0"/>
    </xf>
    <xf numFmtId="0" fontId="29" fillId="0" borderId="0" xfId="0" applyFont="1" applyAlignment="1">
      <alignment horizontal="justify" vertical="center"/>
    </xf>
    <xf numFmtId="0" fontId="0" fillId="0" borderId="0" xfId="0" applyAlignment="1">
      <alignment horizontal="left"/>
    </xf>
    <xf numFmtId="14" fontId="0" fillId="0" borderId="0" xfId="0" applyNumberFormat="1"/>
    <xf numFmtId="0" fontId="3" fillId="14" borderId="0" xfId="0" applyFont="1" applyFill="1" applyAlignment="1">
      <alignment horizontal="right"/>
    </xf>
    <xf numFmtId="0" fontId="3" fillId="15" borderId="21" xfId="0" applyFont="1" applyFill="1" applyBorder="1" applyAlignment="1" applyProtection="1">
      <alignment horizontal="center" vertical="center" wrapText="1"/>
      <protection locked="0"/>
    </xf>
    <xf numFmtId="0" fontId="3" fillId="15" borderId="1" xfId="0" applyFont="1" applyFill="1" applyBorder="1" applyAlignment="1" applyProtection="1">
      <alignment horizontal="center" vertical="center" wrapText="1"/>
      <protection locked="0"/>
    </xf>
    <xf numFmtId="0" fontId="3" fillId="15" borderId="11" xfId="0" applyFont="1" applyFill="1" applyBorder="1" applyAlignment="1" applyProtection="1">
      <alignment horizontal="center" vertical="center" wrapText="1"/>
      <protection locked="0"/>
    </xf>
    <xf numFmtId="0" fontId="30" fillId="0" borderId="0" xfId="0" applyFont="1"/>
    <xf numFmtId="0" fontId="27" fillId="17" borderId="30" xfId="0" applyFont="1" applyFill="1" applyBorder="1" applyAlignment="1">
      <alignment horizontal="center" vertical="center" wrapText="1"/>
    </xf>
    <xf numFmtId="0" fontId="27" fillId="17" borderId="31" xfId="0" applyFont="1" applyFill="1" applyBorder="1" applyAlignment="1">
      <alignment horizontal="center" vertical="center" wrapText="1"/>
    </xf>
    <xf numFmtId="0" fontId="27" fillId="17" borderId="34" xfId="0" applyFont="1" applyFill="1" applyBorder="1" applyAlignment="1">
      <alignment horizontal="center" vertical="center" wrapText="1"/>
    </xf>
    <xf numFmtId="0" fontId="3" fillId="0" borderId="1" xfId="0" applyFont="1" applyBorder="1" applyAlignment="1">
      <alignment vertical="center"/>
    </xf>
    <xf numFmtId="0" fontId="3" fillId="4" borderId="1" xfId="0" applyFont="1" applyFill="1" applyBorder="1"/>
    <xf numFmtId="0" fontId="3" fillId="4" borderId="1" xfId="0" applyFont="1" applyFill="1" applyBorder="1" applyAlignment="1">
      <alignment vertical="center"/>
    </xf>
    <xf numFmtId="0" fontId="3" fillId="4" borderId="41" xfId="0" applyFont="1" applyFill="1" applyBorder="1" applyAlignment="1">
      <alignment horizontal="center"/>
    </xf>
    <xf numFmtId="0" fontId="3" fillId="4" borderId="4" xfId="0" applyFont="1" applyFill="1" applyBorder="1" applyAlignment="1">
      <alignment horizontal="center"/>
    </xf>
    <xf numFmtId="0" fontId="3" fillId="4" borderId="0" xfId="0" applyFont="1" applyFill="1"/>
    <xf numFmtId="18" fontId="3" fillId="15" borderId="1" xfId="0" applyNumberFormat="1" applyFont="1" applyFill="1" applyBorder="1" applyAlignment="1">
      <alignment horizontal="center"/>
    </xf>
    <xf numFmtId="18" fontId="3" fillId="2" borderId="1" xfId="0" applyNumberFormat="1" applyFont="1" applyFill="1" applyBorder="1" applyAlignment="1">
      <alignment horizontal="center"/>
    </xf>
    <xf numFmtId="0" fontId="3" fillId="2" borderId="1" xfId="0" applyFont="1" applyFill="1" applyBorder="1" applyAlignment="1">
      <alignment horizontal="center"/>
    </xf>
    <xf numFmtId="0" fontId="3" fillId="4" borderId="1" xfId="0" applyFont="1" applyFill="1" applyBorder="1" applyAlignment="1">
      <alignment vertical="center" wrapText="1"/>
    </xf>
    <xf numFmtId="0" fontId="3" fillId="0" borderId="1" xfId="0" applyFont="1" applyBorder="1" applyAlignment="1">
      <alignment vertical="center" wrapText="1"/>
    </xf>
    <xf numFmtId="0" fontId="32" fillId="0" borderId="21" xfId="0" applyFont="1" applyBorder="1" applyAlignment="1">
      <alignment horizontal="left" vertical="center" wrapText="1"/>
    </xf>
    <xf numFmtId="0" fontId="32" fillId="0" borderId="51" xfId="0" applyFont="1" applyBorder="1" applyAlignment="1">
      <alignment horizontal="left" vertical="center" wrapText="1"/>
    </xf>
    <xf numFmtId="0" fontId="32" fillId="0" borderId="0" xfId="0" applyFont="1" applyAlignment="1">
      <alignment horizontal="left"/>
    </xf>
    <xf numFmtId="0" fontId="27" fillId="17" borderId="52" xfId="0" applyFont="1" applyFill="1" applyBorder="1" applyAlignment="1">
      <alignment horizontal="center" vertical="center" wrapText="1"/>
    </xf>
    <xf numFmtId="0" fontId="3" fillId="4" borderId="52" xfId="0" applyFont="1" applyFill="1" applyBorder="1" applyAlignment="1">
      <alignment horizontal="center" vertical="center" wrapText="1"/>
    </xf>
    <xf numFmtId="164" fontId="3" fillId="4" borderId="52" xfId="0" applyNumberFormat="1" applyFont="1" applyFill="1" applyBorder="1" applyAlignment="1">
      <alignment horizontal="center" vertical="center" wrapText="1"/>
    </xf>
    <xf numFmtId="0" fontId="26" fillId="17" borderId="52" xfId="0" applyFont="1" applyFill="1" applyBorder="1" applyAlignment="1">
      <alignment horizontal="center" vertical="center" wrapText="1"/>
    </xf>
    <xf numFmtId="0" fontId="13" fillId="4" borderId="52" xfId="0" applyFont="1" applyFill="1" applyBorder="1" applyAlignment="1">
      <alignment horizontal="center" vertical="center" wrapText="1"/>
    </xf>
    <xf numFmtId="0" fontId="15" fillId="0" borderId="52" xfId="0" applyFont="1" applyBorder="1" applyAlignment="1">
      <alignment horizontal="center" vertical="center"/>
    </xf>
    <xf numFmtId="0" fontId="15" fillId="16" borderId="52" xfId="0" applyFont="1" applyFill="1" applyBorder="1" applyAlignment="1">
      <alignment horizontal="center" vertical="center"/>
    </xf>
    <xf numFmtId="0" fontId="3" fillId="4" borderId="52" xfId="0" applyFont="1" applyFill="1" applyBorder="1" applyAlignment="1">
      <alignment horizontal="center" vertical="center"/>
    </xf>
    <xf numFmtId="0" fontId="3" fillId="4" borderId="52" xfId="0" applyFont="1" applyFill="1" applyBorder="1" applyAlignment="1" applyProtection="1">
      <alignment horizontal="center" vertical="center"/>
      <protection locked="0"/>
    </xf>
    <xf numFmtId="0" fontId="3" fillId="0" borderId="52" xfId="0" applyFont="1" applyBorder="1" applyAlignment="1">
      <alignment horizontal="center" vertical="center" wrapText="1"/>
    </xf>
    <xf numFmtId="0" fontId="3" fillId="16" borderId="52" xfId="0" applyFont="1" applyFill="1" applyBorder="1" applyAlignment="1">
      <alignment horizontal="center" vertical="center" wrapText="1"/>
    </xf>
    <xf numFmtId="0" fontId="15" fillId="17" borderId="52" xfId="0" applyFont="1" applyFill="1" applyBorder="1" applyAlignment="1">
      <alignment horizontal="center" vertical="center" wrapText="1"/>
    </xf>
    <xf numFmtId="0" fontId="13" fillId="0" borderId="52" xfId="0" applyFont="1" applyBorder="1" applyAlignment="1">
      <alignment horizontal="center" vertical="center" wrapText="1"/>
    </xf>
    <xf numFmtId="0" fontId="15" fillId="3" borderId="52" xfId="0" applyFont="1" applyFill="1" applyBorder="1" applyAlignment="1">
      <alignment horizontal="center" vertical="center" wrapText="1"/>
    </xf>
    <xf numFmtId="0" fontId="0" fillId="0" borderId="52" xfId="0" applyBorder="1" applyAlignment="1">
      <alignment horizontal="center" vertical="center"/>
    </xf>
    <xf numFmtId="0" fontId="30" fillId="0" borderId="0" xfId="0" applyFont="1" applyAlignment="1">
      <alignment horizontal="center"/>
    </xf>
    <xf numFmtId="14" fontId="3" fillId="0" borderId="0" xfId="0" applyNumberFormat="1" applyFont="1" applyAlignment="1">
      <alignment horizontal="center"/>
    </xf>
    <xf numFmtId="0" fontId="15" fillId="20" borderId="52" xfId="0" applyFont="1" applyFill="1" applyBorder="1" applyAlignment="1">
      <alignment horizontal="center" vertical="center" wrapText="1"/>
    </xf>
    <xf numFmtId="0" fontId="14" fillId="19" borderId="52" xfId="0" applyFont="1" applyFill="1" applyBorder="1" applyAlignment="1">
      <alignment horizontal="center" vertical="center" wrapText="1"/>
    </xf>
    <xf numFmtId="0" fontId="3" fillId="15" borderId="23" xfId="0" applyFont="1" applyFill="1" applyBorder="1" applyAlignment="1" applyProtection="1">
      <alignment horizontal="left" vertical="center" wrapText="1"/>
      <protection locked="0"/>
    </xf>
    <xf numFmtId="0" fontId="3" fillId="15" borderId="23" xfId="0" applyFont="1" applyFill="1" applyBorder="1" applyAlignment="1" applyProtection="1">
      <alignment horizontal="center" vertical="center" wrapText="1"/>
      <protection locked="0"/>
    </xf>
    <xf numFmtId="0" fontId="3" fillId="2" borderId="23" xfId="0" applyFont="1" applyFill="1" applyBorder="1" applyAlignment="1" applyProtection="1">
      <alignment horizontal="center" vertical="center" wrapText="1"/>
      <protection locked="0"/>
    </xf>
    <xf numFmtId="0" fontId="3" fillId="15" borderId="1" xfId="0" applyFont="1" applyFill="1" applyBorder="1" applyAlignment="1">
      <alignment horizontal="center" vertical="center"/>
    </xf>
    <xf numFmtId="0" fontId="34" fillId="21" borderId="1" xfId="0" applyFont="1" applyFill="1" applyBorder="1" applyAlignment="1">
      <alignment horizontal="center" vertical="center" wrapText="1"/>
    </xf>
    <xf numFmtId="0" fontId="9" fillId="0" borderId="5" xfId="0" applyFont="1" applyBorder="1" applyAlignment="1">
      <alignment horizontal="left" vertical="center"/>
    </xf>
    <xf numFmtId="0" fontId="9" fillId="0" borderId="1" xfId="0" applyFont="1" applyBorder="1" applyAlignment="1">
      <alignment horizontal="left" vertical="center"/>
    </xf>
    <xf numFmtId="0" fontId="34" fillId="0" borderId="0" xfId="0" applyFont="1"/>
    <xf numFmtId="0" fontId="35" fillId="0" borderId="0" xfId="0" applyFont="1"/>
    <xf numFmtId="0" fontId="36" fillId="0" borderId="0" xfId="0" applyFont="1"/>
    <xf numFmtId="0" fontId="34" fillId="0" borderId="0" xfId="0" applyFont="1" applyAlignment="1">
      <alignment horizontal="center" vertical="center"/>
    </xf>
    <xf numFmtId="0" fontId="34" fillId="22" borderId="1" xfId="0" applyFont="1" applyFill="1" applyBorder="1" applyAlignment="1">
      <alignment horizontal="center" vertical="center" wrapText="1"/>
    </xf>
    <xf numFmtId="0" fontId="34" fillId="22" borderId="5" xfId="0" applyFont="1" applyFill="1" applyBorder="1" applyAlignment="1">
      <alignment horizontal="center" vertical="center" wrapText="1"/>
    </xf>
    <xf numFmtId="0" fontId="34" fillId="22" borderId="1" xfId="0" applyFont="1" applyFill="1" applyBorder="1" applyAlignment="1">
      <alignment horizontal="center" vertical="center"/>
    </xf>
    <xf numFmtId="0" fontId="37" fillId="0" borderId="1" xfId="0" applyFont="1" applyBorder="1" applyAlignment="1">
      <alignment horizontal="left" vertical="center" wrapText="1"/>
    </xf>
    <xf numFmtId="0" fontId="37" fillId="0" borderId="5" xfId="0" applyFont="1" applyBorder="1" applyAlignment="1">
      <alignment horizontal="left" vertical="center" wrapText="1"/>
    </xf>
    <xf numFmtId="0" fontId="37" fillId="0" borderId="5" xfId="0" applyFont="1" applyBorder="1" applyAlignment="1">
      <alignment horizontal="left" vertical="center"/>
    </xf>
    <xf numFmtId="0" fontId="32" fillId="0" borderId="21" xfId="0" applyFont="1" applyBorder="1" applyAlignment="1">
      <alignment horizontal="center" vertical="center" wrapText="1"/>
    </xf>
    <xf numFmtId="0" fontId="32" fillId="0" borderId="1" xfId="0" applyFont="1" applyBorder="1" applyAlignment="1">
      <alignment horizontal="center" vertical="center" wrapText="1"/>
    </xf>
    <xf numFmtId="0" fontId="32" fillId="0" borderId="11" xfId="0" applyFont="1" applyBorder="1" applyAlignment="1">
      <alignment horizontal="center" vertical="center" wrapText="1"/>
    </xf>
    <xf numFmtId="0" fontId="32" fillId="0" borderId="21" xfId="0" applyFont="1" applyBorder="1" applyAlignment="1">
      <alignment horizontal="center" vertical="center"/>
    </xf>
    <xf numFmtId="0" fontId="32" fillId="0" borderId="1" xfId="0" applyFont="1" applyBorder="1" applyAlignment="1">
      <alignment horizontal="center" vertical="center"/>
    </xf>
    <xf numFmtId="0" fontId="32" fillId="0" borderId="11" xfId="0" applyFont="1" applyBorder="1" applyAlignment="1">
      <alignment horizontal="center" vertical="center"/>
    </xf>
    <xf numFmtId="0" fontId="0" fillId="0" borderId="1" xfId="0" applyBorder="1" applyAlignment="1">
      <alignment horizontal="center" vertical="center"/>
    </xf>
    <xf numFmtId="0" fontId="0" fillId="0" borderId="21" xfId="0" applyBorder="1" applyAlignment="1">
      <alignment horizontal="center" vertical="center"/>
    </xf>
    <xf numFmtId="0" fontId="0" fillId="0" borderId="11" xfId="0" applyBorder="1" applyAlignment="1">
      <alignment horizontal="center" vertical="center"/>
    </xf>
    <xf numFmtId="0" fontId="0" fillId="0" borderId="23" xfId="0" applyBorder="1" applyAlignment="1">
      <alignment horizontal="center" vertical="center"/>
    </xf>
    <xf numFmtId="0" fontId="3" fillId="15" borderId="1" xfId="0" applyFont="1" applyFill="1" applyBorder="1" applyAlignment="1" applyProtection="1">
      <alignment vertical="center" wrapText="1"/>
      <protection locked="0"/>
    </xf>
    <xf numFmtId="0" fontId="15" fillId="0" borderId="1" xfId="0" applyFont="1" applyBorder="1" applyAlignment="1">
      <alignment horizontal="center" vertical="center"/>
    </xf>
    <xf numFmtId="0" fontId="0" fillId="0" borderId="4" xfId="0" applyBorder="1" applyAlignment="1">
      <alignment horizontal="center" vertical="center"/>
    </xf>
    <xf numFmtId="0" fontId="15" fillId="0" borderId="4" xfId="0" applyFont="1" applyBorder="1" applyAlignment="1">
      <alignment horizontal="center" vertical="center"/>
    </xf>
    <xf numFmtId="0" fontId="3" fillId="15" borderId="21" xfId="0" applyFont="1" applyFill="1" applyBorder="1" applyAlignment="1" applyProtection="1">
      <alignment vertical="center" wrapText="1"/>
      <protection locked="0"/>
    </xf>
    <xf numFmtId="0" fontId="3" fillId="15" borderId="11" xfId="0" applyFont="1" applyFill="1" applyBorder="1" applyAlignment="1" applyProtection="1">
      <alignment vertical="center" wrapText="1"/>
      <protection locked="0"/>
    </xf>
    <xf numFmtId="0" fontId="37" fillId="0" borderId="1" xfId="0" applyFont="1" applyBorder="1" applyAlignment="1">
      <alignment horizontal="left" vertical="center"/>
    </xf>
    <xf numFmtId="14" fontId="37" fillId="0" borderId="1" xfId="0" applyNumberFormat="1" applyFont="1" applyBorder="1" applyAlignment="1">
      <alignment horizontal="left" vertical="center"/>
    </xf>
    <xf numFmtId="14" fontId="37" fillId="0" borderId="1" xfId="0" applyNumberFormat="1" applyFont="1" applyBorder="1" applyAlignment="1">
      <alignment horizontal="left" vertical="center" wrapText="1"/>
    </xf>
    <xf numFmtId="0" fontId="37" fillId="0" borderId="0" xfId="0" applyFont="1" applyAlignment="1">
      <alignment horizontal="left" vertical="center"/>
    </xf>
    <xf numFmtId="0" fontId="37" fillId="0" borderId="0" xfId="0" applyFont="1" applyAlignment="1" applyProtection="1">
      <alignment horizontal="left" vertical="center"/>
      <protection locked="0"/>
    </xf>
    <xf numFmtId="0" fontId="38" fillId="0" borderId="1" xfId="0" applyFont="1" applyBorder="1" applyAlignment="1">
      <alignment horizontal="left" vertical="center"/>
    </xf>
    <xf numFmtId="0" fontId="34" fillId="0" borderId="1" xfId="0" applyFont="1" applyBorder="1" applyAlignment="1">
      <alignment horizontal="left" vertical="center"/>
    </xf>
    <xf numFmtId="0" fontId="32" fillId="0" borderId="1" xfId="0" applyFont="1" applyBorder="1" applyAlignment="1">
      <alignment horizontal="left" vertical="center" wrapText="1"/>
    </xf>
    <xf numFmtId="0" fontId="32" fillId="0" borderId="11" xfId="0" applyFont="1" applyBorder="1" applyAlignment="1">
      <alignment horizontal="left" vertical="center" wrapText="1"/>
    </xf>
    <xf numFmtId="0" fontId="9" fillId="20" borderId="1" xfId="0" applyFont="1" applyFill="1" applyBorder="1" applyAlignment="1">
      <alignment horizontal="left" vertical="center"/>
    </xf>
    <xf numFmtId="0" fontId="37" fillId="20" borderId="1" xfId="0" applyFont="1" applyFill="1" applyBorder="1" applyAlignment="1">
      <alignment horizontal="left" vertical="center" wrapText="1"/>
    </xf>
    <xf numFmtId="0" fontId="37" fillId="20" borderId="5" xfId="0" applyFont="1" applyFill="1" applyBorder="1" applyAlignment="1">
      <alignment horizontal="left" vertical="center" wrapText="1"/>
    </xf>
    <xf numFmtId="0" fontId="34" fillId="20" borderId="1" xfId="0" applyFont="1" applyFill="1" applyBorder="1" applyAlignment="1">
      <alignment horizontal="left" vertical="center"/>
    </xf>
    <xf numFmtId="14" fontId="37" fillId="20" borderId="1" xfId="0" applyNumberFormat="1" applyFont="1" applyFill="1"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2" xfId="0" applyBorder="1" applyAlignment="1">
      <alignment horizontal="left" vertical="center" wrapText="1"/>
    </xf>
    <xf numFmtId="0" fontId="0" fillId="0" borderId="5" xfId="0" applyBorder="1" applyAlignment="1">
      <alignment horizontal="justify" vertical="center"/>
    </xf>
    <xf numFmtId="0" fontId="0" fillId="0" borderId="6" xfId="0" applyBorder="1" applyAlignment="1">
      <alignment horizontal="justify" vertical="center"/>
    </xf>
    <xf numFmtId="0" fontId="0" fillId="0" borderId="2" xfId="0" applyBorder="1" applyAlignment="1">
      <alignment horizontal="justify" vertical="center"/>
    </xf>
    <xf numFmtId="0" fontId="1" fillId="3" borderId="5" xfId="0" applyFont="1" applyFill="1" applyBorder="1" applyAlignment="1">
      <alignment horizontal="left"/>
    </xf>
    <xf numFmtId="0" fontId="1" fillId="3" borderId="6" xfId="0" applyFont="1" applyFill="1" applyBorder="1" applyAlignment="1">
      <alignment horizontal="left"/>
    </xf>
    <xf numFmtId="0" fontId="1" fillId="3" borderId="2" xfId="0" applyFont="1" applyFill="1" applyBorder="1" applyAlignment="1">
      <alignment horizontal="left"/>
    </xf>
    <xf numFmtId="0" fontId="0" fillId="0" borderId="5" xfId="0" applyBorder="1" applyAlignment="1">
      <alignment horizontal="justify" vertical="center" wrapText="1"/>
    </xf>
    <xf numFmtId="0" fontId="0" fillId="0" borderId="6" xfId="0" applyBorder="1" applyAlignment="1">
      <alignment horizontal="justify" vertical="center" wrapText="1"/>
    </xf>
    <xf numFmtId="0" fontId="0" fillId="0" borderId="2" xfId="0" applyBorder="1" applyAlignment="1">
      <alignment horizontal="justify" vertical="center" wrapText="1"/>
    </xf>
    <xf numFmtId="0" fontId="3" fillId="2" borderId="1" xfId="0" applyFont="1" applyFill="1" applyBorder="1" applyAlignment="1">
      <alignment horizontal="center" vertical="center" wrapText="1"/>
    </xf>
    <xf numFmtId="0" fontId="3" fillId="15" borderId="5" xfId="0" applyFont="1" applyFill="1" applyBorder="1" applyAlignment="1">
      <alignment horizontal="center" vertical="center" wrapText="1"/>
    </xf>
    <xf numFmtId="0" fontId="3" fillId="15" borderId="6" xfId="0" applyFont="1" applyFill="1" applyBorder="1" applyAlignment="1">
      <alignment horizontal="center" vertical="center" wrapText="1"/>
    </xf>
    <xf numFmtId="0" fontId="21" fillId="3" borderId="5" xfId="0" applyFont="1" applyFill="1" applyBorder="1" applyAlignment="1">
      <alignment horizontal="center" vertical="center"/>
    </xf>
    <xf numFmtId="0" fontId="21" fillId="3" borderId="6" xfId="0" applyFont="1" applyFill="1" applyBorder="1" applyAlignment="1">
      <alignment horizontal="center" vertical="center"/>
    </xf>
    <xf numFmtId="0" fontId="21" fillId="3" borderId="1" xfId="0" applyFont="1" applyFill="1" applyBorder="1" applyAlignment="1">
      <alignment horizontal="center" vertical="center" wrapText="1"/>
    </xf>
    <xf numFmtId="0" fontId="1" fillId="3" borderId="1" xfId="0" applyFont="1" applyFill="1" applyBorder="1" applyAlignment="1">
      <alignment horizontal="left"/>
    </xf>
    <xf numFmtId="0" fontId="3" fillId="15" borderId="1" xfId="0" applyFont="1" applyFill="1" applyBorder="1" applyAlignment="1">
      <alignment horizontal="left"/>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1" xfId="0" applyFont="1" applyFill="1" applyBorder="1" applyAlignment="1">
      <alignment horizontal="left"/>
    </xf>
    <xf numFmtId="0" fontId="16" fillId="2" borderId="1" xfId="7" applyFill="1" applyBorder="1" applyAlignment="1">
      <alignment horizontal="left"/>
    </xf>
    <xf numFmtId="0" fontId="3" fillId="15" borderId="1" xfId="0" applyFont="1" applyFill="1" applyBorder="1" applyAlignment="1">
      <alignment horizontal="left" wrapText="1"/>
    </xf>
    <xf numFmtId="0" fontId="0" fillId="15" borderId="23" xfId="0" applyFill="1" applyBorder="1" applyAlignment="1">
      <alignment horizontal="center"/>
    </xf>
    <xf numFmtId="0" fontId="0" fillId="15" borderId="4" xfId="0" applyFill="1" applyBorder="1" applyAlignment="1">
      <alignment horizontal="center"/>
    </xf>
    <xf numFmtId="0" fontId="3" fillId="2" borderId="1" xfId="0" applyFont="1" applyFill="1" applyBorder="1" applyAlignment="1">
      <alignment horizontal="left" vertical="center"/>
    </xf>
    <xf numFmtId="0" fontId="3" fillId="2" borderId="21" xfId="0" applyFont="1" applyFill="1" applyBorder="1" applyAlignment="1" applyProtection="1">
      <alignment horizontal="center" vertical="center" wrapText="1"/>
      <protection locked="0"/>
    </xf>
    <xf numFmtId="0" fontId="3" fillId="2" borderId="11" xfId="0" applyFont="1" applyFill="1" applyBorder="1" applyAlignment="1" applyProtection="1">
      <alignment horizontal="center" vertical="center" wrapText="1"/>
      <protection locked="0"/>
    </xf>
    <xf numFmtId="0" fontId="3" fillId="15" borderId="21" xfId="0" applyFont="1" applyFill="1" applyBorder="1" applyAlignment="1" applyProtection="1">
      <alignment horizontal="center" vertical="center" wrapText="1"/>
      <protection locked="0"/>
    </xf>
    <xf numFmtId="0" fontId="3" fillId="15" borderId="11" xfId="0" applyFont="1" applyFill="1" applyBorder="1" applyAlignment="1" applyProtection="1">
      <alignment horizontal="center" vertical="center" wrapText="1"/>
      <protection locked="0"/>
    </xf>
    <xf numFmtId="0" fontId="0" fillId="0" borderId="21" xfId="0" applyBorder="1" applyAlignment="1">
      <alignment horizontal="center" vertical="center"/>
    </xf>
    <xf numFmtId="0" fontId="0" fillId="0" borderId="11" xfId="0" applyBorder="1" applyAlignment="1">
      <alignment horizontal="center" vertical="center"/>
    </xf>
    <xf numFmtId="0" fontId="15" fillId="0" borderId="21" xfId="0" applyFont="1" applyBorder="1" applyAlignment="1">
      <alignment horizontal="center" vertical="center"/>
    </xf>
    <xf numFmtId="0" fontId="15" fillId="0" borderId="11" xfId="0" applyFont="1" applyBorder="1" applyAlignment="1">
      <alignment horizontal="center" vertical="center"/>
    </xf>
    <xf numFmtId="0" fontId="2" fillId="15" borderId="42" xfId="0" applyFont="1" applyFill="1" applyBorder="1" applyAlignment="1" applyProtection="1">
      <alignment horizontal="center" vertical="center" wrapText="1"/>
      <protection locked="0"/>
    </xf>
    <xf numFmtId="0" fontId="2" fillId="15" borderId="46" xfId="0" applyFont="1" applyFill="1" applyBorder="1" applyAlignment="1" applyProtection="1">
      <alignment horizontal="center" vertical="center" wrapText="1"/>
      <protection locked="0"/>
    </xf>
    <xf numFmtId="0" fontId="2" fillId="15" borderId="21" xfId="0" applyFont="1" applyFill="1" applyBorder="1" applyAlignment="1" applyProtection="1">
      <alignment horizontal="center" vertical="center" wrapText="1"/>
      <protection locked="0"/>
    </xf>
    <xf numFmtId="0" fontId="2" fillId="15" borderId="1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3" fillId="2" borderId="23" xfId="0" applyFont="1" applyFill="1" applyBorder="1" applyAlignment="1" applyProtection="1">
      <alignment horizontal="center" vertical="center" wrapText="1"/>
      <protection locked="0"/>
    </xf>
    <xf numFmtId="0" fontId="3" fillId="15" borderId="23" xfId="0" applyFont="1" applyFill="1" applyBorder="1" applyAlignment="1" applyProtection="1">
      <alignment horizontal="center" vertical="center" wrapText="1"/>
      <protection locked="0"/>
    </xf>
    <xf numFmtId="0" fontId="2" fillId="15" borderId="53" xfId="0" applyFont="1" applyFill="1" applyBorder="1" applyAlignment="1" applyProtection="1">
      <alignment horizontal="center" vertical="center" wrapText="1"/>
      <protection locked="0"/>
    </xf>
    <xf numFmtId="0" fontId="2" fillId="15" borderId="23" xfId="0" applyFont="1" applyFill="1" applyBorder="1" applyAlignment="1" applyProtection="1">
      <alignment horizontal="center" vertical="center" wrapText="1"/>
      <protection locked="0"/>
    </xf>
    <xf numFmtId="0" fontId="0" fillId="0" borderId="23" xfId="0" applyBorder="1" applyAlignment="1">
      <alignment horizontal="center" vertical="center"/>
    </xf>
    <xf numFmtId="0" fontId="15" fillId="0" borderId="23" xfId="0" applyFont="1" applyBorder="1" applyAlignment="1">
      <alignment horizontal="center" vertical="center"/>
    </xf>
    <xf numFmtId="0" fontId="2" fillId="15" borderId="48" xfId="0" applyFont="1" applyFill="1" applyBorder="1" applyAlignment="1" applyProtection="1">
      <alignment horizontal="center" vertical="center" wrapText="1"/>
      <protection locked="0"/>
    </xf>
    <xf numFmtId="0" fontId="2" fillId="15" borderId="44" xfId="0" applyFont="1" applyFill="1" applyBorder="1" applyAlignment="1" applyProtection="1">
      <alignment horizontal="center" vertical="center" wrapText="1"/>
      <protection locked="0"/>
    </xf>
    <xf numFmtId="0" fontId="3" fillId="2" borderId="13" xfId="0" applyFont="1" applyFill="1" applyBorder="1" applyAlignment="1" applyProtection="1">
      <alignment horizontal="center" vertical="center" wrapText="1"/>
      <protection locked="0"/>
    </xf>
    <xf numFmtId="0" fontId="3" fillId="2" borderId="10"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xf numFmtId="0" fontId="3" fillId="15" borderId="13" xfId="0" applyFont="1" applyFill="1" applyBorder="1" applyAlignment="1" applyProtection="1">
      <alignment horizontal="center" vertical="center" wrapText="1"/>
      <protection locked="0"/>
    </xf>
    <xf numFmtId="0" fontId="3" fillId="15" borderId="3" xfId="0" applyFont="1" applyFill="1" applyBorder="1" applyAlignment="1" applyProtection="1">
      <alignment horizontal="center" vertical="center" wrapText="1"/>
      <protection locked="0"/>
    </xf>
    <xf numFmtId="0" fontId="0" fillId="0" borderId="1" xfId="0" applyBorder="1" applyAlignment="1">
      <alignment horizontal="center" vertical="center"/>
    </xf>
    <xf numFmtId="0" fontId="15" fillId="0" borderId="1" xfId="0" applyFont="1" applyBorder="1" applyAlignment="1">
      <alignment horizontal="center" vertical="center"/>
    </xf>
    <xf numFmtId="0" fontId="2" fillId="15" borderId="4" xfId="0" applyFont="1" applyFill="1" applyBorder="1" applyAlignment="1" applyProtection="1">
      <alignment horizontal="center" vertical="center" wrapText="1"/>
      <protection locked="0"/>
    </xf>
    <xf numFmtId="0" fontId="2" fillId="15" borderId="1" xfId="0" applyFont="1" applyFill="1" applyBorder="1" applyAlignment="1" applyProtection="1">
      <alignment horizontal="center" vertical="center" wrapText="1"/>
      <protection locked="0"/>
    </xf>
    <xf numFmtId="0" fontId="3" fillId="15" borderId="1" xfId="0" applyFont="1" applyFill="1" applyBorder="1" applyAlignment="1" applyProtection="1">
      <alignment horizontal="center" vertical="center" wrapText="1"/>
      <protection locked="0"/>
    </xf>
    <xf numFmtId="0" fontId="3" fillId="15" borderId="43" xfId="0" applyFont="1" applyFill="1" applyBorder="1" applyAlignment="1" applyProtection="1">
      <alignment horizontal="center" vertical="center" wrapText="1"/>
      <protection locked="0"/>
    </xf>
    <xf numFmtId="0" fontId="3" fillId="15" borderId="47" xfId="0" applyFont="1" applyFill="1" applyBorder="1" applyAlignment="1" applyProtection="1">
      <alignment horizontal="center" vertical="center" wrapText="1"/>
      <protection locked="0"/>
    </xf>
    <xf numFmtId="0" fontId="3" fillId="15" borderId="45" xfId="0" applyFont="1" applyFill="1" applyBorder="1" applyAlignment="1" applyProtection="1">
      <alignment horizontal="center" vertical="center" wrapText="1"/>
      <protection locked="0"/>
    </xf>
    <xf numFmtId="0" fontId="3" fillId="15" borderId="22" xfId="0" applyFont="1" applyFill="1" applyBorder="1" applyAlignment="1" applyProtection="1">
      <alignment horizontal="center" vertical="center" wrapText="1"/>
      <protection locked="0"/>
    </xf>
    <xf numFmtId="0" fontId="3" fillId="15" borderId="8" xfId="0" applyFont="1" applyFill="1" applyBorder="1" applyAlignment="1" applyProtection="1">
      <alignment horizontal="center" vertical="center" wrapText="1"/>
      <protection locked="0"/>
    </xf>
    <xf numFmtId="0" fontId="3" fillId="15" borderId="54" xfId="0" applyFont="1" applyFill="1" applyBorder="1" applyAlignment="1" applyProtection="1">
      <alignment horizontal="center" vertical="center" wrapText="1"/>
      <protection locked="0"/>
    </xf>
    <xf numFmtId="0" fontId="33" fillId="0" borderId="21" xfId="0" applyFont="1" applyBorder="1" applyAlignment="1">
      <alignment horizontal="center" vertical="center" wrapText="1"/>
    </xf>
    <xf numFmtId="0" fontId="33" fillId="0" borderId="11" xfId="0" applyFont="1" applyBorder="1" applyAlignment="1">
      <alignment horizontal="center" vertical="center" wrapText="1"/>
    </xf>
    <xf numFmtId="0" fontId="32" fillId="0" borderId="21" xfId="0" applyFont="1" applyBorder="1" applyAlignment="1">
      <alignment horizontal="center" vertical="center" wrapText="1"/>
    </xf>
    <xf numFmtId="0" fontId="32" fillId="0" borderId="11" xfId="0" applyFont="1" applyBorder="1" applyAlignment="1">
      <alignment horizontal="center" vertical="center" wrapText="1"/>
    </xf>
    <xf numFmtId="0" fontId="31" fillId="0" borderId="21"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11" xfId="0" applyFont="1" applyBorder="1" applyAlignment="1">
      <alignment horizontal="center" vertical="center" wrapText="1"/>
    </xf>
    <xf numFmtId="0" fontId="31" fillId="0" borderId="42" xfId="0" applyFont="1" applyBorder="1" applyAlignment="1">
      <alignment horizontal="center" vertical="center" wrapText="1"/>
    </xf>
    <xf numFmtId="0" fontId="31" fillId="0" borderId="44" xfId="0" applyFont="1" applyBorder="1" applyAlignment="1">
      <alignment horizontal="center" vertical="center" wrapText="1"/>
    </xf>
    <xf numFmtId="0" fontId="32" fillId="0" borderId="22" xfId="0" applyFont="1" applyBorder="1" applyAlignment="1">
      <alignment horizontal="center" vertical="center" wrapText="1"/>
    </xf>
    <xf numFmtId="0" fontId="32" fillId="0" borderId="8" xfId="0" applyFont="1" applyBorder="1" applyAlignment="1">
      <alignment horizontal="center" vertical="center" wrapText="1"/>
    </xf>
    <xf numFmtId="0" fontId="32" fillId="0" borderId="12" xfId="0" applyFont="1" applyBorder="1" applyAlignment="1">
      <alignment horizontal="center" vertical="center" wrapText="1"/>
    </xf>
    <xf numFmtId="0" fontId="32" fillId="0" borderId="1" xfId="0" applyFont="1" applyBorder="1" applyAlignment="1">
      <alignment horizontal="center" vertical="center" wrapText="1"/>
    </xf>
    <xf numFmtId="0" fontId="31" fillId="0" borderId="46" xfId="0" applyFont="1" applyBorder="1" applyAlignment="1">
      <alignment horizontal="center" vertical="center" wrapText="1"/>
    </xf>
    <xf numFmtId="0" fontId="32" fillId="0" borderId="21" xfId="0" applyFont="1" applyBorder="1" applyAlignment="1">
      <alignment horizontal="center" vertical="center"/>
    </xf>
    <xf numFmtId="0" fontId="32" fillId="0" borderId="1" xfId="0" applyFont="1" applyBorder="1" applyAlignment="1">
      <alignment horizontal="center" vertical="center"/>
    </xf>
    <xf numFmtId="0" fontId="32" fillId="0" borderId="11" xfId="0" applyFont="1" applyBorder="1" applyAlignment="1">
      <alignment horizontal="center" vertical="center"/>
    </xf>
    <xf numFmtId="0" fontId="33" fillId="0" borderId="1" xfId="0" applyFont="1" applyBorder="1" applyAlignment="1">
      <alignment horizontal="center" vertical="center" wrapText="1"/>
    </xf>
    <xf numFmtId="0" fontId="32" fillId="0" borderId="43" xfId="0" applyFont="1" applyBorder="1" applyAlignment="1">
      <alignment horizontal="center" vertical="center" wrapText="1"/>
    </xf>
    <xf numFmtId="0" fontId="32" fillId="0" borderId="45" xfId="0" applyFont="1" applyBorder="1" applyAlignment="1">
      <alignment horizontal="center" vertical="center" wrapText="1"/>
    </xf>
    <xf numFmtId="0" fontId="32" fillId="0" borderId="39" xfId="0" applyFont="1" applyBorder="1" applyAlignment="1">
      <alignment horizontal="center" vertical="center" wrapText="1"/>
    </xf>
    <xf numFmtId="0" fontId="32" fillId="0" borderId="40" xfId="0" applyFont="1" applyBorder="1" applyAlignment="1">
      <alignment horizontal="center" vertical="center" wrapText="1"/>
    </xf>
    <xf numFmtId="0" fontId="32" fillId="0" borderId="13" xfId="0" applyFont="1" applyBorder="1" applyAlignment="1">
      <alignment horizontal="center" vertical="center" wrapText="1"/>
    </xf>
    <xf numFmtId="0" fontId="32" fillId="0" borderId="10" xfId="0" applyFont="1" applyBorder="1" applyAlignment="1">
      <alignment horizontal="center" vertical="center" wrapText="1"/>
    </xf>
    <xf numFmtId="0" fontId="31" fillId="0" borderId="35" xfId="0" applyFont="1" applyBorder="1" applyAlignment="1">
      <alignment horizontal="center" vertical="center" wrapText="1"/>
    </xf>
    <xf numFmtId="0" fontId="31" fillId="0" borderId="9" xfId="0" applyFont="1" applyBorder="1" applyAlignment="1">
      <alignment horizontal="center" vertical="center" wrapText="1"/>
    </xf>
    <xf numFmtId="0" fontId="32" fillId="0" borderId="13" xfId="0" applyFont="1" applyBorder="1" applyAlignment="1">
      <alignment horizontal="center" vertical="center"/>
    </xf>
    <xf numFmtId="0" fontId="32" fillId="0" borderId="10" xfId="0" applyFont="1" applyBorder="1" applyAlignment="1">
      <alignment horizontal="center" vertical="center"/>
    </xf>
    <xf numFmtId="0" fontId="2" fillId="15" borderId="13" xfId="0" applyFont="1" applyFill="1" applyBorder="1" applyAlignment="1" applyProtection="1">
      <alignment horizontal="center" vertical="center" wrapText="1"/>
      <protection locked="0"/>
    </xf>
    <xf numFmtId="0" fontId="2" fillId="15" borderId="3" xfId="0" applyFont="1" applyFill="1" applyBorder="1" applyAlignment="1" applyProtection="1">
      <alignment horizontal="center" vertical="center" wrapText="1"/>
      <protection locked="0"/>
    </xf>
    <xf numFmtId="0" fontId="2" fillId="15" borderId="10" xfId="0" applyFont="1" applyFill="1" applyBorder="1" applyAlignment="1" applyProtection="1">
      <alignment horizontal="center" vertical="center" wrapText="1"/>
      <protection locked="0"/>
    </xf>
    <xf numFmtId="0" fontId="3" fillId="4" borderId="13" xfId="0" applyFont="1" applyFill="1" applyBorder="1" applyAlignment="1" applyProtection="1">
      <alignment horizontal="center" vertical="center"/>
      <protection locked="0"/>
    </xf>
    <xf numFmtId="0" fontId="3" fillId="4" borderId="3" xfId="0" applyFont="1" applyFill="1" applyBorder="1" applyAlignment="1" applyProtection="1">
      <alignment horizontal="center" vertical="center"/>
      <protection locked="0"/>
    </xf>
    <xf numFmtId="0" fontId="3" fillId="4" borderId="10" xfId="0" applyFont="1" applyFill="1" applyBorder="1" applyAlignment="1" applyProtection="1">
      <alignment horizontal="center" vertical="center"/>
      <protection locked="0"/>
    </xf>
    <xf numFmtId="0" fontId="3" fillId="15" borderId="13" xfId="0" applyFont="1" applyFill="1" applyBorder="1" applyAlignment="1" applyProtection="1">
      <alignment horizontal="center" vertical="center"/>
      <protection locked="0"/>
    </xf>
    <xf numFmtId="0" fontId="3" fillId="15" borderId="3" xfId="0" applyFont="1" applyFill="1" applyBorder="1" applyAlignment="1" applyProtection="1">
      <alignment horizontal="center" vertical="center"/>
      <protection locked="0"/>
    </xf>
    <xf numFmtId="0" fontId="3" fillId="15" borderId="10" xfId="0" applyFont="1" applyFill="1" applyBorder="1" applyAlignment="1" applyProtection="1">
      <alignment horizontal="center" vertical="center"/>
      <protection locked="0"/>
    </xf>
    <xf numFmtId="164" fontId="3" fillId="0" borderId="13" xfId="0" applyNumberFormat="1" applyFont="1" applyBorder="1" applyAlignment="1">
      <alignment horizontal="center" vertical="center" wrapText="1"/>
    </xf>
    <xf numFmtId="164" fontId="3" fillId="0" borderId="3" xfId="0" applyNumberFormat="1" applyFont="1" applyBorder="1" applyAlignment="1">
      <alignment horizontal="center" vertical="center" wrapText="1"/>
    </xf>
    <xf numFmtId="164" fontId="3" fillId="0" borderId="10" xfId="0" applyNumberFormat="1" applyFont="1" applyBorder="1" applyAlignment="1">
      <alignment horizontal="center" vertical="center" wrapText="1"/>
    </xf>
    <xf numFmtId="0" fontId="15" fillId="0" borderId="22" xfId="0" applyFont="1" applyBorder="1" applyAlignment="1">
      <alignment horizontal="center" vertical="center"/>
    </xf>
    <xf numFmtId="0" fontId="15" fillId="0" borderId="8" xfId="0" applyFont="1" applyBorder="1" applyAlignment="1">
      <alignment horizontal="center" vertical="center"/>
    </xf>
    <xf numFmtId="0" fontId="15" fillId="0" borderId="12" xfId="0" applyFont="1" applyBorder="1" applyAlignment="1">
      <alignment horizontal="center" vertical="center"/>
    </xf>
    <xf numFmtId="0" fontId="3" fillId="0" borderId="24" xfId="0" applyFont="1" applyBorder="1" applyAlignment="1">
      <alignment horizontal="center" vertical="center" wrapText="1"/>
    </xf>
    <xf numFmtId="0" fontId="3" fillId="0" borderId="0" xfId="0" applyFont="1" applyAlignment="1">
      <alignment horizontal="center" vertical="center" wrapText="1"/>
    </xf>
    <xf numFmtId="0" fontId="3" fillId="0" borderId="25"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15" borderId="13" xfId="0" applyFont="1" applyFill="1" applyBorder="1" applyAlignment="1">
      <alignment horizontal="center" vertical="center" wrapText="1"/>
    </xf>
    <xf numFmtId="0" fontId="2" fillId="15" borderId="3" xfId="0" applyFont="1" applyFill="1" applyBorder="1" applyAlignment="1">
      <alignment horizontal="center" vertical="center" wrapText="1"/>
    </xf>
    <xf numFmtId="0" fontId="2" fillId="15" borderId="10"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3" fillId="15" borderId="13" xfId="0" applyFont="1" applyFill="1" applyBorder="1" applyAlignment="1">
      <alignment horizontal="center" vertical="center" wrapText="1"/>
    </xf>
    <xf numFmtId="0" fontId="3" fillId="15" borderId="3" xfId="0" applyFont="1" applyFill="1" applyBorder="1" applyAlignment="1">
      <alignment horizontal="center" vertical="center" wrapText="1"/>
    </xf>
    <xf numFmtId="0" fontId="3" fillId="15" borderId="10" xfId="0" applyFont="1" applyFill="1" applyBorder="1" applyAlignment="1">
      <alignment horizontal="center" vertical="center" wrapText="1"/>
    </xf>
    <xf numFmtId="0" fontId="3" fillId="0" borderId="1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164" fontId="3" fillId="0" borderId="20" xfId="0" applyNumberFormat="1" applyFont="1" applyBorder="1" applyAlignment="1">
      <alignment horizontal="center" vertical="center" wrapText="1"/>
    </xf>
    <xf numFmtId="164" fontId="3" fillId="0" borderId="26" xfId="0" applyNumberFormat="1" applyFont="1" applyBorder="1" applyAlignment="1">
      <alignment horizontal="center" vertical="center" wrapText="1"/>
    </xf>
    <xf numFmtId="164" fontId="3" fillId="0" borderId="27" xfId="0" applyNumberFormat="1" applyFont="1" applyBorder="1" applyAlignment="1">
      <alignment horizontal="center" vertical="center" wrapText="1"/>
    </xf>
    <xf numFmtId="0" fontId="15" fillId="0" borderId="13" xfId="0" applyFont="1" applyBorder="1" applyAlignment="1">
      <alignment horizontal="center" vertical="center"/>
    </xf>
    <xf numFmtId="0" fontId="15" fillId="0" borderId="3" xfId="0" applyFont="1" applyBorder="1" applyAlignment="1">
      <alignment horizontal="center" vertical="center"/>
    </xf>
    <xf numFmtId="0" fontId="15" fillId="0" borderId="10" xfId="0" applyFont="1" applyBorder="1" applyAlignment="1">
      <alignment horizontal="center" vertical="center"/>
    </xf>
    <xf numFmtId="0" fontId="3" fillId="15" borderId="10" xfId="0" applyFont="1" applyFill="1" applyBorder="1" applyAlignment="1" applyProtection="1">
      <alignment horizontal="center" vertical="center" wrapText="1"/>
      <protection locked="0"/>
    </xf>
    <xf numFmtId="0" fontId="3" fillId="0" borderId="3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0" fillId="4" borderId="5" xfId="0" applyFill="1" applyBorder="1" applyAlignment="1">
      <alignment horizontal="left"/>
    </xf>
    <xf numFmtId="0" fontId="0" fillId="4" borderId="6" xfId="0" applyFill="1" applyBorder="1" applyAlignment="1">
      <alignment horizontal="left"/>
    </xf>
    <xf numFmtId="0" fontId="0" fillId="4" borderId="2" xfId="0" applyFill="1" applyBorder="1" applyAlignment="1">
      <alignment horizontal="left"/>
    </xf>
    <xf numFmtId="0" fontId="1" fillId="3" borderId="1" xfId="0" applyFont="1" applyFill="1" applyBorder="1" applyAlignment="1">
      <alignment horizontal="center" vertical="center"/>
    </xf>
    <xf numFmtId="0" fontId="1" fillId="3" borderId="1" xfId="0" applyFont="1" applyFill="1" applyBorder="1" applyAlignment="1">
      <alignment horizontal="center"/>
    </xf>
    <xf numFmtId="0" fontId="3" fillId="13" borderId="0" xfId="0" applyFont="1" applyFill="1" applyAlignment="1">
      <alignment horizontal="center"/>
    </xf>
    <xf numFmtId="0" fontId="3" fillId="8" borderId="0" xfId="0" applyFont="1" applyFill="1" applyAlignment="1">
      <alignment horizontal="center"/>
    </xf>
    <xf numFmtId="0" fontId="3" fillId="9" borderId="0" xfId="0" applyFont="1" applyFill="1" applyAlignment="1">
      <alignment horizontal="center"/>
    </xf>
    <xf numFmtId="0" fontId="3" fillId="10" borderId="0" xfId="0" applyFont="1" applyFill="1" applyAlignment="1">
      <alignment horizontal="center"/>
    </xf>
    <xf numFmtId="0" fontId="3" fillId="11" borderId="0" xfId="0" applyFont="1" applyFill="1" applyAlignment="1">
      <alignment horizontal="center"/>
    </xf>
    <xf numFmtId="0" fontId="3" fillId="12" borderId="0" xfId="0" applyFont="1" applyFill="1" applyAlignment="1">
      <alignment horizontal="center"/>
    </xf>
    <xf numFmtId="0" fontId="0" fillId="0" borderId="5" xfId="0" applyBorder="1" applyAlignment="1">
      <alignment horizontal="left"/>
    </xf>
    <xf numFmtId="0" fontId="0" fillId="0" borderId="6" xfId="0" applyBorder="1" applyAlignment="1">
      <alignment horizontal="left"/>
    </xf>
    <xf numFmtId="0" fontId="0" fillId="0" borderId="2" xfId="0" applyBorder="1" applyAlignment="1">
      <alignment horizontal="left"/>
    </xf>
  </cellXfs>
  <cellStyles count="9">
    <cellStyle name="20% - Énfasis3" xfId="2" builtinId="38"/>
    <cellStyle name="40% - Énfasis3" xfId="3" builtinId="39"/>
    <cellStyle name="Énfasis3" xfId="1" builtinId="37"/>
    <cellStyle name="Hipervínculo" xfId="7" builtinId="8"/>
    <cellStyle name="Normal" xfId="0" builtinId="0"/>
    <cellStyle name="Normal 2" xfId="5" xr:uid="{00000000-0005-0000-0000-000005000000}"/>
    <cellStyle name="Normal 3" xfId="4" xr:uid="{00000000-0005-0000-0000-000006000000}"/>
    <cellStyle name="Normal 4" xfId="6" xr:uid="{00000000-0005-0000-0000-000007000000}"/>
    <cellStyle name="Porcentaje" xfId="8" builtinId="5"/>
  </cellStyles>
  <dxfs count="281">
    <dxf>
      <font>
        <b/>
        <i val="0"/>
        <color theme="0"/>
      </font>
      <fill>
        <patternFill>
          <bgColor rgb="FFFF0000"/>
        </patternFill>
      </fill>
    </dxf>
    <dxf>
      <font>
        <b/>
        <i val="0"/>
      </font>
      <fill>
        <patternFill>
          <bgColor rgb="FF00B050"/>
        </patternFill>
      </fill>
    </dxf>
    <dxf>
      <font>
        <b/>
        <i val="0"/>
      </font>
      <fill>
        <patternFill>
          <bgColor rgb="FFFFFF00"/>
        </patternFill>
      </fill>
    </dxf>
    <dxf>
      <font>
        <b/>
        <i val="0"/>
        <color theme="0"/>
      </font>
      <fill>
        <patternFill>
          <bgColor rgb="FFFF0000"/>
        </patternFill>
      </fill>
    </dxf>
    <dxf>
      <font>
        <b/>
        <i val="0"/>
      </font>
      <fill>
        <patternFill>
          <bgColor rgb="FF00B050"/>
        </patternFill>
      </fill>
    </dxf>
    <dxf>
      <font>
        <b/>
        <i val="0"/>
      </font>
      <fill>
        <patternFill>
          <bgColor rgb="FF00B050"/>
        </patternFill>
      </fill>
    </dxf>
    <dxf>
      <font>
        <b/>
        <i val="0"/>
        <color theme="0"/>
      </font>
      <fill>
        <patternFill>
          <bgColor rgb="FFFF0000"/>
        </patternFill>
      </fill>
    </dxf>
    <dxf>
      <font>
        <b/>
        <i/>
      </font>
    </dxf>
    <dxf>
      <font>
        <b/>
        <i/>
      </font>
    </dxf>
    <dxf>
      <font>
        <b/>
        <i/>
      </font>
    </dxf>
    <dxf>
      <font>
        <b/>
        <i/>
      </font>
    </dxf>
    <dxf>
      <font>
        <b/>
        <i/>
      </font>
    </dxf>
    <dxf>
      <font>
        <b/>
        <i/>
      </font>
    </dxf>
    <dxf>
      <font>
        <b/>
        <i/>
      </font>
    </dxf>
    <dxf>
      <font>
        <b/>
        <i/>
      </font>
    </dxf>
    <dxf>
      <font>
        <b/>
        <i/>
      </font>
    </dxf>
    <dxf>
      <font>
        <b/>
        <i/>
      </font>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color theme="0"/>
      </font>
      <fill>
        <patternFill>
          <bgColor rgb="FFFF0000"/>
        </patternFill>
      </fill>
    </dxf>
    <dxf>
      <font>
        <b/>
        <i val="0"/>
        <color auto="1"/>
      </font>
      <fill>
        <patternFill>
          <bgColor rgb="FFFFFF00"/>
        </patternFill>
      </fill>
    </dxf>
    <dxf>
      <font>
        <b/>
        <i val="0"/>
      </font>
      <fill>
        <patternFill>
          <bgColor rgb="FF00B050"/>
        </patternFill>
      </fill>
    </dxf>
    <dxf>
      <font>
        <b/>
        <i val="0"/>
        <color theme="0"/>
      </font>
      <fill>
        <patternFill>
          <bgColor rgb="FFFF0000"/>
        </patternFill>
      </fill>
    </dxf>
    <dxf>
      <font>
        <b/>
        <i val="0"/>
        <color auto="1"/>
      </font>
      <fill>
        <patternFill>
          <bgColor rgb="FFFFFF00"/>
        </patternFill>
      </fill>
    </dxf>
    <dxf>
      <font>
        <b/>
        <i val="0"/>
      </font>
      <fill>
        <patternFill>
          <bgColor rgb="FF00B050"/>
        </patternFill>
      </fill>
    </dxf>
    <dxf>
      <font>
        <b/>
        <i val="0"/>
        <color theme="0"/>
      </font>
      <fill>
        <patternFill>
          <bgColor rgb="FFFF0000"/>
        </patternFill>
      </fill>
    </dxf>
    <dxf>
      <font>
        <b/>
        <i val="0"/>
        <color auto="1"/>
      </font>
      <fill>
        <patternFill>
          <bgColor rgb="FFFFFF00"/>
        </patternFill>
      </fill>
    </dxf>
    <dxf>
      <font>
        <b/>
        <i val="0"/>
      </font>
      <fill>
        <patternFill>
          <bgColor rgb="FF00B050"/>
        </patternFill>
      </fill>
    </dxf>
    <dxf>
      <font>
        <b/>
        <i val="0"/>
        <color theme="0"/>
      </font>
      <fill>
        <patternFill>
          <bgColor rgb="FFFF0000"/>
        </patternFill>
      </fill>
    </dxf>
    <dxf>
      <font>
        <b/>
        <i val="0"/>
        <color auto="1"/>
      </font>
      <fill>
        <patternFill>
          <bgColor rgb="FFFFFF00"/>
        </patternFill>
      </fill>
    </dxf>
    <dxf>
      <font>
        <b/>
        <i val="0"/>
      </font>
      <fill>
        <patternFill>
          <bgColor rgb="FF00B050"/>
        </patternFill>
      </fill>
    </dxf>
    <dxf>
      <font>
        <b/>
        <i val="0"/>
        <color theme="0"/>
      </font>
      <fill>
        <patternFill>
          <bgColor rgb="FFFF0000"/>
        </patternFill>
      </fill>
    </dxf>
    <dxf>
      <font>
        <b/>
        <i val="0"/>
        <color auto="1"/>
      </font>
      <fill>
        <patternFill>
          <bgColor rgb="FFFFFF00"/>
        </patternFill>
      </fill>
    </dxf>
    <dxf>
      <font>
        <b/>
        <i val="0"/>
      </font>
      <fill>
        <patternFill>
          <bgColor rgb="FF00B050"/>
        </patternFill>
      </fill>
    </dxf>
    <dxf>
      <font>
        <b/>
        <i val="0"/>
        <color theme="0"/>
      </font>
      <fill>
        <patternFill>
          <bgColor rgb="FFFF0000"/>
        </patternFill>
      </fill>
    </dxf>
    <dxf>
      <font>
        <b/>
        <i val="0"/>
        <color auto="1"/>
      </font>
      <fill>
        <patternFill>
          <bgColor rgb="FFFFFF00"/>
        </patternFill>
      </fill>
    </dxf>
    <dxf>
      <font>
        <b/>
        <i val="0"/>
      </font>
      <fill>
        <patternFill>
          <bgColor rgb="FF00B050"/>
        </patternFill>
      </fill>
    </dxf>
    <dxf>
      <font>
        <b/>
        <i val="0"/>
        <color theme="0"/>
      </font>
      <fill>
        <patternFill>
          <bgColor rgb="FFFF0000"/>
        </patternFill>
      </fill>
    </dxf>
    <dxf>
      <font>
        <b/>
        <i val="0"/>
        <color auto="1"/>
      </font>
      <fill>
        <patternFill>
          <bgColor rgb="FFFFFF00"/>
        </patternFill>
      </fill>
    </dxf>
    <dxf>
      <font>
        <b/>
        <i val="0"/>
      </font>
      <fill>
        <patternFill>
          <bgColor rgb="FF00B050"/>
        </patternFill>
      </fill>
    </dxf>
    <dxf>
      <font>
        <b/>
        <i val="0"/>
        <color theme="0"/>
      </font>
      <fill>
        <patternFill>
          <bgColor rgb="FFFF0000"/>
        </patternFill>
      </fill>
    </dxf>
    <dxf>
      <font>
        <b/>
        <i val="0"/>
        <color auto="1"/>
      </font>
      <fill>
        <patternFill>
          <bgColor rgb="FFFFFF00"/>
        </patternFill>
      </fill>
    </dxf>
    <dxf>
      <font>
        <b/>
        <i val="0"/>
      </font>
      <fill>
        <patternFill>
          <bgColor rgb="FF00B05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color rgb="FF9C0006"/>
      </font>
      <fill>
        <patternFill>
          <bgColor rgb="FFFFC7CE"/>
        </patternFill>
      </fill>
    </dxf>
    <dxf>
      <font>
        <b/>
        <i val="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
      <font>
        <color rgb="FF9C0006"/>
      </font>
      <fill>
        <patternFill>
          <bgColor rgb="FFFFC7CE"/>
        </patternFill>
      </fill>
    </dxf>
    <dxf>
      <font>
        <b/>
        <i val="0"/>
      </font>
      <fill>
        <patternFill>
          <bgColor rgb="FFFF000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ont>
        <b/>
        <i val="0"/>
        <strike val="0"/>
      </font>
      <fill>
        <patternFill>
          <bgColor rgb="FFFF0000"/>
        </patternFill>
      </fill>
    </dxf>
    <dxf>
      <font>
        <color rgb="FF9C0006"/>
      </font>
      <fill>
        <patternFill>
          <bgColor rgb="FFFFC7CE"/>
        </patternFill>
      </fill>
    </dxf>
    <dxf>
      <font>
        <b/>
        <i val="0"/>
        <color auto="1"/>
      </font>
      <fill>
        <patternFill>
          <bgColor rgb="FFFF0000"/>
        </patternFill>
      </fill>
    </dxf>
    <dxf>
      <font>
        <b/>
        <i val="0"/>
        <color auto="1"/>
      </font>
      <fill>
        <patternFill>
          <bgColor rgb="FFFFFF00"/>
        </patternFill>
      </fill>
    </dxf>
    <dxf>
      <font>
        <b/>
        <i val="0"/>
        <color auto="1"/>
      </font>
      <fill>
        <patternFill>
          <bgColor rgb="FF00B050"/>
        </patternFill>
      </fill>
    </dxf>
    <dxf>
      <font>
        <b/>
        <i val="0"/>
        <color theme="0"/>
      </font>
      <fill>
        <patternFill>
          <bgColor rgb="FFFF0000"/>
        </patternFill>
      </fill>
    </dxf>
    <dxf>
      <font>
        <color rgb="FF9C0006"/>
      </font>
      <fill>
        <patternFill>
          <bgColor rgb="FFFFC7CE"/>
        </patternFill>
      </fill>
    </dxf>
    <dxf>
      <font>
        <b/>
        <i val="0"/>
      </font>
      <fill>
        <patternFill>
          <bgColor rgb="FFFF0000"/>
        </patternFill>
      </fill>
    </dxf>
  </dxfs>
  <tableStyles count="0" defaultTableStyle="TableStyleMedium2" defaultPivotStyle="PivotStyleLight16"/>
  <colors>
    <mruColors>
      <color rgb="FFF2F2F2"/>
      <color rgb="FF0A7E3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Drop" dropStyle="combo" dx="16" fmlaLink="$J$7" fmlaRange="'Base de Datos EPA'!$D$11:$D$130" sel="55" val="26"/>
</file>

<file path=xl/ctrlProps/ctrlProp2.xml><?xml version="1.0" encoding="utf-8"?>
<formControlPr xmlns="http://schemas.microsoft.com/office/spreadsheetml/2009/9/main" objectType="Drop" dropStyle="combo" dx="16" fmlaLink="$T$7" fmlaRange="'Base de Datos EPA'!$D$11:$D$130" sel="21" val="18"/>
</file>

<file path=xl/ctrlProps/ctrlProp3.xml><?xml version="1.0" encoding="utf-8"?>
<formControlPr xmlns="http://schemas.microsoft.com/office/spreadsheetml/2009/9/main" objectType="Drop" dropStyle="combo" dx="16" fmlaLink="$W$7" fmlaRange="'Base de Datos EPA'!$D$11:$D$130" sel="47" val="42"/>
</file>

<file path=xl/ctrlProps/ctrlProp4.xml><?xml version="1.0" encoding="utf-8"?>
<formControlPr xmlns="http://schemas.microsoft.com/office/spreadsheetml/2009/9/main" objectType="Drop" dropStyle="combo" dx="16" fmlaLink="$J$10" fmlaRange="'Base de Datos EPA'!$D$11:$D$130" sel="21" val="17"/>
</file>

<file path=xl/ctrlProps/ctrlProp5.xml><?xml version="1.0" encoding="utf-8"?>
<formControlPr xmlns="http://schemas.microsoft.com/office/spreadsheetml/2009/9/main" objectType="Drop" dropStyle="combo" dx="16" fmlaLink="$T$10" fmlaRange="'Base de Datos EPA'!$D$11:$D$130" sel="27" val="19"/>
</file>

<file path=xl/ctrlProps/ctrlProp6.xml><?xml version="1.0" encoding="utf-8"?>
<formControlPr xmlns="http://schemas.microsoft.com/office/spreadsheetml/2009/9/main" objectType="Drop" dropStyle="combo" dx="16" fmlaLink="$W$10" fmlaRange="'Base de Datos EPA'!$D$11:$D$130" sel="12" val="4"/>
</file>

<file path=xl/ctrlProps/ctrlProp7.xml><?xml version="1.0" encoding="utf-8"?>
<formControlPr xmlns="http://schemas.microsoft.com/office/spreadsheetml/2009/9/main" objectType="Drop" dropStyle="combo" dx="16" fmlaLink="$D$7" fmlaRange="'Base de Datos EPA'!$D$11:$D$130" sel="6" val="2"/>
</file>

<file path=xl/ctrlProps/ctrlProp8.xml><?xml version="1.0" encoding="utf-8"?>
<formControlPr xmlns="http://schemas.microsoft.com/office/spreadsheetml/2009/9/main" objectType="Drop" dropStyle="combo" dx="16" fmlaLink="$I$7" fmlaRange="'Base de Datos EPA'!$D$11:$D$130" sel="29" val="25"/>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114300</xdr:rowOff>
    </xdr:from>
    <xdr:to>
      <xdr:col>2</xdr:col>
      <xdr:colOff>621382</xdr:colOff>
      <xdr:row>6</xdr:row>
      <xdr:rowOff>105648</xdr:rowOff>
    </xdr:to>
    <xdr:pic macro="[0]!Macro1">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14300"/>
          <a:ext cx="2088232" cy="1134348"/>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xdr:from>
      <xdr:col>9</xdr:col>
      <xdr:colOff>38100</xdr:colOff>
      <xdr:row>2</xdr:row>
      <xdr:rowOff>0</xdr:rowOff>
    </xdr:from>
    <xdr:to>
      <xdr:col>12</xdr:col>
      <xdr:colOff>758773</xdr:colOff>
      <xdr:row>5</xdr:row>
      <xdr:rowOff>36060</xdr:rowOff>
    </xdr:to>
    <xdr:sp macro="" textlink="">
      <xdr:nvSpPr>
        <xdr:cNvPr id="3" name="7 Rectángulo">
          <a:extLst>
            <a:ext uri="{FF2B5EF4-FFF2-40B4-BE49-F238E27FC236}">
              <a16:creationId xmlns:a16="http://schemas.microsoft.com/office/drawing/2014/main" id="{00000000-0008-0000-0000-000003000000}"/>
            </a:ext>
          </a:extLst>
        </xdr:cNvPr>
        <xdr:cNvSpPr/>
      </xdr:nvSpPr>
      <xdr:spPr>
        <a:xfrm>
          <a:off x="6896100" y="381000"/>
          <a:ext cx="3006673" cy="607560"/>
        </a:xfrm>
        <a:prstGeom prst="rect">
          <a:avLst/>
        </a:prstGeom>
        <a:solidFill>
          <a:srgbClr val="00B0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L"/>
          </a:defPPr>
          <a:lvl1pPr marL="0" algn="l" defTabSz="914269" rtl="0" eaLnBrk="1" latinLnBrk="0" hangingPunct="1">
            <a:defRPr sz="1800" kern="1200">
              <a:solidFill>
                <a:schemeClr val="lt1"/>
              </a:solidFill>
              <a:latin typeface="+mn-lt"/>
              <a:ea typeface="+mn-ea"/>
              <a:cs typeface="+mn-cs"/>
            </a:defRPr>
          </a:lvl1pPr>
          <a:lvl2pPr marL="457135" algn="l" defTabSz="914269" rtl="0" eaLnBrk="1" latinLnBrk="0" hangingPunct="1">
            <a:defRPr sz="1800" kern="1200">
              <a:solidFill>
                <a:schemeClr val="lt1"/>
              </a:solidFill>
              <a:latin typeface="+mn-lt"/>
              <a:ea typeface="+mn-ea"/>
              <a:cs typeface="+mn-cs"/>
            </a:defRPr>
          </a:lvl2pPr>
          <a:lvl3pPr marL="914269" algn="l" defTabSz="914269" rtl="0" eaLnBrk="1" latinLnBrk="0" hangingPunct="1">
            <a:defRPr sz="1800" kern="1200">
              <a:solidFill>
                <a:schemeClr val="lt1"/>
              </a:solidFill>
              <a:latin typeface="+mn-lt"/>
              <a:ea typeface="+mn-ea"/>
              <a:cs typeface="+mn-cs"/>
            </a:defRPr>
          </a:lvl3pPr>
          <a:lvl4pPr marL="1371404" algn="l" defTabSz="914269" rtl="0" eaLnBrk="1" latinLnBrk="0" hangingPunct="1">
            <a:defRPr sz="1800" kern="1200">
              <a:solidFill>
                <a:schemeClr val="lt1"/>
              </a:solidFill>
              <a:latin typeface="+mn-lt"/>
              <a:ea typeface="+mn-ea"/>
              <a:cs typeface="+mn-cs"/>
            </a:defRPr>
          </a:lvl4pPr>
          <a:lvl5pPr marL="1828539" algn="l" defTabSz="914269" rtl="0" eaLnBrk="1" latinLnBrk="0" hangingPunct="1">
            <a:defRPr sz="1800" kern="1200">
              <a:solidFill>
                <a:schemeClr val="lt1"/>
              </a:solidFill>
              <a:latin typeface="+mn-lt"/>
              <a:ea typeface="+mn-ea"/>
              <a:cs typeface="+mn-cs"/>
            </a:defRPr>
          </a:lvl5pPr>
          <a:lvl6pPr marL="2285674" algn="l" defTabSz="914269" rtl="0" eaLnBrk="1" latinLnBrk="0" hangingPunct="1">
            <a:defRPr sz="1800" kern="1200">
              <a:solidFill>
                <a:schemeClr val="lt1"/>
              </a:solidFill>
              <a:latin typeface="+mn-lt"/>
              <a:ea typeface="+mn-ea"/>
              <a:cs typeface="+mn-cs"/>
            </a:defRPr>
          </a:lvl6pPr>
          <a:lvl7pPr marL="2742809" algn="l" defTabSz="914269" rtl="0" eaLnBrk="1" latinLnBrk="0" hangingPunct="1">
            <a:defRPr sz="1800" kern="1200">
              <a:solidFill>
                <a:schemeClr val="lt1"/>
              </a:solidFill>
              <a:latin typeface="+mn-lt"/>
              <a:ea typeface="+mn-ea"/>
              <a:cs typeface="+mn-cs"/>
            </a:defRPr>
          </a:lvl7pPr>
          <a:lvl8pPr marL="3199944" algn="l" defTabSz="914269" rtl="0" eaLnBrk="1" latinLnBrk="0" hangingPunct="1">
            <a:defRPr sz="1800" kern="1200">
              <a:solidFill>
                <a:schemeClr val="lt1"/>
              </a:solidFill>
              <a:latin typeface="+mn-lt"/>
              <a:ea typeface="+mn-ea"/>
              <a:cs typeface="+mn-cs"/>
            </a:defRPr>
          </a:lvl8pPr>
          <a:lvl9pPr marL="3657078" algn="l" defTabSz="914269" rtl="0" eaLnBrk="1" latinLnBrk="0" hangingPunct="1">
            <a:defRPr sz="1800" kern="1200">
              <a:solidFill>
                <a:schemeClr val="lt1"/>
              </a:solidFill>
              <a:latin typeface="+mn-lt"/>
              <a:ea typeface="+mn-ea"/>
              <a:cs typeface="+mn-cs"/>
            </a:defRPr>
          </a:lvl9pPr>
        </a:lstStyle>
        <a:p>
          <a:pPr algn="ctr"/>
          <a:endParaRPr lang="es-CL"/>
        </a:p>
      </xdr:txBody>
    </xdr:sp>
    <xdr:clientData/>
  </xdr:twoCellAnchor>
  <xdr:twoCellAnchor>
    <xdr:from>
      <xdr:col>9</xdr:col>
      <xdr:colOff>120008</xdr:colOff>
      <xdr:row>2</xdr:row>
      <xdr:rowOff>131655</xdr:rowOff>
    </xdr:from>
    <xdr:to>
      <xdr:col>12</xdr:col>
      <xdr:colOff>758772</xdr:colOff>
      <xdr:row>5</xdr:row>
      <xdr:rowOff>83375</xdr:rowOff>
    </xdr:to>
    <xdr:sp macro="" textlink="">
      <xdr:nvSpPr>
        <xdr:cNvPr id="4" name="2 CuadroTexto">
          <a:extLst>
            <a:ext uri="{FF2B5EF4-FFF2-40B4-BE49-F238E27FC236}">
              <a16:creationId xmlns:a16="http://schemas.microsoft.com/office/drawing/2014/main" id="{00000000-0008-0000-0000-000004000000}"/>
            </a:ext>
          </a:extLst>
        </xdr:cNvPr>
        <xdr:cNvSpPr txBox="1"/>
      </xdr:nvSpPr>
      <xdr:spPr>
        <a:xfrm>
          <a:off x="6978008" y="512655"/>
          <a:ext cx="2924764" cy="523220"/>
        </a:xfrm>
        <a:prstGeom prst="rect">
          <a:avLst/>
        </a:prstGeom>
        <a:noFill/>
      </xdr:spPr>
      <xdr:txBody>
        <a:bodyPr wrap="square" rtlCol="0">
          <a:spAutoFit/>
        </a:bodyPr>
        <a:lstStyle>
          <a:defPPr>
            <a:defRPr lang="es-CL"/>
          </a:defPPr>
          <a:lvl1pPr marL="0" algn="l" defTabSz="914269" rtl="0" eaLnBrk="1" latinLnBrk="0" hangingPunct="1">
            <a:defRPr sz="1800" kern="1200">
              <a:solidFill>
                <a:schemeClr val="tx1"/>
              </a:solidFill>
              <a:latin typeface="+mn-lt"/>
              <a:ea typeface="+mn-ea"/>
              <a:cs typeface="+mn-cs"/>
            </a:defRPr>
          </a:lvl1pPr>
          <a:lvl2pPr marL="457135" algn="l" defTabSz="914269" rtl="0" eaLnBrk="1" latinLnBrk="0" hangingPunct="1">
            <a:defRPr sz="1800" kern="1200">
              <a:solidFill>
                <a:schemeClr val="tx1"/>
              </a:solidFill>
              <a:latin typeface="+mn-lt"/>
              <a:ea typeface="+mn-ea"/>
              <a:cs typeface="+mn-cs"/>
            </a:defRPr>
          </a:lvl2pPr>
          <a:lvl3pPr marL="914269" algn="l" defTabSz="914269" rtl="0" eaLnBrk="1" latinLnBrk="0" hangingPunct="1">
            <a:defRPr sz="1800" kern="1200">
              <a:solidFill>
                <a:schemeClr val="tx1"/>
              </a:solidFill>
              <a:latin typeface="+mn-lt"/>
              <a:ea typeface="+mn-ea"/>
              <a:cs typeface="+mn-cs"/>
            </a:defRPr>
          </a:lvl3pPr>
          <a:lvl4pPr marL="1371404" algn="l" defTabSz="914269" rtl="0" eaLnBrk="1" latinLnBrk="0" hangingPunct="1">
            <a:defRPr sz="1800" kern="1200">
              <a:solidFill>
                <a:schemeClr val="tx1"/>
              </a:solidFill>
              <a:latin typeface="+mn-lt"/>
              <a:ea typeface="+mn-ea"/>
              <a:cs typeface="+mn-cs"/>
            </a:defRPr>
          </a:lvl4pPr>
          <a:lvl5pPr marL="1828539" algn="l" defTabSz="914269" rtl="0" eaLnBrk="1" latinLnBrk="0" hangingPunct="1">
            <a:defRPr sz="1800" kern="1200">
              <a:solidFill>
                <a:schemeClr val="tx1"/>
              </a:solidFill>
              <a:latin typeface="+mn-lt"/>
              <a:ea typeface="+mn-ea"/>
              <a:cs typeface="+mn-cs"/>
            </a:defRPr>
          </a:lvl5pPr>
          <a:lvl6pPr marL="2285674" algn="l" defTabSz="914269" rtl="0" eaLnBrk="1" latinLnBrk="0" hangingPunct="1">
            <a:defRPr sz="1800" kern="1200">
              <a:solidFill>
                <a:schemeClr val="tx1"/>
              </a:solidFill>
              <a:latin typeface="+mn-lt"/>
              <a:ea typeface="+mn-ea"/>
              <a:cs typeface="+mn-cs"/>
            </a:defRPr>
          </a:lvl6pPr>
          <a:lvl7pPr marL="2742809" algn="l" defTabSz="914269" rtl="0" eaLnBrk="1" latinLnBrk="0" hangingPunct="1">
            <a:defRPr sz="1800" kern="1200">
              <a:solidFill>
                <a:schemeClr val="tx1"/>
              </a:solidFill>
              <a:latin typeface="+mn-lt"/>
              <a:ea typeface="+mn-ea"/>
              <a:cs typeface="+mn-cs"/>
            </a:defRPr>
          </a:lvl7pPr>
          <a:lvl8pPr marL="3199944" algn="l" defTabSz="914269" rtl="0" eaLnBrk="1" latinLnBrk="0" hangingPunct="1">
            <a:defRPr sz="1800" kern="1200">
              <a:solidFill>
                <a:schemeClr val="tx1"/>
              </a:solidFill>
              <a:latin typeface="+mn-lt"/>
              <a:ea typeface="+mn-ea"/>
              <a:cs typeface="+mn-cs"/>
            </a:defRPr>
          </a:lvl8pPr>
          <a:lvl9pPr marL="3657078" algn="l" defTabSz="914269" rtl="0" eaLnBrk="1" latinLnBrk="0" hangingPunct="1">
            <a:defRPr sz="1800" kern="1200">
              <a:solidFill>
                <a:schemeClr val="tx1"/>
              </a:solidFill>
              <a:latin typeface="+mn-lt"/>
              <a:ea typeface="+mn-ea"/>
              <a:cs typeface="+mn-cs"/>
            </a:defRPr>
          </a:lvl9pPr>
        </a:lstStyle>
        <a:p>
          <a:pPr algn="r"/>
          <a:r>
            <a:rPr lang="es-CL" sz="1600">
              <a:solidFill>
                <a:schemeClr val="bg1"/>
              </a:solidFill>
            </a:rPr>
            <a:t>usuario: </a:t>
          </a:r>
          <a:r>
            <a:rPr lang="es-CL" sz="2800" b="1">
              <a:solidFill>
                <a:schemeClr val="bg1"/>
              </a:solidFill>
            </a:rPr>
            <a:t>EMPRESA</a:t>
          </a:r>
          <a:r>
            <a:rPr lang="es-CL" sz="2000">
              <a:solidFill>
                <a:schemeClr val="bg1"/>
              </a:solidFill>
            </a:rPr>
            <a:t>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85725</xdr:colOff>
      <xdr:row>0</xdr:row>
      <xdr:rowOff>104775</xdr:rowOff>
    </xdr:from>
    <xdr:to>
      <xdr:col>2</xdr:col>
      <xdr:colOff>649957</xdr:colOff>
      <xdr:row>6</xdr:row>
      <xdr:rowOff>96123</xdr:rowOff>
    </xdr:to>
    <xdr:pic>
      <xdr:nvPicPr>
        <xdr:cNvPr id="2" name="Picture 3">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104775"/>
          <a:ext cx="2088232" cy="1134348"/>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xdr:from>
      <xdr:col>9</xdr:col>
      <xdr:colOff>19050</xdr:colOff>
      <xdr:row>1</xdr:row>
      <xdr:rowOff>180975</xdr:rowOff>
    </xdr:from>
    <xdr:to>
      <xdr:col>12</xdr:col>
      <xdr:colOff>739723</xdr:colOff>
      <xdr:row>5</xdr:row>
      <xdr:rowOff>26535</xdr:rowOff>
    </xdr:to>
    <xdr:sp macro="" textlink="">
      <xdr:nvSpPr>
        <xdr:cNvPr id="3" name="15 Rectángulo">
          <a:extLst>
            <a:ext uri="{FF2B5EF4-FFF2-40B4-BE49-F238E27FC236}">
              <a16:creationId xmlns:a16="http://schemas.microsoft.com/office/drawing/2014/main" id="{00000000-0008-0000-0100-000003000000}"/>
            </a:ext>
          </a:extLst>
        </xdr:cNvPr>
        <xdr:cNvSpPr/>
      </xdr:nvSpPr>
      <xdr:spPr>
        <a:xfrm>
          <a:off x="6877050" y="371475"/>
          <a:ext cx="3006673" cy="60756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L"/>
          </a:defPPr>
          <a:lvl1pPr marL="0" algn="l" defTabSz="914269" rtl="0" eaLnBrk="1" latinLnBrk="0" hangingPunct="1">
            <a:defRPr sz="1800" kern="1200">
              <a:solidFill>
                <a:schemeClr val="lt1"/>
              </a:solidFill>
              <a:latin typeface="+mn-lt"/>
              <a:ea typeface="+mn-ea"/>
              <a:cs typeface="+mn-cs"/>
            </a:defRPr>
          </a:lvl1pPr>
          <a:lvl2pPr marL="457135" algn="l" defTabSz="914269" rtl="0" eaLnBrk="1" latinLnBrk="0" hangingPunct="1">
            <a:defRPr sz="1800" kern="1200">
              <a:solidFill>
                <a:schemeClr val="lt1"/>
              </a:solidFill>
              <a:latin typeface="+mn-lt"/>
              <a:ea typeface="+mn-ea"/>
              <a:cs typeface="+mn-cs"/>
            </a:defRPr>
          </a:lvl2pPr>
          <a:lvl3pPr marL="914269" algn="l" defTabSz="914269" rtl="0" eaLnBrk="1" latinLnBrk="0" hangingPunct="1">
            <a:defRPr sz="1800" kern="1200">
              <a:solidFill>
                <a:schemeClr val="lt1"/>
              </a:solidFill>
              <a:latin typeface="+mn-lt"/>
              <a:ea typeface="+mn-ea"/>
              <a:cs typeface="+mn-cs"/>
            </a:defRPr>
          </a:lvl3pPr>
          <a:lvl4pPr marL="1371404" algn="l" defTabSz="914269" rtl="0" eaLnBrk="1" latinLnBrk="0" hangingPunct="1">
            <a:defRPr sz="1800" kern="1200">
              <a:solidFill>
                <a:schemeClr val="lt1"/>
              </a:solidFill>
              <a:latin typeface="+mn-lt"/>
              <a:ea typeface="+mn-ea"/>
              <a:cs typeface="+mn-cs"/>
            </a:defRPr>
          </a:lvl4pPr>
          <a:lvl5pPr marL="1828539" algn="l" defTabSz="914269" rtl="0" eaLnBrk="1" latinLnBrk="0" hangingPunct="1">
            <a:defRPr sz="1800" kern="1200">
              <a:solidFill>
                <a:schemeClr val="lt1"/>
              </a:solidFill>
              <a:latin typeface="+mn-lt"/>
              <a:ea typeface="+mn-ea"/>
              <a:cs typeface="+mn-cs"/>
            </a:defRPr>
          </a:lvl5pPr>
          <a:lvl6pPr marL="2285674" algn="l" defTabSz="914269" rtl="0" eaLnBrk="1" latinLnBrk="0" hangingPunct="1">
            <a:defRPr sz="1800" kern="1200">
              <a:solidFill>
                <a:schemeClr val="lt1"/>
              </a:solidFill>
              <a:latin typeface="+mn-lt"/>
              <a:ea typeface="+mn-ea"/>
              <a:cs typeface="+mn-cs"/>
            </a:defRPr>
          </a:lvl6pPr>
          <a:lvl7pPr marL="2742809" algn="l" defTabSz="914269" rtl="0" eaLnBrk="1" latinLnBrk="0" hangingPunct="1">
            <a:defRPr sz="1800" kern="1200">
              <a:solidFill>
                <a:schemeClr val="lt1"/>
              </a:solidFill>
              <a:latin typeface="+mn-lt"/>
              <a:ea typeface="+mn-ea"/>
              <a:cs typeface="+mn-cs"/>
            </a:defRPr>
          </a:lvl7pPr>
          <a:lvl8pPr marL="3199944" algn="l" defTabSz="914269" rtl="0" eaLnBrk="1" latinLnBrk="0" hangingPunct="1">
            <a:defRPr sz="1800" kern="1200">
              <a:solidFill>
                <a:schemeClr val="lt1"/>
              </a:solidFill>
              <a:latin typeface="+mn-lt"/>
              <a:ea typeface="+mn-ea"/>
              <a:cs typeface="+mn-cs"/>
            </a:defRPr>
          </a:lvl8pPr>
          <a:lvl9pPr marL="3657078" algn="l" defTabSz="914269" rtl="0" eaLnBrk="1" latinLnBrk="0" hangingPunct="1">
            <a:defRPr sz="1800" kern="1200">
              <a:solidFill>
                <a:schemeClr val="lt1"/>
              </a:solidFill>
              <a:latin typeface="+mn-lt"/>
              <a:ea typeface="+mn-ea"/>
              <a:cs typeface="+mn-cs"/>
            </a:defRPr>
          </a:lvl9pPr>
        </a:lstStyle>
        <a:p>
          <a:pPr algn="ctr"/>
          <a:endParaRPr lang="es-CL"/>
        </a:p>
      </xdr:txBody>
    </xdr:sp>
    <xdr:clientData/>
  </xdr:twoCellAnchor>
  <xdr:twoCellAnchor>
    <xdr:from>
      <xdr:col>9</xdr:col>
      <xdr:colOff>100958</xdr:colOff>
      <xdr:row>2</xdr:row>
      <xdr:rowOff>122130</xdr:rowOff>
    </xdr:from>
    <xdr:to>
      <xdr:col>12</xdr:col>
      <xdr:colOff>739722</xdr:colOff>
      <xdr:row>5</xdr:row>
      <xdr:rowOff>81288</xdr:rowOff>
    </xdr:to>
    <xdr:sp macro="" textlink="">
      <xdr:nvSpPr>
        <xdr:cNvPr id="4" name="16 CuadroTexto">
          <a:extLst>
            <a:ext uri="{FF2B5EF4-FFF2-40B4-BE49-F238E27FC236}">
              <a16:creationId xmlns:a16="http://schemas.microsoft.com/office/drawing/2014/main" id="{00000000-0008-0000-0100-000004000000}"/>
            </a:ext>
          </a:extLst>
        </xdr:cNvPr>
        <xdr:cNvSpPr txBox="1"/>
      </xdr:nvSpPr>
      <xdr:spPr>
        <a:xfrm>
          <a:off x="6958958" y="503130"/>
          <a:ext cx="2924764" cy="530658"/>
        </a:xfrm>
        <a:prstGeom prst="rect">
          <a:avLst/>
        </a:prstGeom>
        <a:noFill/>
      </xdr:spPr>
      <xdr:txBody>
        <a:bodyPr wrap="square" rtlCol="0">
          <a:spAutoFit/>
        </a:bodyPr>
        <a:lstStyle>
          <a:defPPr>
            <a:defRPr lang="es-CL"/>
          </a:defPPr>
          <a:lvl1pPr marL="0" algn="l" defTabSz="914269" rtl="0" eaLnBrk="1" latinLnBrk="0" hangingPunct="1">
            <a:defRPr sz="1800" kern="1200">
              <a:solidFill>
                <a:schemeClr val="tx1"/>
              </a:solidFill>
              <a:latin typeface="+mn-lt"/>
              <a:ea typeface="+mn-ea"/>
              <a:cs typeface="+mn-cs"/>
            </a:defRPr>
          </a:lvl1pPr>
          <a:lvl2pPr marL="457135" algn="l" defTabSz="914269" rtl="0" eaLnBrk="1" latinLnBrk="0" hangingPunct="1">
            <a:defRPr sz="1800" kern="1200">
              <a:solidFill>
                <a:schemeClr val="tx1"/>
              </a:solidFill>
              <a:latin typeface="+mn-lt"/>
              <a:ea typeface="+mn-ea"/>
              <a:cs typeface="+mn-cs"/>
            </a:defRPr>
          </a:lvl2pPr>
          <a:lvl3pPr marL="914269" algn="l" defTabSz="914269" rtl="0" eaLnBrk="1" latinLnBrk="0" hangingPunct="1">
            <a:defRPr sz="1800" kern="1200">
              <a:solidFill>
                <a:schemeClr val="tx1"/>
              </a:solidFill>
              <a:latin typeface="+mn-lt"/>
              <a:ea typeface="+mn-ea"/>
              <a:cs typeface="+mn-cs"/>
            </a:defRPr>
          </a:lvl3pPr>
          <a:lvl4pPr marL="1371404" algn="l" defTabSz="914269" rtl="0" eaLnBrk="1" latinLnBrk="0" hangingPunct="1">
            <a:defRPr sz="1800" kern="1200">
              <a:solidFill>
                <a:schemeClr val="tx1"/>
              </a:solidFill>
              <a:latin typeface="+mn-lt"/>
              <a:ea typeface="+mn-ea"/>
              <a:cs typeface="+mn-cs"/>
            </a:defRPr>
          </a:lvl4pPr>
          <a:lvl5pPr marL="1828539" algn="l" defTabSz="914269" rtl="0" eaLnBrk="1" latinLnBrk="0" hangingPunct="1">
            <a:defRPr sz="1800" kern="1200">
              <a:solidFill>
                <a:schemeClr val="tx1"/>
              </a:solidFill>
              <a:latin typeface="+mn-lt"/>
              <a:ea typeface="+mn-ea"/>
              <a:cs typeface="+mn-cs"/>
            </a:defRPr>
          </a:lvl5pPr>
          <a:lvl6pPr marL="2285674" algn="l" defTabSz="914269" rtl="0" eaLnBrk="1" latinLnBrk="0" hangingPunct="1">
            <a:defRPr sz="1800" kern="1200">
              <a:solidFill>
                <a:schemeClr val="tx1"/>
              </a:solidFill>
              <a:latin typeface="+mn-lt"/>
              <a:ea typeface="+mn-ea"/>
              <a:cs typeface="+mn-cs"/>
            </a:defRPr>
          </a:lvl6pPr>
          <a:lvl7pPr marL="2742809" algn="l" defTabSz="914269" rtl="0" eaLnBrk="1" latinLnBrk="0" hangingPunct="1">
            <a:defRPr sz="1800" kern="1200">
              <a:solidFill>
                <a:schemeClr val="tx1"/>
              </a:solidFill>
              <a:latin typeface="+mn-lt"/>
              <a:ea typeface="+mn-ea"/>
              <a:cs typeface="+mn-cs"/>
            </a:defRPr>
          </a:lvl7pPr>
          <a:lvl8pPr marL="3199944" algn="l" defTabSz="914269" rtl="0" eaLnBrk="1" latinLnBrk="0" hangingPunct="1">
            <a:defRPr sz="1800" kern="1200">
              <a:solidFill>
                <a:schemeClr val="tx1"/>
              </a:solidFill>
              <a:latin typeface="+mn-lt"/>
              <a:ea typeface="+mn-ea"/>
              <a:cs typeface="+mn-cs"/>
            </a:defRPr>
          </a:lvl8pPr>
          <a:lvl9pPr marL="3657078" algn="l" defTabSz="914269" rtl="0" eaLnBrk="1" latinLnBrk="0" hangingPunct="1">
            <a:defRPr sz="1800" kern="1200">
              <a:solidFill>
                <a:schemeClr val="tx1"/>
              </a:solidFill>
              <a:latin typeface="+mn-lt"/>
              <a:ea typeface="+mn-ea"/>
              <a:cs typeface="+mn-cs"/>
            </a:defRPr>
          </a:lvl9pPr>
        </a:lstStyle>
        <a:p>
          <a:pPr algn="r"/>
          <a:r>
            <a:rPr lang="es-CL" sz="1600">
              <a:solidFill>
                <a:schemeClr val="bg1"/>
              </a:solidFill>
            </a:rPr>
            <a:t>usuario: </a:t>
          </a:r>
          <a:r>
            <a:rPr lang="es-CL" sz="2800" b="1">
              <a:solidFill>
                <a:schemeClr val="bg1"/>
              </a:solidFill>
            </a:rPr>
            <a:t>ESPECIALISTA</a:t>
          </a:r>
          <a:r>
            <a:rPr lang="es-CL" sz="2000">
              <a:solidFill>
                <a:schemeClr val="bg1"/>
              </a:solidFill>
            </a:rPr>
            <a:t> </a:t>
          </a:r>
        </a:p>
      </xdr:txBody>
    </xdr:sp>
    <xdr:clientData/>
  </xdr:twoCellAnchor>
  <xdr:twoCellAnchor>
    <xdr:from>
      <xdr:col>0</xdr:col>
      <xdr:colOff>47625</xdr:colOff>
      <xdr:row>10</xdr:row>
      <xdr:rowOff>47625</xdr:rowOff>
    </xdr:from>
    <xdr:to>
      <xdr:col>12</xdr:col>
      <xdr:colOff>695325</xdr:colOff>
      <xdr:row>10</xdr:row>
      <xdr:rowOff>4914901</xdr:rowOff>
    </xdr:to>
    <xdr:sp macro="" textlink="">
      <xdr:nvSpPr>
        <xdr:cNvPr id="5" name="4 CuadroTexto">
          <a:extLst>
            <a:ext uri="{FF2B5EF4-FFF2-40B4-BE49-F238E27FC236}">
              <a16:creationId xmlns:a16="http://schemas.microsoft.com/office/drawing/2014/main" id="{00000000-0008-0000-0100-000005000000}"/>
            </a:ext>
          </a:extLst>
        </xdr:cNvPr>
        <xdr:cNvSpPr txBox="1"/>
      </xdr:nvSpPr>
      <xdr:spPr>
        <a:xfrm>
          <a:off x="47625" y="1952625"/>
          <a:ext cx="9791700" cy="48672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b="1"/>
            <a:t>Para generar el borrador</a:t>
          </a:r>
          <a:r>
            <a:rPr lang="es-CL" sz="1100" b="1" baseline="0"/>
            <a:t> del</a:t>
          </a:r>
          <a:r>
            <a:rPr lang="es-CL" sz="1100" b="1"/>
            <a:t> informe técnico no es necesario completar todos los campos y hojas de la caracterización del riesgo</a:t>
          </a:r>
          <a:r>
            <a:rPr lang="es-CL" sz="1100" b="1" baseline="0"/>
            <a:t> (estudio previo). Los pasos que se deben seguir para generar este borrador son:</a:t>
          </a:r>
        </a:p>
        <a:p>
          <a:endParaRPr lang="es-CL" sz="1100" b="1" baseline="0"/>
        </a:p>
        <a:p>
          <a:r>
            <a:rPr lang="es-CL" sz="1100" b="1" baseline="0"/>
            <a:t>1.- Corroborar la información entregada por la empresa y experto asesor ACHS en las hojas de </a:t>
          </a:r>
          <a:r>
            <a:rPr lang="es-CL" sz="1100" b="1" baseline="0">
              <a:solidFill>
                <a:schemeClr val="dk1"/>
              </a:solidFill>
              <a:effectLst/>
              <a:latin typeface="+mn-lt"/>
              <a:ea typeface="+mn-ea"/>
              <a:cs typeface="+mn-cs"/>
            </a:rPr>
            <a:t>"Empresa" y "Puestos de Trabajo Emp"</a:t>
          </a:r>
          <a:r>
            <a:rPr lang="es-CL" sz="1100" b="1" baseline="0"/>
            <a:t>. La información que se señala con color  naranja:                             no puede faltar ya que es información que va al informe técnico.</a:t>
          </a:r>
        </a:p>
        <a:p>
          <a:endParaRPr lang="es-CL" sz="1100" b="1" baseline="0"/>
        </a:p>
        <a:p>
          <a:r>
            <a:rPr lang="es-CL" sz="1100" b="1" baseline="0"/>
            <a:t>2.- En la Hoja "Puestos de Trabajo Esp" se debe declarar el número total de mediciones personales efectuadas para los puestos de trabajo evaluados y completar la información que se señala con color naranja:  </a:t>
          </a:r>
        </a:p>
        <a:p>
          <a:endParaRPr lang="es-CL" sz="1100" b="1" baseline="0"/>
        </a:p>
        <a:p>
          <a:r>
            <a:rPr lang="es-CL" sz="1100" b="1" baseline="0"/>
            <a:t>3.- En la Hoja "Tabla N°2" se debe declarar el número de puestos de trabajo que se evaluaran en el informe.</a:t>
          </a:r>
        </a:p>
        <a:p>
          <a:endParaRPr lang="es-CL" sz="1100" b="1" baseline="0"/>
        </a:p>
        <a:p>
          <a:r>
            <a:rPr lang="es-CL" sz="1100" b="1" baseline="0"/>
            <a:t>4.- En la Hoja "Tabla N°3" se debe ingresar el instrumental utilizado en la evaluación y sus respectivas verificaciones de calibración al inicio y fin de las mediciones.</a:t>
          </a:r>
          <a:endParaRPr lang="es-CL" sz="1100" b="1"/>
        </a:p>
        <a:p>
          <a:endParaRPr lang="es-CL" sz="1100"/>
        </a:p>
        <a:p>
          <a:r>
            <a:rPr lang="es-CL" sz="1100" b="1">
              <a:solidFill>
                <a:schemeClr val="dk1"/>
              </a:solidFill>
              <a:effectLst/>
              <a:latin typeface="+mn-lt"/>
              <a:ea typeface="+mn-ea"/>
              <a:cs typeface="+mn-cs"/>
            </a:rPr>
            <a:t>5.- En la Hoja "Tabla N° 5,7 y 8"</a:t>
          </a:r>
          <a:r>
            <a:rPr lang="es-CL" sz="1100" b="1" baseline="0">
              <a:solidFill>
                <a:schemeClr val="dk1"/>
              </a:solidFill>
              <a:effectLst/>
              <a:latin typeface="+mn-lt"/>
              <a:ea typeface="+mn-ea"/>
              <a:cs typeface="+mn-cs"/>
            </a:rPr>
            <a:t> s</a:t>
          </a:r>
          <a:r>
            <a:rPr lang="es-CL" sz="1100" b="1"/>
            <a:t>e</a:t>
          </a:r>
          <a:r>
            <a:rPr lang="es-CL" sz="1100" b="1" baseline="0"/>
            <a:t> debe declarar el número de mediciones a fuentes de ruido o ambientales efectuadas y completar l</a:t>
          </a:r>
          <a:r>
            <a:rPr lang="es-CL" sz="1100" b="1"/>
            <a:t>as columnas "Área", "Fuente de Ruido", "NPSeq dB(A)", NPSeq "dB(C)" y seleccionar los protectores auditivos que correspondan para evaluar la protección auditiva en uso y seleccionar otros</a:t>
          </a:r>
          <a:r>
            <a:rPr lang="es-CL" sz="1100" b="1" baseline="0"/>
            <a:t> protectores auditivos a recomendar si es necesario.</a:t>
          </a:r>
          <a:r>
            <a:rPr lang="es-CL" sz="1100" b="1"/>
            <a:t> Si el protector auditivo que se desea evaluar no se encuentra en el listado desplegable, se deben ingresar sus datos de atenuación y desviación estándar en la hoja "Base de Datos EPA", una vez ingresado reemplazando alguno de los protectores entre los marca y modelo genérico, aparecerá en el listado desplegable de la hoja "Tabla N° 5,7 y 8".</a:t>
          </a:r>
          <a:r>
            <a:rPr lang="es-CL" sz="1100"/>
            <a:t> </a:t>
          </a:r>
        </a:p>
        <a:p>
          <a:endParaRPr lang="es-CL" sz="1100"/>
        </a:p>
        <a:p>
          <a:r>
            <a:rPr lang="es-CL" sz="1100" b="1" baseline="0">
              <a:solidFill>
                <a:schemeClr val="dk1"/>
              </a:solidFill>
              <a:latin typeface="+mn-lt"/>
              <a:ea typeface="+mn-ea"/>
              <a:cs typeface="+mn-cs"/>
            </a:rPr>
            <a:t>6.- En la Hoja "Tabla N°1" al presionar el botón se genera la tabla resumen de las mediciones efectuada a los puestos de trabajo, considerando como condición de exposición el peor caso.</a:t>
          </a:r>
        </a:p>
        <a:p>
          <a:endParaRPr lang="es-CL" sz="1100" b="1" baseline="0">
            <a:solidFill>
              <a:schemeClr val="dk1"/>
            </a:solidFill>
            <a:latin typeface="+mn-lt"/>
            <a:ea typeface="+mn-ea"/>
            <a:cs typeface="+mn-cs"/>
          </a:endParaRPr>
        </a:p>
        <a:p>
          <a:r>
            <a:rPr lang="es-CL" sz="1100" b="1" baseline="0">
              <a:solidFill>
                <a:schemeClr val="dk1"/>
              </a:solidFill>
              <a:latin typeface="+mn-lt"/>
              <a:ea typeface="+mn-ea"/>
              <a:cs typeface="+mn-cs"/>
            </a:rPr>
            <a:t>7.- En la Hoja "Info IT" completar la información  que se señala con color naranja:                             . </a:t>
          </a:r>
          <a:r>
            <a:rPr lang="es-CL" sz="1100" b="1"/>
            <a:t>Una vez completa toda la información mencionada,  presionar el botón "Informe" para generar el borrador del informe técnico</a:t>
          </a:r>
          <a:r>
            <a:rPr lang="es-CL" sz="1100" b="1" baseline="0"/>
            <a:t> de</a:t>
          </a:r>
          <a:r>
            <a:rPr lang="es-CL" sz="1100" b="1"/>
            <a:t> la evaluación desarrollada. </a:t>
          </a:r>
        </a:p>
        <a:p>
          <a:endParaRPr lang="es-CL" sz="1100" b="1"/>
        </a:p>
        <a:p>
          <a:r>
            <a:rPr lang="es-CL" sz="1100" b="1">
              <a:solidFill>
                <a:schemeClr val="dk1"/>
              </a:solidFill>
              <a:effectLst/>
              <a:latin typeface="+mn-lt"/>
              <a:ea typeface="+mn-ea"/>
              <a:cs typeface="+mn-cs"/>
            </a:rPr>
            <a:t>8.- Revisar el informe e ir completándolo</a:t>
          </a:r>
          <a:r>
            <a:rPr lang="es-CL" sz="1100" b="1" baseline="0">
              <a:solidFill>
                <a:schemeClr val="dk1"/>
              </a:solidFill>
              <a:effectLst/>
              <a:latin typeface="+mn-lt"/>
              <a:ea typeface="+mn-ea"/>
              <a:cs typeface="+mn-cs"/>
            </a:rPr>
            <a:t> y </a:t>
          </a:r>
          <a:r>
            <a:rPr lang="es-CL" sz="1100" b="1">
              <a:solidFill>
                <a:schemeClr val="dk1"/>
              </a:solidFill>
              <a:effectLst/>
              <a:latin typeface="+mn-lt"/>
              <a:ea typeface="+mn-ea"/>
              <a:cs typeface="+mn-cs"/>
            </a:rPr>
            <a:t>confirmando, reemplazando o corrigiendo el contenido y todo lo que está en letra roja. Finalmente, borrar líneas o tablas en blanco, “acomodar textos y tablas”, actualizar el índice y  guardar el informe.</a:t>
          </a:r>
          <a:endParaRPr lang="es-CL" sz="1100" b="1"/>
        </a:p>
      </xdr:txBody>
    </xdr:sp>
    <xdr:clientData/>
  </xdr:twoCellAnchor>
  <xdr:twoCellAnchor>
    <xdr:from>
      <xdr:col>1</xdr:col>
      <xdr:colOff>495300</xdr:colOff>
      <xdr:row>10</xdr:row>
      <xdr:rowOff>781050</xdr:rowOff>
    </xdr:from>
    <xdr:to>
      <xdr:col>2</xdr:col>
      <xdr:colOff>552450</xdr:colOff>
      <xdr:row>10</xdr:row>
      <xdr:rowOff>933450</xdr:rowOff>
    </xdr:to>
    <xdr:sp macro="" textlink="">
      <xdr:nvSpPr>
        <xdr:cNvPr id="6" name="5 Rectángulo">
          <a:extLst>
            <a:ext uri="{FF2B5EF4-FFF2-40B4-BE49-F238E27FC236}">
              <a16:creationId xmlns:a16="http://schemas.microsoft.com/office/drawing/2014/main" id="{00000000-0008-0000-0100-000006000000}"/>
            </a:ext>
          </a:extLst>
        </xdr:cNvPr>
        <xdr:cNvSpPr/>
      </xdr:nvSpPr>
      <xdr:spPr>
        <a:xfrm>
          <a:off x="1257300" y="2686050"/>
          <a:ext cx="819150" cy="152400"/>
        </a:xfrm>
        <a:prstGeom prst="rect">
          <a:avLst/>
        </a:prstGeom>
        <a:solidFill>
          <a:schemeClr val="accent6">
            <a:lumMod val="20000"/>
            <a:lumOff val="80000"/>
          </a:schemeClr>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clientData/>
  </xdr:twoCellAnchor>
  <xdr:twoCellAnchor>
    <xdr:from>
      <xdr:col>3</xdr:col>
      <xdr:colOff>476250</xdr:colOff>
      <xdr:row>10</xdr:row>
      <xdr:rowOff>1304925</xdr:rowOff>
    </xdr:from>
    <xdr:to>
      <xdr:col>4</xdr:col>
      <xdr:colOff>533400</xdr:colOff>
      <xdr:row>10</xdr:row>
      <xdr:rowOff>1457325</xdr:rowOff>
    </xdr:to>
    <xdr:sp macro="" textlink="">
      <xdr:nvSpPr>
        <xdr:cNvPr id="7" name="6 Rectángulo">
          <a:extLst>
            <a:ext uri="{FF2B5EF4-FFF2-40B4-BE49-F238E27FC236}">
              <a16:creationId xmlns:a16="http://schemas.microsoft.com/office/drawing/2014/main" id="{00000000-0008-0000-0100-000007000000}"/>
            </a:ext>
          </a:extLst>
        </xdr:cNvPr>
        <xdr:cNvSpPr/>
      </xdr:nvSpPr>
      <xdr:spPr>
        <a:xfrm>
          <a:off x="2762250" y="3209925"/>
          <a:ext cx="819150" cy="152400"/>
        </a:xfrm>
        <a:prstGeom prst="rect">
          <a:avLst/>
        </a:prstGeom>
        <a:solidFill>
          <a:schemeClr val="accent6">
            <a:lumMod val="20000"/>
            <a:lumOff val="80000"/>
          </a:schemeClr>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clientData/>
  </xdr:twoCellAnchor>
  <xdr:twoCellAnchor>
    <xdr:from>
      <xdr:col>6</xdr:col>
      <xdr:colOff>304800</xdr:colOff>
      <xdr:row>10</xdr:row>
      <xdr:rowOff>3857625</xdr:rowOff>
    </xdr:from>
    <xdr:to>
      <xdr:col>7</xdr:col>
      <xdr:colOff>361950</xdr:colOff>
      <xdr:row>10</xdr:row>
      <xdr:rowOff>4010025</xdr:rowOff>
    </xdr:to>
    <xdr:sp macro="" textlink="">
      <xdr:nvSpPr>
        <xdr:cNvPr id="8" name="7 Rectángulo">
          <a:extLst>
            <a:ext uri="{FF2B5EF4-FFF2-40B4-BE49-F238E27FC236}">
              <a16:creationId xmlns:a16="http://schemas.microsoft.com/office/drawing/2014/main" id="{00000000-0008-0000-0100-000008000000}"/>
            </a:ext>
          </a:extLst>
        </xdr:cNvPr>
        <xdr:cNvSpPr/>
      </xdr:nvSpPr>
      <xdr:spPr>
        <a:xfrm>
          <a:off x="4876800" y="5762625"/>
          <a:ext cx="819150" cy="152400"/>
        </a:xfrm>
        <a:prstGeom prst="rect">
          <a:avLst/>
        </a:prstGeom>
        <a:solidFill>
          <a:schemeClr val="accent6">
            <a:lumMod val="20000"/>
            <a:lumOff val="80000"/>
          </a:schemeClr>
        </a:solid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752475</xdr:colOff>
      <xdr:row>3</xdr:row>
      <xdr:rowOff>142875</xdr:rowOff>
    </xdr:from>
    <xdr:to>
      <xdr:col>4</xdr:col>
      <xdr:colOff>714375</xdr:colOff>
      <xdr:row>9</xdr:row>
      <xdr:rowOff>0</xdr:rowOff>
    </xdr:to>
    <xdr:sp macro="" textlink="">
      <xdr:nvSpPr>
        <xdr:cNvPr id="2" name="1 CuadroTexto">
          <a:extLst>
            <a:ext uri="{FF2B5EF4-FFF2-40B4-BE49-F238E27FC236}">
              <a16:creationId xmlns:a16="http://schemas.microsoft.com/office/drawing/2014/main" id="{00000000-0008-0000-0500-000002000000}"/>
            </a:ext>
          </a:extLst>
        </xdr:cNvPr>
        <xdr:cNvSpPr txBox="1"/>
      </xdr:nvSpPr>
      <xdr:spPr>
        <a:xfrm>
          <a:off x="1047750" y="714375"/>
          <a:ext cx="4610100" cy="1000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L" sz="1600"/>
            <a:t>NO</a:t>
          </a:r>
          <a:r>
            <a:rPr lang="es-CL" sz="1600" baseline="0"/>
            <a:t> APLICA EE.CC</a:t>
          </a:r>
          <a:endParaRPr lang="es-CL" sz="16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161925</xdr:colOff>
      <xdr:row>4</xdr:row>
      <xdr:rowOff>9525</xdr:rowOff>
    </xdr:from>
    <xdr:to>
      <xdr:col>8</xdr:col>
      <xdr:colOff>428625</xdr:colOff>
      <xdr:row>4</xdr:row>
      <xdr:rowOff>142875</xdr:rowOff>
    </xdr:to>
    <xdr:sp macro="" textlink="">
      <xdr:nvSpPr>
        <xdr:cNvPr id="2" name="1 Flecha abajo">
          <a:extLst>
            <a:ext uri="{FF2B5EF4-FFF2-40B4-BE49-F238E27FC236}">
              <a16:creationId xmlns:a16="http://schemas.microsoft.com/office/drawing/2014/main" id="{00000000-0008-0000-0600-000002000000}"/>
            </a:ext>
          </a:extLst>
        </xdr:cNvPr>
        <xdr:cNvSpPr/>
      </xdr:nvSpPr>
      <xdr:spPr>
        <a:xfrm>
          <a:off x="8248650" y="200025"/>
          <a:ext cx="266700" cy="133350"/>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s-CL" sz="1100"/>
        </a:p>
      </xdr:txBody>
    </xdr:sp>
    <xdr:clientData/>
  </xdr:twoCellAnchor>
  <xdr:twoCellAnchor>
    <xdr:from>
      <xdr:col>9</xdr:col>
      <xdr:colOff>180975</xdr:colOff>
      <xdr:row>4</xdr:row>
      <xdr:rowOff>19050</xdr:rowOff>
    </xdr:from>
    <xdr:to>
      <xdr:col>9</xdr:col>
      <xdr:colOff>447675</xdr:colOff>
      <xdr:row>4</xdr:row>
      <xdr:rowOff>152400</xdr:rowOff>
    </xdr:to>
    <xdr:sp macro="" textlink="">
      <xdr:nvSpPr>
        <xdr:cNvPr id="3" name="2 Flecha abajo">
          <a:extLst>
            <a:ext uri="{FF2B5EF4-FFF2-40B4-BE49-F238E27FC236}">
              <a16:creationId xmlns:a16="http://schemas.microsoft.com/office/drawing/2014/main" id="{00000000-0008-0000-0600-000003000000}"/>
            </a:ext>
          </a:extLst>
        </xdr:cNvPr>
        <xdr:cNvSpPr/>
      </xdr:nvSpPr>
      <xdr:spPr>
        <a:xfrm>
          <a:off x="8829675" y="209550"/>
          <a:ext cx="266700" cy="133350"/>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s-CL" sz="1100"/>
        </a:p>
      </xdr:txBody>
    </xdr:sp>
    <xdr:clientData/>
  </xdr:twoCellAnchor>
  <xdr:twoCellAnchor>
    <xdr:from>
      <xdr:col>13</xdr:col>
      <xdr:colOff>457200</xdr:colOff>
      <xdr:row>4</xdr:row>
      <xdr:rowOff>19050</xdr:rowOff>
    </xdr:from>
    <xdr:to>
      <xdr:col>13</xdr:col>
      <xdr:colOff>723900</xdr:colOff>
      <xdr:row>4</xdr:row>
      <xdr:rowOff>152400</xdr:rowOff>
    </xdr:to>
    <xdr:sp macro="" textlink="">
      <xdr:nvSpPr>
        <xdr:cNvPr id="4" name="3 Flecha abajo">
          <a:extLst>
            <a:ext uri="{FF2B5EF4-FFF2-40B4-BE49-F238E27FC236}">
              <a16:creationId xmlns:a16="http://schemas.microsoft.com/office/drawing/2014/main" id="{00000000-0008-0000-0600-000004000000}"/>
            </a:ext>
          </a:extLst>
        </xdr:cNvPr>
        <xdr:cNvSpPr/>
      </xdr:nvSpPr>
      <xdr:spPr>
        <a:xfrm>
          <a:off x="11991975" y="209550"/>
          <a:ext cx="266700" cy="133350"/>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s-CL" sz="11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476250</xdr:colOff>
          <xdr:row>0</xdr:row>
          <xdr:rowOff>219075</xdr:rowOff>
        </xdr:from>
        <xdr:to>
          <xdr:col>31</xdr:col>
          <xdr:colOff>2143125</xdr:colOff>
          <xdr:row>4</xdr:row>
          <xdr:rowOff>47625</xdr:rowOff>
        </xdr:to>
        <xdr:sp macro="" textlink="">
          <xdr:nvSpPr>
            <xdr:cNvPr id="13334" name="CommandButton1" hidden="1">
              <a:extLst>
                <a:ext uri="{63B3BB69-23CF-44E3-9099-C40C66FF867C}">
                  <a14:compatExt spid="_x0000_s13334"/>
                </a:ext>
                <a:ext uri="{FF2B5EF4-FFF2-40B4-BE49-F238E27FC236}">
                  <a16:creationId xmlns:a16="http://schemas.microsoft.com/office/drawing/2014/main" id="{00000000-0008-0000-0700-000016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oneCellAnchor>
    <xdr:from>
      <xdr:col>10</xdr:col>
      <xdr:colOff>600075</xdr:colOff>
      <xdr:row>0</xdr:row>
      <xdr:rowOff>47625</xdr:rowOff>
    </xdr:from>
    <xdr:ext cx="2181225" cy="609013"/>
    <xdr:sp macro="" textlink="">
      <xdr:nvSpPr>
        <xdr:cNvPr id="3" name="2 CuadroTexto">
          <a:extLst>
            <a:ext uri="{FF2B5EF4-FFF2-40B4-BE49-F238E27FC236}">
              <a16:creationId xmlns:a16="http://schemas.microsoft.com/office/drawing/2014/main" id="{00000000-0008-0000-0800-000003000000}"/>
            </a:ext>
          </a:extLst>
        </xdr:cNvPr>
        <xdr:cNvSpPr txBox="1"/>
      </xdr:nvSpPr>
      <xdr:spPr>
        <a:xfrm>
          <a:off x="9496425" y="47625"/>
          <a:ext cx="2181225" cy="609013"/>
        </a:xfrm>
        <a:prstGeom prst="rect">
          <a:avLst/>
        </a:prstGeom>
        <a:solidFill>
          <a:schemeClr val="accent6">
            <a:lumMod val="20000"/>
            <a:lumOff val="80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es-CL" sz="1100"/>
            <a:t>Toda</a:t>
          </a:r>
          <a:r>
            <a:rPr lang="es-CL" sz="1100" baseline="0"/>
            <a:t> l</a:t>
          </a:r>
          <a:r>
            <a:rPr lang="es-CL" sz="1100"/>
            <a:t>a</a:t>
          </a:r>
          <a:r>
            <a:rPr lang="es-CL" sz="1100" baseline="0"/>
            <a:t> información de esta tabla se toma desde la hoja "Puestos de Trabajo Emp"</a:t>
          </a:r>
          <a:endParaRPr lang="es-CL" sz="1100"/>
        </a:p>
      </xdr:txBody>
    </xdr:sp>
    <xdr:clientData/>
  </xdr:oneCellAnchor>
  <mc:AlternateContent xmlns:mc="http://schemas.openxmlformats.org/markup-compatibility/2006">
    <mc:Choice xmlns:a14="http://schemas.microsoft.com/office/drawing/2010/main" Requires="a14">
      <xdr:twoCellAnchor editAs="oneCell">
        <xdr:from>
          <xdr:col>7</xdr:col>
          <xdr:colOff>142875</xdr:colOff>
          <xdr:row>0</xdr:row>
          <xdr:rowOff>95250</xdr:rowOff>
        </xdr:from>
        <xdr:to>
          <xdr:col>10</xdr:col>
          <xdr:colOff>485775</xdr:colOff>
          <xdr:row>2</xdr:row>
          <xdr:rowOff>85725</xdr:rowOff>
        </xdr:to>
        <xdr:sp macro="" textlink="">
          <xdr:nvSpPr>
            <xdr:cNvPr id="29697" name="CommandButton1" hidden="1">
              <a:extLst>
                <a:ext uri="{63B3BB69-23CF-44E3-9099-C40C66FF867C}">
                  <a14:compatExt spid="_x0000_s29697"/>
                </a:ext>
                <a:ext uri="{FF2B5EF4-FFF2-40B4-BE49-F238E27FC236}">
                  <a16:creationId xmlns:a16="http://schemas.microsoft.com/office/drawing/2014/main" id="{00000000-0008-0000-0800-0000017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oneCellAnchor>
    <xdr:from>
      <xdr:col>8</xdr:col>
      <xdr:colOff>0</xdr:colOff>
      <xdr:row>3</xdr:row>
      <xdr:rowOff>86113</xdr:rowOff>
    </xdr:from>
    <xdr:ext cx="2181225" cy="436786"/>
    <xdr:sp macro="" textlink="">
      <xdr:nvSpPr>
        <xdr:cNvPr id="3" name="2 CuadroTexto">
          <a:extLst>
            <a:ext uri="{FF2B5EF4-FFF2-40B4-BE49-F238E27FC236}">
              <a16:creationId xmlns:a16="http://schemas.microsoft.com/office/drawing/2014/main" id="{00000000-0008-0000-0900-000003000000}"/>
            </a:ext>
          </a:extLst>
        </xdr:cNvPr>
        <xdr:cNvSpPr txBox="1"/>
      </xdr:nvSpPr>
      <xdr:spPr>
        <a:xfrm>
          <a:off x="6477000" y="971938"/>
          <a:ext cx="2181225" cy="436786"/>
        </a:xfrm>
        <a:prstGeom prst="rect">
          <a:avLst/>
        </a:prstGeom>
        <a:solidFill>
          <a:schemeClr val="accent6">
            <a:lumMod val="20000"/>
            <a:lumOff val="80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es-CL" sz="1100"/>
            <a:t>La</a:t>
          </a:r>
          <a:r>
            <a:rPr lang="es-CL" sz="1100" baseline="0"/>
            <a:t> información de esta tabla se debe incorporar directamente aquí</a:t>
          </a:r>
          <a:endParaRPr lang="es-CL" sz="1100"/>
        </a:p>
      </xdr:txBody>
    </xdr:sp>
    <xdr:clientData/>
  </xdr:oneCellAnchor>
  <mc:AlternateContent xmlns:mc="http://schemas.openxmlformats.org/markup-compatibility/2006">
    <mc:Choice xmlns:a14="http://schemas.microsoft.com/office/drawing/2010/main" Requires="a14">
      <xdr:twoCellAnchor editAs="oneCell">
        <xdr:from>
          <xdr:col>7</xdr:col>
          <xdr:colOff>266700</xdr:colOff>
          <xdr:row>1</xdr:row>
          <xdr:rowOff>0</xdr:rowOff>
        </xdr:from>
        <xdr:to>
          <xdr:col>12</xdr:col>
          <xdr:colOff>657225</xdr:colOff>
          <xdr:row>2</xdr:row>
          <xdr:rowOff>200025</xdr:rowOff>
        </xdr:to>
        <xdr:sp macro="" textlink="">
          <xdr:nvSpPr>
            <xdr:cNvPr id="38915" name="CommandButton1" hidden="1">
              <a:extLst>
                <a:ext uri="{63B3BB69-23CF-44E3-9099-C40C66FF867C}">
                  <a14:compatExt spid="_x0000_s38915"/>
                </a:ext>
                <a:ext uri="{FF2B5EF4-FFF2-40B4-BE49-F238E27FC236}">
                  <a16:creationId xmlns:a16="http://schemas.microsoft.com/office/drawing/2014/main" id="{00000000-0008-0000-0900-000003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oneCellAnchor>
    <xdr:from>
      <xdr:col>15</xdr:col>
      <xdr:colOff>161925</xdr:colOff>
      <xdr:row>0</xdr:row>
      <xdr:rowOff>28575</xdr:rowOff>
    </xdr:from>
    <xdr:ext cx="2181225" cy="609013"/>
    <xdr:sp macro="" textlink="">
      <xdr:nvSpPr>
        <xdr:cNvPr id="2" name="1 CuadroTexto">
          <a:extLst>
            <a:ext uri="{FF2B5EF4-FFF2-40B4-BE49-F238E27FC236}">
              <a16:creationId xmlns:a16="http://schemas.microsoft.com/office/drawing/2014/main" id="{00000000-0008-0000-0A00-000002000000}"/>
            </a:ext>
          </a:extLst>
        </xdr:cNvPr>
        <xdr:cNvSpPr txBox="1"/>
      </xdr:nvSpPr>
      <xdr:spPr>
        <a:xfrm>
          <a:off x="8829675" y="28575"/>
          <a:ext cx="2181225" cy="609013"/>
        </a:xfrm>
        <a:prstGeom prst="rect">
          <a:avLst/>
        </a:prstGeom>
        <a:solidFill>
          <a:schemeClr val="accent6">
            <a:lumMod val="20000"/>
            <a:lumOff val="80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es-CL" sz="1100"/>
            <a:t>Toda</a:t>
          </a:r>
          <a:r>
            <a:rPr lang="es-CL" sz="1100" baseline="0"/>
            <a:t> l</a:t>
          </a:r>
          <a:r>
            <a:rPr lang="es-CL" sz="1100"/>
            <a:t>a</a:t>
          </a:r>
          <a:r>
            <a:rPr lang="es-CL" sz="1100" baseline="0"/>
            <a:t> información de esta tabla se toma desde la hoja "Puestos de Trabajo Esp"</a:t>
          </a:r>
          <a:endParaRPr lang="es-CL" sz="1100"/>
        </a:p>
      </xdr:txBody>
    </xdr:sp>
    <xdr:clientData/>
  </xdr:oneCellAnchor>
</xdr:wsDr>
</file>

<file path=xl/drawings/drawing9.xml><?xml version="1.0" encoding="utf-8"?>
<xdr:wsDr xmlns:xdr="http://schemas.openxmlformats.org/drawingml/2006/spreadsheetDrawing" xmlns:a="http://schemas.openxmlformats.org/drawingml/2006/main">
  <xdr:twoCellAnchor>
    <xdr:from>
      <xdr:col>0</xdr:col>
      <xdr:colOff>23810</xdr:colOff>
      <xdr:row>5</xdr:row>
      <xdr:rowOff>95251</xdr:rowOff>
    </xdr:from>
    <xdr:to>
      <xdr:col>2</xdr:col>
      <xdr:colOff>990599</xdr:colOff>
      <xdr:row>11</xdr:row>
      <xdr:rowOff>161925</xdr:rowOff>
    </xdr:to>
    <xdr:sp macro="" textlink="">
      <xdr:nvSpPr>
        <xdr:cNvPr id="2" name="1 Abrir llave">
          <a:extLst>
            <a:ext uri="{FF2B5EF4-FFF2-40B4-BE49-F238E27FC236}">
              <a16:creationId xmlns:a16="http://schemas.microsoft.com/office/drawing/2014/main" id="{00000000-0008-0000-0B00-000002000000}"/>
            </a:ext>
          </a:extLst>
        </xdr:cNvPr>
        <xdr:cNvSpPr/>
      </xdr:nvSpPr>
      <xdr:spPr>
        <a:xfrm rot="5400000">
          <a:off x="964405" y="107156"/>
          <a:ext cx="257174" cy="2138364"/>
        </a:xfrm>
        <a:prstGeom prst="leftBrace">
          <a:avLst/>
        </a:prstGeom>
      </xdr:spPr>
      <xdr:style>
        <a:lnRef idx="2">
          <a:schemeClr val="accent2"/>
        </a:lnRef>
        <a:fillRef idx="0">
          <a:schemeClr val="accent2"/>
        </a:fillRef>
        <a:effectRef idx="1">
          <a:schemeClr val="accent2"/>
        </a:effectRef>
        <a:fontRef idx="minor">
          <a:schemeClr val="tx1"/>
        </a:fontRef>
      </xdr:style>
      <xdr:txBody>
        <a:bodyPr vertOverflow="clip" horzOverflow="clip" rtlCol="0" anchor="t"/>
        <a:lstStyle/>
        <a:p>
          <a:pPr algn="l"/>
          <a:endParaRPr lang="es-CL" sz="1100"/>
        </a:p>
      </xdr:txBody>
    </xdr:sp>
    <xdr:clientData/>
  </xdr:twoCellAnchor>
  <xdr:oneCellAnchor>
    <xdr:from>
      <xdr:col>0</xdr:col>
      <xdr:colOff>0</xdr:colOff>
      <xdr:row>2</xdr:row>
      <xdr:rowOff>9525</xdr:rowOff>
    </xdr:from>
    <xdr:ext cx="2181225" cy="609013"/>
    <xdr:sp macro="" textlink="">
      <xdr:nvSpPr>
        <xdr:cNvPr id="3" name="2 CuadroTexto">
          <a:extLst>
            <a:ext uri="{FF2B5EF4-FFF2-40B4-BE49-F238E27FC236}">
              <a16:creationId xmlns:a16="http://schemas.microsoft.com/office/drawing/2014/main" id="{00000000-0008-0000-0B00-000003000000}"/>
            </a:ext>
          </a:extLst>
        </xdr:cNvPr>
        <xdr:cNvSpPr txBox="1"/>
      </xdr:nvSpPr>
      <xdr:spPr>
        <a:xfrm>
          <a:off x="0" y="390525"/>
          <a:ext cx="2181225" cy="609013"/>
        </a:xfrm>
        <a:prstGeom prst="rect">
          <a:avLst/>
        </a:prstGeom>
        <a:solidFill>
          <a:schemeClr val="accent6">
            <a:lumMod val="20000"/>
            <a:lumOff val="80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es-CL" sz="1100"/>
            <a:t>Ingresar los datos de Área y Fuente de Ruido en estas celdas y se copia en todas las tablas a la derecha</a:t>
          </a:r>
        </a:p>
      </xdr:txBody>
    </xdr:sp>
    <xdr:clientData/>
  </xdr:oneCellAnchor>
  <xdr:twoCellAnchor>
    <xdr:from>
      <xdr:col>2</xdr:col>
      <xdr:colOff>995360</xdr:colOff>
      <xdr:row>5</xdr:row>
      <xdr:rowOff>95251</xdr:rowOff>
    </xdr:from>
    <xdr:to>
      <xdr:col>4</xdr:col>
      <xdr:colOff>544649</xdr:colOff>
      <xdr:row>11</xdr:row>
      <xdr:rowOff>161925</xdr:rowOff>
    </xdr:to>
    <xdr:sp macro="" textlink="">
      <xdr:nvSpPr>
        <xdr:cNvPr id="10" name="9 Abrir llave">
          <a:extLst>
            <a:ext uri="{FF2B5EF4-FFF2-40B4-BE49-F238E27FC236}">
              <a16:creationId xmlns:a16="http://schemas.microsoft.com/office/drawing/2014/main" id="{00000000-0008-0000-0B00-00000A000000}"/>
            </a:ext>
          </a:extLst>
        </xdr:cNvPr>
        <xdr:cNvSpPr/>
      </xdr:nvSpPr>
      <xdr:spPr>
        <a:xfrm rot="5400000">
          <a:off x="2589280" y="625406"/>
          <a:ext cx="257174" cy="1101864"/>
        </a:xfrm>
        <a:prstGeom prst="leftBrace">
          <a:avLst/>
        </a:prstGeom>
      </xdr:spPr>
      <xdr:style>
        <a:lnRef idx="2">
          <a:schemeClr val="accent2"/>
        </a:lnRef>
        <a:fillRef idx="0">
          <a:schemeClr val="accent2"/>
        </a:fillRef>
        <a:effectRef idx="1">
          <a:schemeClr val="accent2"/>
        </a:effectRef>
        <a:fontRef idx="minor">
          <a:schemeClr val="tx1"/>
        </a:fontRef>
      </xdr:style>
      <xdr:txBody>
        <a:bodyPr vertOverflow="clip" horzOverflow="clip" rtlCol="0" anchor="t"/>
        <a:lstStyle/>
        <a:p>
          <a:pPr algn="l"/>
          <a:endParaRPr lang="es-CL" sz="1100"/>
        </a:p>
      </xdr:txBody>
    </xdr:sp>
    <xdr:clientData/>
  </xdr:twoCellAnchor>
  <xdr:oneCellAnchor>
    <xdr:from>
      <xdr:col>2</xdr:col>
      <xdr:colOff>971551</xdr:colOff>
      <xdr:row>2</xdr:row>
      <xdr:rowOff>9525</xdr:rowOff>
    </xdr:from>
    <xdr:ext cx="1123950" cy="609013"/>
    <xdr:sp macro="" textlink="">
      <xdr:nvSpPr>
        <xdr:cNvPr id="11" name="10 CuadroTexto">
          <a:extLst>
            <a:ext uri="{FF2B5EF4-FFF2-40B4-BE49-F238E27FC236}">
              <a16:creationId xmlns:a16="http://schemas.microsoft.com/office/drawing/2014/main" id="{00000000-0008-0000-0B00-00000B000000}"/>
            </a:ext>
          </a:extLst>
        </xdr:cNvPr>
        <xdr:cNvSpPr txBox="1"/>
      </xdr:nvSpPr>
      <xdr:spPr>
        <a:xfrm>
          <a:off x="2143126" y="390525"/>
          <a:ext cx="1123950" cy="609013"/>
        </a:xfrm>
        <a:prstGeom prst="rect">
          <a:avLst/>
        </a:prstGeom>
        <a:solidFill>
          <a:schemeClr val="accent6">
            <a:lumMod val="20000"/>
            <a:lumOff val="80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es-CL" sz="1100"/>
            <a:t>Ingresar</a:t>
          </a:r>
          <a:r>
            <a:rPr lang="es-CL" sz="1100" baseline="0"/>
            <a:t> los niveles medidos en dB(A) y dB(C)</a:t>
          </a:r>
          <a:endParaRPr lang="es-CL" sz="1100"/>
        </a:p>
      </xdr:txBody>
    </xdr:sp>
    <xdr:clientData/>
  </xdr:oneCellAnchor>
  <xdr:twoCellAnchor>
    <xdr:from>
      <xdr:col>5</xdr:col>
      <xdr:colOff>33335</xdr:colOff>
      <xdr:row>5</xdr:row>
      <xdr:rowOff>95251</xdr:rowOff>
    </xdr:from>
    <xdr:to>
      <xdr:col>7</xdr:col>
      <xdr:colOff>692161</xdr:colOff>
      <xdr:row>11</xdr:row>
      <xdr:rowOff>161925</xdr:rowOff>
    </xdr:to>
    <xdr:sp macro="" textlink="">
      <xdr:nvSpPr>
        <xdr:cNvPr id="14" name="13 Abrir llave">
          <a:extLst>
            <a:ext uri="{FF2B5EF4-FFF2-40B4-BE49-F238E27FC236}">
              <a16:creationId xmlns:a16="http://schemas.microsoft.com/office/drawing/2014/main" id="{00000000-0008-0000-0B00-00000E000000}"/>
            </a:ext>
          </a:extLst>
        </xdr:cNvPr>
        <xdr:cNvSpPr/>
      </xdr:nvSpPr>
      <xdr:spPr>
        <a:xfrm rot="5400000">
          <a:off x="4091786" y="265900"/>
          <a:ext cx="257174" cy="1820876"/>
        </a:xfrm>
        <a:prstGeom prst="leftBrace">
          <a:avLst/>
        </a:prstGeom>
      </xdr:spPr>
      <xdr:style>
        <a:lnRef idx="2">
          <a:schemeClr val="accent2"/>
        </a:lnRef>
        <a:fillRef idx="0">
          <a:schemeClr val="accent2"/>
        </a:fillRef>
        <a:effectRef idx="1">
          <a:schemeClr val="accent2"/>
        </a:effectRef>
        <a:fontRef idx="minor">
          <a:schemeClr val="tx1"/>
        </a:fontRef>
      </xdr:style>
      <xdr:txBody>
        <a:bodyPr vertOverflow="clip" horzOverflow="clip" rtlCol="0" anchor="t"/>
        <a:lstStyle/>
        <a:p>
          <a:pPr algn="l"/>
          <a:endParaRPr lang="es-CL" sz="1100"/>
        </a:p>
      </xdr:txBody>
    </xdr:sp>
    <xdr:clientData/>
  </xdr:twoCellAnchor>
  <xdr:oneCellAnchor>
    <xdr:from>
      <xdr:col>5</xdr:col>
      <xdr:colOff>9526</xdr:colOff>
      <xdr:row>2</xdr:row>
      <xdr:rowOff>17412</xdr:rowOff>
    </xdr:from>
    <xdr:ext cx="1857374" cy="593239"/>
    <xdr:sp macro="" textlink="">
      <xdr:nvSpPr>
        <xdr:cNvPr id="15" name="14 CuadroTexto">
          <a:extLst>
            <a:ext uri="{FF2B5EF4-FFF2-40B4-BE49-F238E27FC236}">
              <a16:creationId xmlns:a16="http://schemas.microsoft.com/office/drawing/2014/main" id="{00000000-0008-0000-0B00-00000F000000}"/>
            </a:ext>
          </a:extLst>
        </xdr:cNvPr>
        <xdr:cNvSpPr txBox="1"/>
      </xdr:nvSpPr>
      <xdr:spPr>
        <a:xfrm>
          <a:off x="3286126" y="398412"/>
          <a:ext cx="1857374" cy="593239"/>
        </a:xfrm>
        <a:prstGeom prst="rect">
          <a:avLst/>
        </a:prstGeom>
        <a:solidFill>
          <a:schemeClr val="accent6">
            <a:lumMod val="20000"/>
            <a:lumOff val="80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es-CL" sz="800"/>
            <a:t>Ingresar</a:t>
          </a:r>
          <a:r>
            <a:rPr lang="es-CL" sz="800" baseline="0"/>
            <a:t> los niveles máximos y mínimos en caso de considerarlos en el análisis, no está automatizada su incorporación al informe</a:t>
          </a:r>
          <a:endParaRPr lang="es-CL" sz="800"/>
        </a:p>
      </xdr:txBody>
    </xdr:sp>
    <xdr:clientData/>
  </xdr:oneCellAnchor>
  <mc:AlternateContent xmlns:mc="http://schemas.openxmlformats.org/markup-compatibility/2006">
    <mc:Choice xmlns:a14="http://schemas.microsoft.com/office/drawing/2010/main" Requires="a14">
      <xdr:twoCellAnchor editAs="oneCell">
        <xdr:from>
          <xdr:col>18</xdr:col>
          <xdr:colOff>647700</xdr:colOff>
          <xdr:row>2</xdr:row>
          <xdr:rowOff>200025</xdr:rowOff>
        </xdr:from>
        <xdr:to>
          <xdr:col>20</xdr:col>
          <xdr:colOff>838200</xdr:colOff>
          <xdr:row>3</xdr:row>
          <xdr:rowOff>200025</xdr:rowOff>
        </xdr:to>
        <xdr:sp macro="" textlink="">
          <xdr:nvSpPr>
            <xdr:cNvPr id="9218" name="Drop Down 2" hidden="1">
              <a:extLst>
                <a:ext uri="{63B3BB69-23CF-44E3-9099-C40C66FF867C}">
                  <a14:compatExt spid="_x0000_s9218"/>
                </a:ext>
                <a:ext uri="{FF2B5EF4-FFF2-40B4-BE49-F238E27FC236}">
                  <a16:creationId xmlns:a16="http://schemas.microsoft.com/office/drawing/2014/main" id="{00000000-0008-0000-0B00-000002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647700</xdr:colOff>
          <xdr:row>3</xdr:row>
          <xdr:rowOff>228600</xdr:rowOff>
        </xdr:from>
        <xdr:to>
          <xdr:col>20</xdr:col>
          <xdr:colOff>838200</xdr:colOff>
          <xdr:row>4</xdr:row>
          <xdr:rowOff>228600</xdr:rowOff>
        </xdr:to>
        <xdr:sp macro="" textlink="">
          <xdr:nvSpPr>
            <xdr:cNvPr id="9219" name="Drop Down 3" hidden="1">
              <a:extLst>
                <a:ext uri="{63B3BB69-23CF-44E3-9099-C40C66FF867C}">
                  <a14:compatExt spid="_x0000_s9219"/>
                </a:ext>
                <a:ext uri="{FF2B5EF4-FFF2-40B4-BE49-F238E27FC236}">
                  <a16:creationId xmlns:a16="http://schemas.microsoft.com/office/drawing/2014/main" id="{00000000-0008-0000-0B00-000003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647700</xdr:colOff>
          <xdr:row>5</xdr:row>
          <xdr:rowOff>0</xdr:rowOff>
        </xdr:from>
        <xdr:to>
          <xdr:col>20</xdr:col>
          <xdr:colOff>838200</xdr:colOff>
          <xdr:row>6</xdr:row>
          <xdr:rowOff>0</xdr:rowOff>
        </xdr:to>
        <xdr:sp macro="" textlink="">
          <xdr:nvSpPr>
            <xdr:cNvPr id="9221" name="Drop Down 5" hidden="1">
              <a:extLst>
                <a:ext uri="{63B3BB69-23CF-44E3-9099-C40C66FF867C}">
                  <a14:compatExt spid="_x0000_s9221"/>
                </a:ext>
                <a:ext uri="{FF2B5EF4-FFF2-40B4-BE49-F238E27FC236}">
                  <a16:creationId xmlns:a16="http://schemas.microsoft.com/office/drawing/2014/main" id="{00000000-0008-0000-0B00-000005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561975</xdr:colOff>
          <xdr:row>3</xdr:row>
          <xdr:rowOff>0</xdr:rowOff>
        </xdr:from>
        <xdr:to>
          <xdr:col>31</xdr:col>
          <xdr:colOff>752475</xdr:colOff>
          <xdr:row>4</xdr:row>
          <xdr:rowOff>0</xdr:rowOff>
        </xdr:to>
        <xdr:sp macro="" textlink="">
          <xdr:nvSpPr>
            <xdr:cNvPr id="9222" name="Drop Down 6" hidden="1">
              <a:extLst>
                <a:ext uri="{63B3BB69-23CF-44E3-9099-C40C66FF867C}">
                  <a14:compatExt spid="_x0000_s9222"/>
                </a:ext>
                <a:ext uri="{FF2B5EF4-FFF2-40B4-BE49-F238E27FC236}">
                  <a16:creationId xmlns:a16="http://schemas.microsoft.com/office/drawing/2014/main" id="{00000000-0008-0000-0B00-000006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561975</xdr:colOff>
          <xdr:row>4</xdr:row>
          <xdr:rowOff>0</xdr:rowOff>
        </xdr:from>
        <xdr:to>
          <xdr:col>31</xdr:col>
          <xdr:colOff>752475</xdr:colOff>
          <xdr:row>5</xdr:row>
          <xdr:rowOff>0</xdr:rowOff>
        </xdr:to>
        <xdr:sp macro="" textlink="">
          <xdr:nvSpPr>
            <xdr:cNvPr id="9223" name="Drop Down 7" hidden="1">
              <a:extLst>
                <a:ext uri="{63B3BB69-23CF-44E3-9099-C40C66FF867C}">
                  <a14:compatExt spid="_x0000_s9223"/>
                </a:ext>
                <a:ext uri="{FF2B5EF4-FFF2-40B4-BE49-F238E27FC236}">
                  <a16:creationId xmlns:a16="http://schemas.microsoft.com/office/drawing/2014/main" id="{00000000-0008-0000-0B00-000007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561975</xdr:colOff>
          <xdr:row>5</xdr:row>
          <xdr:rowOff>0</xdr:rowOff>
        </xdr:from>
        <xdr:to>
          <xdr:col>31</xdr:col>
          <xdr:colOff>752475</xdr:colOff>
          <xdr:row>6</xdr:row>
          <xdr:rowOff>0</xdr:rowOff>
        </xdr:to>
        <xdr:sp macro="" textlink="">
          <xdr:nvSpPr>
            <xdr:cNvPr id="9224" name="Drop Down 8" hidden="1">
              <a:extLst>
                <a:ext uri="{63B3BB69-23CF-44E3-9099-C40C66FF867C}">
                  <a14:compatExt spid="_x0000_s9224"/>
                </a:ext>
                <a:ext uri="{FF2B5EF4-FFF2-40B4-BE49-F238E27FC236}">
                  <a16:creationId xmlns:a16="http://schemas.microsoft.com/office/drawing/2014/main" id="{00000000-0008-0000-0B00-000008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xdr:row>
          <xdr:rowOff>57150</xdr:rowOff>
        </xdr:from>
        <xdr:to>
          <xdr:col>16</xdr:col>
          <xdr:colOff>57150</xdr:colOff>
          <xdr:row>4</xdr:row>
          <xdr:rowOff>76200</xdr:rowOff>
        </xdr:to>
        <xdr:sp macro="" textlink="">
          <xdr:nvSpPr>
            <xdr:cNvPr id="9225" name="CommandButton1" hidden="1">
              <a:extLst>
                <a:ext uri="{63B3BB69-23CF-44E3-9099-C40C66FF867C}">
                  <a14:compatExt spid="_x0000_s9225"/>
                </a:ext>
                <a:ext uri="{FF2B5EF4-FFF2-40B4-BE49-F238E27FC236}">
                  <a16:creationId xmlns:a16="http://schemas.microsoft.com/office/drawing/2014/main" id="{00000000-0008-0000-0B00-000009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190500</xdr:colOff>
          <xdr:row>0</xdr:row>
          <xdr:rowOff>0</xdr:rowOff>
        </xdr:from>
        <xdr:to>
          <xdr:col>12</xdr:col>
          <xdr:colOff>476250</xdr:colOff>
          <xdr:row>1</xdr:row>
          <xdr:rowOff>123825</xdr:rowOff>
        </xdr:to>
        <xdr:sp macro="" textlink="">
          <xdr:nvSpPr>
            <xdr:cNvPr id="41985" name="CommandButton1" hidden="1">
              <a:extLst>
                <a:ext uri="{63B3BB69-23CF-44E3-9099-C40C66FF867C}">
                  <a14:compatExt spid="_x0000_s41985"/>
                </a:ext>
                <a:ext uri="{FF2B5EF4-FFF2-40B4-BE49-F238E27FC236}">
                  <a16:creationId xmlns:a16="http://schemas.microsoft.com/office/drawing/2014/main" id="{00000000-0008-0000-0E00-000001A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3</xdr:row>
          <xdr:rowOff>57150</xdr:rowOff>
        </xdr:from>
        <xdr:to>
          <xdr:col>7</xdr:col>
          <xdr:colOff>28575</xdr:colOff>
          <xdr:row>6</xdr:row>
          <xdr:rowOff>57150</xdr:rowOff>
        </xdr:to>
        <xdr:sp macro="" textlink="">
          <xdr:nvSpPr>
            <xdr:cNvPr id="16385" name="Informe" hidden="1">
              <a:extLst>
                <a:ext uri="{63B3BB69-23CF-44E3-9099-C40C66FF867C}">
                  <a14:compatExt spid="_x0000_s16385"/>
                </a:ext>
                <a:ext uri="{FF2B5EF4-FFF2-40B4-BE49-F238E27FC236}">
                  <a16:creationId xmlns:a16="http://schemas.microsoft.com/office/drawing/2014/main" id="{00000000-0008-0000-0F00-0000014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1381125</xdr:colOff>
          <xdr:row>3</xdr:row>
          <xdr:rowOff>9525</xdr:rowOff>
        </xdr:from>
        <xdr:to>
          <xdr:col>5</xdr:col>
          <xdr:colOff>762000</xdr:colOff>
          <xdr:row>4</xdr:row>
          <xdr:rowOff>9525</xdr:rowOff>
        </xdr:to>
        <xdr:sp macro="" textlink="">
          <xdr:nvSpPr>
            <xdr:cNvPr id="49153" name="Drop Down 1" hidden="1">
              <a:extLst>
                <a:ext uri="{63B3BB69-23CF-44E3-9099-C40C66FF867C}">
                  <a14:compatExt spid="_x0000_s49153"/>
                </a:ext>
                <a:ext uri="{FF2B5EF4-FFF2-40B4-BE49-F238E27FC236}">
                  <a16:creationId xmlns:a16="http://schemas.microsoft.com/office/drawing/2014/main" id="{00000000-0008-0000-1000-000001C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1381125</xdr:colOff>
          <xdr:row>4</xdr:row>
          <xdr:rowOff>9525</xdr:rowOff>
        </xdr:from>
        <xdr:to>
          <xdr:col>5</xdr:col>
          <xdr:colOff>762000</xdr:colOff>
          <xdr:row>8</xdr:row>
          <xdr:rowOff>9525</xdr:rowOff>
        </xdr:to>
        <xdr:sp macro="" textlink="">
          <xdr:nvSpPr>
            <xdr:cNvPr id="49154" name="Drop Down 2" hidden="1">
              <a:extLst>
                <a:ext uri="{63B3BB69-23CF-44E3-9099-C40C66FF867C}">
                  <a14:compatExt spid="_x0000_s49154"/>
                </a:ext>
                <a:ext uri="{FF2B5EF4-FFF2-40B4-BE49-F238E27FC236}">
                  <a16:creationId xmlns:a16="http://schemas.microsoft.com/office/drawing/2014/main" id="{00000000-0008-0000-1000-000002C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mariaelenagonzalez@ava.cl" TargetMode="External"/><Relationship Id="rId1" Type="http://schemas.openxmlformats.org/officeDocument/2006/relationships/hyperlink" Target="mailto:kbelen.kbg@gmail.com" TargetMode="Externa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8.bin"/><Relationship Id="rId5" Type="http://schemas.openxmlformats.org/officeDocument/2006/relationships/image" Target="../media/image2.emf"/><Relationship Id="rId4" Type="http://schemas.openxmlformats.org/officeDocument/2006/relationships/control" Target="../activeX/activeX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9.bin"/><Relationship Id="rId5" Type="http://schemas.openxmlformats.org/officeDocument/2006/relationships/image" Target="../media/image3.emf"/><Relationship Id="rId4" Type="http://schemas.openxmlformats.org/officeDocument/2006/relationships/control" Target="../activeX/activeX2.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4.emf"/><Relationship Id="rId4" Type="http://schemas.openxmlformats.org/officeDocument/2006/relationships/control" Target="../activeX/activeX3.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6.vml"/><Relationship Id="rId7" Type="http://schemas.openxmlformats.org/officeDocument/2006/relationships/ctrlProp" Target="../ctrlProps/ctrlProp2.xml"/><Relationship Id="rId2" Type="http://schemas.openxmlformats.org/officeDocument/2006/relationships/drawing" Target="../drawings/drawing9.xml"/><Relationship Id="rId1" Type="http://schemas.openxmlformats.org/officeDocument/2006/relationships/printerSettings" Target="../printerSettings/printerSettings12.bin"/><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image" Target="../media/image5.emf"/><Relationship Id="rId10" Type="http://schemas.openxmlformats.org/officeDocument/2006/relationships/ctrlProp" Target="../ctrlProps/ctrlProp5.xml"/><Relationship Id="rId4" Type="http://schemas.openxmlformats.org/officeDocument/2006/relationships/control" Target="../activeX/activeX4.xml"/><Relationship Id="rId9" Type="http://schemas.openxmlformats.org/officeDocument/2006/relationships/ctrlProp" Target="../ctrlProps/ctrlProp4.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15.bin"/><Relationship Id="rId5" Type="http://schemas.openxmlformats.org/officeDocument/2006/relationships/image" Target="../media/image6.emf"/><Relationship Id="rId4" Type="http://schemas.openxmlformats.org/officeDocument/2006/relationships/control" Target="../activeX/activeX5.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16.bin"/><Relationship Id="rId5" Type="http://schemas.openxmlformats.org/officeDocument/2006/relationships/image" Target="../media/image7.emf"/><Relationship Id="rId4" Type="http://schemas.openxmlformats.org/officeDocument/2006/relationships/control" Target="../activeX/activeX6.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2.xml"/><Relationship Id="rId1" Type="http://schemas.openxmlformats.org/officeDocument/2006/relationships/printerSettings" Target="../printerSettings/printerSettings17.bin"/><Relationship Id="rId5" Type="http://schemas.openxmlformats.org/officeDocument/2006/relationships/ctrlProp" Target="../ctrlProps/ctrlProp8.xml"/><Relationship Id="rId4" Type="http://schemas.openxmlformats.org/officeDocument/2006/relationships/ctrlProp" Target="../ctrlProps/ctrlProp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1:P29"/>
  <sheetViews>
    <sheetView view="pageBreakPreview" zoomScale="60" zoomScaleNormal="72" zoomScalePageLayoutView="30" workbookViewId="0">
      <selection activeCell="G2" sqref="G2"/>
    </sheetView>
  </sheetViews>
  <sheetFormatPr baseColWidth="10" defaultRowHeight="15" x14ac:dyDescent="0.25"/>
  <sheetData>
    <row r="1" spans="1:16" x14ac:dyDescent="0.25">
      <c r="A1" s="9"/>
      <c r="B1" s="9"/>
      <c r="C1" s="9"/>
      <c r="D1" s="9"/>
      <c r="E1" s="9"/>
      <c r="F1" s="9"/>
      <c r="G1" s="9"/>
      <c r="H1" s="9"/>
      <c r="I1" s="9"/>
      <c r="J1" s="9"/>
      <c r="K1" s="9"/>
      <c r="L1" s="9"/>
      <c r="M1" s="9"/>
      <c r="N1" s="9"/>
      <c r="O1" s="9"/>
      <c r="P1" s="9"/>
    </row>
    <row r="2" spans="1:16" x14ac:dyDescent="0.25">
      <c r="A2" s="9"/>
      <c r="B2" s="9"/>
      <c r="C2" s="9"/>
      <c r="D2" s="9"/>
      <c r="E2" s="9"/>
      <c r="F2" s="9"/>
      <c r="G2" s="9"/>
      <c r="H2" s="9"/>
      <c r="I2" s="9"/>
      <c r="J2" s="9"/>
      <c r="K2" s="9"/>
      <c r="L2" s="9"/>
      <c r="M2" s="9"/>
      <c r="N2" s="9"/>
      <c r="O2" s="9"/>
      <c r="P2" s="9"/>
    </row>
    <row r="3" spans="1:16" x14ac:dyDescent="0.25">
      <c r="A3" s="9"/>
      <c r="B3" s="9"/>
      <c r="C3" s="9"/>
      <c r="D3" s="9"/>
      <c r="E3" s="9"/>
      <c r="F3" s="9"/>
      <c r="G3" s="9"/>
      <c r="H3" s="9"/>
      <c r="I3" s="9"/>
      <c r="J3" s="9"/>
      <c r="K3" s="9"/>
      <c r="L3" s="9"/>
      <c r="M3" s="9"/>
      <c r="N3" s="9"/>
      <c r="O3" s="9"/>
      <c r="P3" s="9"/>
    </row>
    <row r="4" spans="1:16" x14ac:dyDescent="0.25">
      <c r="A4" s="9"/>
      <c r="B4" s="9"/>
      <c r="C4" s="9"/>
      <c r="D4" s="9"/>
      <c r="E4" s="9"/>
      <c r="F4" s="9"/>
      <c r="G4" s="9"/>
      <c r="H4" s="9"/>
      <c r="I4" s="9"/>
      <c r="J4" s="9"/>
      <c r="K4" s="9"/>
      <c r="L4" s="9"/>
      <c r="M4" s="9"/>
      <c r="N4" s="9"/>
      <c r="O4" s="9"/>
      <c r="P4" s="9"/>
    </row>
    <row r="5" spans="1:16" x14ac:dyDescent="0.25">
      <c r="A5" s="9"/>
      <c r="B5" s="9"/>
      <c r="C5" s="9"/>
      <c r="D5" s="9"/>
      <c r="E5" s="9"/>
      <c r="F5" s="9"/>
      <c r="G5" s="9"/>
      <c r="H5" s="9"/>
      <c r="I5" s="9"/>
      <c r="J5" s="9"/>
      <c r="K5" s="9"/>
      <c r="L5" s="9"/>
      <c r="M5" s="9"/>
      <c r="N5" s="9"/>
      <c r="O5" s="9"/>
      <c r="P5" s="9"/>
    </row>
    <row r="6" spans="1:16" x14ac:dyDescent="0.25">
      <c r="A6" s="9"/>
      <c r="B6" s="9"/>
      <c r="C6" s="9"/>
      <c r="D6" s="9"/>
      <c r="E6" s="9"/>
      <c r="F6" s="9"/>
      <c r="G6" s="9"/>
      <c r="H6" s="9"/>
      <c r="I6" s="9"/>
      <c r="J6" s="9"/>
      <c r="K6" s="9"/>
      <c r="L6" s="9"/>
      <c r="M6" s="9"/>
      <c r="N6" s="9"/>
      <c r="O6" s="9"/>
      <c r="P6" s="9"/>
    </row>
    <row r="7" spans="1:16" x14ac:dyDescent="0.25">
      <c r="A7" s="9"/>
      <c r="B7" s="9"/>
      <c r="C7" s="9"/>
      <c r="D7" s="9"/>
      <c r="E7" s="9"/>
      <c r="F7" s="9"/>
      <c r="G7" s="9"/>
      <c r="H7" s="9"/>
      <c r="I7" s="9"/>
      <c r="J7" s="9"/>
      <c r="K7" s="9"/>
      <c r="L7" s="9"/>
      <c r="M7" s="9"/>
      <c r="N7" s="9"/>
      <c r="O7" s="9"/>
      <c r="P7" s="9"/>
    </row>
    <row r="8" spans="1:16" x14ac:dyDescent="0.25">
      <c r="A8" s="235" t="s">
        <v>869</v>
      </c>
      <c r="B8" s="236"/>
      <c r="C8" s="236"/>
      <c r="D8" s="236"/>
      <c r="E8" s="236"/>
      <c r="F8" s="236"/>
      <c r="G8" s="236"/>
      <c r="H8" s="236"/>
      <c r="I8" s="236"/>
      <c r="J8" s="236"/>
      <c r="K8" s="236"/>
      <c r="L8" s="236"/>
      <c r="M8" s="237"/>
      <c r="O8" s="9"/>
      <c r="P8" s="9"/>
    </row>
    <row r="9" spans="1:16" x14ac:dyDescent="0.25">
      <c r="A9" s="9"/>
      <c r="B9" s="9"/>
      <c r="C9" s="9"/>
      <c r="D9" s="9"/>
      <c r="E9" s="9"/>
      <c r="F9" s="9"/>
      <c r="G9" s="9"/>
      <c r="H9" s="9"/>
      <c r="I9" s="9"/>
      <c r="J9" s="9"/>
      <c r="K9" s="9"/>
      <c r="L9" s="9"/>
      <c r="M9" s="9"/>
      <c r="N9" s="9"/>
      <c r="O9" s="9"/>
      <c r="P9" s="9"/>
    </row>
    <row r="10" spans="1:16" ht="193.5" customHeight="1" x14ac:dyDescent="0.25">
      <c r="A10" s="238" t="s">
        <v>881</v>
      </c>
      <c r="B10" s="239"/>
      <c r="C10" s="239"/>
      <c r="D10" s="239"/>
      <c r="E10" s="239"/>
      <c r="F10" s="239"/>
      <c r="G10" s="239"/>
      <c r="H10" s="239"/>
      <c r="I10" s="239"/>
      <c r="J10" s="239"/>
      <c r="K10" s="239"/>
      <c r="L10" s="239"/>
      <c r="M10" s="240"/>
      <c r="O10" s="9"/>
      <c r="P10" s="9"/>
    </row>
    <row r="11" spans="1:16" x14ac:dyDescent="0.25">
      <c r="A11" s="9"/>
      <c r="B11" s="9"/>
      <c r="C11" s="9"/>
      <c r="D11" s="9"/>
      <c r="E11" s="9"/>
      <c r="F11" s="9"/>
      <c r="G11" s="9"/>
      <c r="H11" s="9"/>
      <c r="I11" s="9"/>
      <c r="J11" s="9"/>
      <c r="K11" s="9"/>
      <c r="L11" s="9"/>
      <c r="M11" s="9"/>
      <c r="N11" s="9"/>
      <c r="O11" s="9"/>
      <c r="P11" s="9"/>
    </row>
    <row r="12" spans="1:16" x14ac:dyDescent="0.25">
      <c r="A12" s="235" t="s">
        <v>870</v>
      </c>
      <c r="B12" s="236"/>
      <c r="C12" s="236"/>
      <c r="D12" s="236"/>
      <c r="E12" s="236"/>
      <c r="F12" s="236"/>
      <c r="G12" s="236"/>
      <c r="H12" s="236"/>
      <c r="I12" s="236"/>
      <c r="J12" s="236"/>
      <c r="K12" s="236"/>
      <c r="L12" s="236"/>
      <c r="M12" s="237"/>
      <c r="O12" s="9"/>
      <c r="P12" s="9"/>
    </row>
    <row r="13" spans="1:16" x14ac:dyDescent="0.25">
      <c r="A13" s="9"/>
      <c r="B13" s="9"/>
      <c r="C13" s="9"/>
      <c r="D13" s="9"/>
      <c r="E13" s="9"/>
      <c r="F13" s="9"/>
      <c r="G13" s="9"/>
      <c r="H13" s="9"/>
      <c r="I13" s="9"/>
      <c r="J13" s="9"/>
      <c r="K13" s="9"/>
      <c r="L13" s="9"/>
      <c r="M13" s="9"/>
      <c r="N13" s="9"/>
      <c r="O13" s="9"/>
      <c r="P13" s="9"/>
    </row>
    <row r="14" spans="1:16" x14ac:dyDescent="0.25">
      <c r="A14" s="88" t="s">
        <v>190</v>
      </c>
      <c r="B14" s="9"/>
      <c r="C14" s="9"/>
      <c r="D14" s="9"/>
      <c r="E14" s="9"/>
      <c r="F14" s="9"/>
      <c r="G14" s="9"/>
      <c r="H14" s="9"/>
      <c r="I14" s="9"/>
      <c r="J14" s="9"/>
      <c r="K14" s="9"/>
      <c r="L14" s="9"/>
      <c r="M14" s="9"/>
      <c r="N14" s="9"/>
      <c r="O14" s="9"/>
      <c r="P14" s="9"/>
    </row>
    <row r="15" spans="1:16" ht="37.5" customHeight="1" x14ac:dyDescent="0.25">
      <c r="A15" s="238" t="s">
        <v>867</v>
      </c>
      <c r="B15" s="239"/>
      <c r="C15" s="239"/>
      <c r="D15" s="239"/>
      <c r="E15" s="239"/>
      <c r="F15" s="239"/>
      <c r="G15" s="239"/>
      <c r="H15" s="239"/>
      <c r="I15" s="239"/>
      <c r="J15" s="239"/>
      <c r="K15" s="239"/>
      <c r="L15" s="239"/>
      <c r="M15" s="240"/>
      <c r="O15" s="9"/>
      <c r="P15" s="9"/>
    </row>
    <row r="16" spans="1:16" x14ac:dyDescent="0.25">
      <c r="A16" s="9"/>
      <c r="B16" s="9"/>
      <c r="C16" s="9"/>
      <c r="D16" s="9"/>
      <c r="E16" s="9"/>
      <c r="F16" s="9"/>
      <c r="G16" s="9"/>
      <c r="H16" s="9"/>
      <c r="I16" s="9"/>
      <c r="J16" s="9"/>
      <c r="K16" s="9"/>
      <c r="L16" s="9"/>
      <c r="M16" s="9"/>
      <c r="N16" s="9"/>
      <c r="O16" s="9"/>
      <c r="P16" s="9"/>
    </row>
    <row r="17" spans="1:16" x14ac:dyDescent="0.25">
      <c r="A17" s="88" t="s">
        <v>193</v>
      </c>
      <c r="B17" s="9"/>
      <c r="C17" s="9"/>
      <c r="D17" s="9"/>
      <c r="E17" s="9"/>
      <c r="F17" s="9"/>
      <c r="G17" s="9"/>
      <c r="H17" s="9"/>
      <c r="I17" s="9"/>
      <c r="J17" s="9"/>
      <c r="K17" s="9"/>
      <c r="L17" s="9"/>
      <c r="M17" s="9"/>
      <c r="N17" s="9"/>
      <c r="O17" s="9"/>
      <c r="P17" s="9"/>
    </row>
    <row r="18" spans="1:16" ht="96" customHeight="1" x14ac:dyDescent="0.25">
      <c r="A18" s="238" t="s">
        <v>868</v>
      </c>
      <c r="B18" s="239"/>
      <c r="C18" s="239"/>
      <c r="D18" s="239"/>
      <c r="E18" s="239"/>
      <c r="F18" s="239"/>
      <c r="G18" s="239"/>
      <c r="H18" s="239"/>
      <c r="I18" s="239"/>
      <c r="J18" s="239"/>
      <c r="K18" s="239"/>
      <c r="L18" s="239"/>
      <c r="M18" s="240"/>
      <c r="O18" s="9"/>
      <c r="P18" s="9"/>
    </row>
    <row r="19" spans="1:16" x14ac:dyDescent="0.25">
      <c r="A19" s="9"/>
      <c r="B19" s="9"/>
      <c r="C19" s="9"/>
      <c r="D19" s="9"/>
      <c r="E19" s="9"/>
      <c r="F19" s="9"/>
      <c r="G19" s="9"/>
      <c r="H19" s="9"/>
      <c r="I19" s="9"/>
      <c r="J19" s="9"/>
      <c r="K19" s="9"/>
      <c r="L19" s="9"/>
      <c r="M19" s="9"/>
      <c r="N19" s="9"/>
      <c r="O19" s="9"/>
      <c r="P19" s="9"/>
    </row>
    <row r="20" spans="1:16" x14ac:dyDescent="0.25">
      <c r="A20" s="88" t="s">
        <v>191</v>
      </c>
      <c r="B20" s="9"/>
      <c r="C20" s="9"/>
      <c r="D20" s="9"/>
      <c r="E20" s="9"/>
      <c r="F20" s="9"/>
      <c r="G20" s="9"/>
      <c r="H20" s="9"/>
      <c r="I20" s="9"/>
      <c r="J20" s="9"/>
      <c r="K20" s="9"/>
      <c r="L20" s="9"/>
      <c r="M20" s="9"/>
      <c r="N20" s="9"/>
      <c r="O20" s="9"/>
      <c r="P20" s="9"/>
    </row>
    <row r="21" spans="1:16" ht="30" customHeight="1" x14ac:dyDescent="0.25">
      <c r="A21" s="232" t="s">
        <v>194</v>
      </c>
      <c r="B21" s="233"/>
      <c r="C21" s="233"/>
      <c r="D21" s="233"/>
      <c r="E21" s="233"/>
      <c r="F21" s="233"/>
      <c r="G21" s="233"/>
      <c r="H21" s="233"/>
      <c r="I21" s="233"/>
      <c r="J21" s="233"/>
      <c r="K21" s="233"/>
      <c r="L21" s="233"/>
      <c r="M21" s="234"/>
      <c r="N21" s="9"/>
      <c r="O21" s="9"/>
      <c r="P21" s="9"/>
    </row>
    <row r="22" spans="1:16" x14ac:dyDescent="0.25">
      <c r="A22" s="9"/>
      <c r="B22" s="9"/>
      <c r="C22" s="9"/>
      <c r="D22" s="9"/>
      <c r="E22" s="9"/>
      <c r="F22" s="9"/>
      <c r="G22" s="9"/>
      <c r="H22" s="9"/>
      <c r="I22" s="9"/>
      <c r="J22" s="9"/>
      <c r="K22" s="9"/>
      <c r="L22" s="9"/>
      <c r="M22" s="9"/>
      <c r="N22" s="9"/>
      <c r="O22" s="9"/>
      <c r="P22" s="9"/>
    </row>
    <row r="23" spans="1:16" x14ac:dyDescent="0.25">
      <c r="A23" s="88" t="s">
        <v>192</v>
      </c>
      <c r="B23" s="9"/>
      <c r="C23" s="9"/>
      <c r="D23" s="9"/>
      <c r="E23" s="9"/>
      <c r="F23" s="9"/>
      <c r="G23" s="9"/>
      <c r="H23" s="9"/>
      <c r="I23" s="9"/>
      <c r="J23" s="9"/>
      <c r="K23" s="9"/>
      <c r="L23" s="9"/>
      <c r="M23" s="9"/>
      <c r="N23" s="9"/>
      <c r="O23" s="9"/>
      <c r="P23" s="9"/>
    </row>
    <row r="24" spans="1:16" ht="39" customHeight="1" x14ac:dyDescent="0.25">
      <c r="A24" s="229" t="s">
        <v>871</v>
      </c>
      <c r="B24" s="230"/>
      <c r="C24" s="230"/>
      <c r="D24" s="230"/>
      <c r="E24" s="230"/>
      <c r="F24" s="230"/>
      <c r="G24" s="230"/>
      <c r="H24" s="230"/>
      <c r="I24" s="230"/>
      <c r="J24" s="230"/>
      <c r="K24" s="230"/>
      <c r="L24" s="230"/>
      <c r="M24" s="231"/>
      <c r="N24" s="9"/>
      <c r="O24" s="9"/>
      <c r="P24" s="9"/>
    </row>
    <row r="25" spans="1:16" x14ac:dyDescent="0.25">
      <c r="A25" s="9"/>
      <c r="B25" s="9"/>
      <c r="C25" s="9"/>
      <c r="D25" s="9"/>
      <c r="E25" s="9"/>
      <c r="F25" s="9"/>
      <c r="G25" s="9"/>
      <c r="H25" s="9"/>
      <c r="I25" s="9"/>
      <c r="J25" s="9"/>
      <c r="K25" s="9"/>
      <c r="L25" s="9"/>
      <c r="M25" s="9"/>
      <c r="N25" s="9"/>
      <c r="O25" s="9"/>
    </row>
    <row r="26" spans="1:16" x14ac:dyDescent="0.25">
      <c r="A26" s="88" t="s">
        <v>220</v>
      </c>
      <c r="B26" s="9"/>
      <c r="C26" s="9"/>
      <c r="D26" s="9"/>
      <c r="E26" s="9"/>
      <c r="F26" s="9"/>
      <c r="G26" s="9"/>
      <c r="H26" s="9"/>
      <c r="I26" s="9"/>
      <c r="J26" s="9"/>
      <c r="K26" s="9"/>
      <c r="L26" s="9"/>
      <c r="M26" s="9"/>
      <c r="N26" s="9"/>
      <c r="O26" s="9"/>
    </row>
    <row r="27" spans="1:16" ht="33.75" customHeight="1" x14ac:dyDescent="0.25">
      <c r="A27" s="229" t="s">
        <v>221</v>
      </c>
      <c r="B27" s="230"/>
      <c r="C27" s="230"/>
      <c r="D27" s="230"/>
      <c r="E27" s="230"/>
      <c r="F27" s="230"/>
      <c r="G27" s="230"/>
      <c r="H27" s="230"/>
      <c r="I27" s="230"/>
      <c r="J27" s="230"/>
      <c r="K27" s="230"/>
      <c r="L27" s="230"/>
      <c r="M27" s="231"/>
      <c r="N27" s="9"/>
      <c r="O27" s="9"/>
    </row>
    <row r="28" spans="1:16" x14ac:dyDescent="0.25">
      <c r="A28" s="9"/>
      <c r="B28" s="9"/>
      <c r="C28" s="9"/>
      <c r="D28" s="9"/>
      <c r="E28" s="9"/>
      <c r="F28" s="9"/>
      <c r="G28" s="9"/>
      <c r="H28" s="9"/>
      <c r="I28" s="9"/>
      <c r="J28" s="9"/>
      <c r="K28" s="9"/>
      <c r="L28" s="9"/>
      <c r="M28" s="9"/>
      <c r="N28" s="9"/>
      <c r="O28" s="9"/>
    </row>
    <row r="29" spans="1:16" x14ac:dyDescent="0.25">
      <c r="A29" s="9"/>
      <c r="B29" s="9"/>
      <c r="C29" s="9"/>
      <c r="D29" s="9"/>
      <c r="E29" s="9"/>
      <c r="F29" s="9"/>
      <c r="G29" s="9"/>
      <c r="H29" s="9"/>
      <c r="I29" s="9"/>
      <c r="J29" s="9"/>
      <c r="K29" s="9"/>
      <c r="L29" s="9"/>
      <c r="M29" s="9"/>
      <c r="N29" s="9"/>
      <c r="O29" s="9"/>
    </row>
  </sheetData>
  <mergeCells count="8">
    <mergeCell ref="A27:M27"/>
    <mergeCell ref="A21:M21"/>
    <mergeCell ref="A24:M24"/>
    <mergeCell ref="A8:M8"/>
    <mergeCell ref="A10:M10"/>
    <mergeCell ref="A12:M12"/>
    <mergeCell ref="A15:M15"/>
    <mergeCell ref="A18:M18"/>
  </mergeCells>
  <pageMargins left="0.7" right="0.7" top="0.75" bottom="0.75" header="0.3" footer="0.3"/>
  <pageSetup scale="57" orientation="portrait" horizontalDpi="360" verticalDpi="360" r:id="rId1"/>
  <colBreaks count="1" manualBreakCount="1">
    <brk id="14" max="2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Q17"/>
  <sheetViews>
    <sheetView workbookViewId="0">
      <selection activeCell="H2" sqref="H2"/>
    </sheetView>
  </sheetViews>
  <sheetFormatPr baseColWidth="10" defaultRowHeight="15" x14ac:dyDescent="0.25"/>
  <sheetData>
    <row r="1" spans="1:17" x14ac:dyDescent="0.25">
      <c r="A1" s="9"/>
      <c r="B1" s="9"/>
      <c r="C1" s="9"/>
      <c r="D1" s="9"/>
      <c r="E1" s="9"/>
      <c r="F1" s="9"/>
      <c r="G1" s="9"/>
      <c r="H1" s="9"/>
      <c r="I1" s="9"/>
      <c r="J1" s="9"/>
      <c r="K1" s="9"/>
      <c r="L1" s="9"/>
      <c r="M1" s="9"/>
      <c r="N1" s="9"/>
      <c r="O1" s="9"/>
      <c r="P1" s="9"/>
      <c r="Q1" s="9"/>
    </row>
    <row r="2" spans="1:17" x14ac:dyDescent="0.25">
      <c r="A2" s="9"/>
      <c r="B2" s="9"/>
      <c r="C2" s="9"/>
      <c r="D2" s="9"/>
      <c r="E2" s="9"/>
      <c r="F2" s="9"/>
      <c r="G2" s="9"/>
      <c r="H2" s="9"/>
      <c r="I2" s="9"/>
      <c r="J2" s="9"/>
      <c r="K2" s="9"/>
      <c r="L2" s="9"/>
      <c r="M2" s="9"/>
      <c r="N2" s="9"/>
      <c r="O2" s="9"/>
      <c r="P2" s="9"/>
      <c r="Q2" s="9"/>
    </row>
    <row r="3" spans="1:17" x14ac:dyDescent="0.25">
      <c r="A3" s="9"/>
      <c r="B3" s="9"/>
      <c r="C3" s="9"/>
      <c r="D3" s="9"/>
      <c r="E3" s="9"/>
      <c r="F3" s="9"/>
      <c r="G3" s="9"/>
      <c r="H3" s="9"/>
      <c r="I3" s="9"/>
      <c r="J3" s="9"/>
      <c r="K3" s="9"/>
      <c r="L3" s="9"/>
      <c r="M3" s="9"/>
      <c r="N3" s="9"/>
      <c r="O3" s="9"/>
      <c r="P3" s="9"/>
      <c r="Q3" s="9"/>
    </row>
    <row r="4" spans="1:17" x14ac:dyDescent="0.25">
      <c r="A4" s="9"/>
      <c r="B4" s="9"/>
      <c r="C4" s="9"/>
      <c r="D4" s="9"/>
      <c r="E4" s="9"/>
      <c r="F4" s="9"/>
      <c r="G4" s="9"/>
      <c r="H4" s="9"/>
      <c r="I4" s="9"/>
      <c r="J4" s="9"/>
      <c r="K4" s="9"/>
      <c r="L4" s="9"/>
      <c r="M4" s="9"/>
      <c r="N4" s="9"/>
      <c r="O4" s="9"/>
      <c r="P4" s="9"/>
      <c r="Q4" s="9"/>
    </row>
    <row r="5" spans="1:17" x14ac:dyDescent="0.25">
      <c r="A5" s="9"/>
      <c r="B5" s="9"/>
      <c r="C5" s="9"/>
      <c r="D5" s="9"/>
      <c r="E5" s="9"/>
      <c r="F5" s="9"/>
      <c r="G5" s="9"/>
      <c r="H5" s="9"/>
      <c r="I5" s="9"/>
      <c r="J5" s="9"/>
      <c r="K5" s="9"/>
      <c r="L5" s="9"/>
      <c r="M5" s="9"/>
      <c r="N5" s="9"/>
      <c r="O5" s="9"/>
      <c r="P5" s="9"/>
      <c r="Q5" s="9"/>
    </row>
    <row r="6" spans="1:17" x14ac:dyDescent="0.25">
      <c r="A6" s="9"/>
      <c r="B6" s="9"/>
      <c r="C6" s="9"/>
      <c r="D6" s="9"/>
      <c r="E6" s="9"/>
      <c r="F6" s="9"/>
      <c r="G6" s="9"/>
      <c r="H6" s="9"/>
      <c r="I6" s="9"/>
      <c r="J6" s="9"/>
      <c r="K6" s="9"/>
      <c r="L6" s="9"/>
      <c r="M6" s="9"/>
      <c r="N6" s="9"/>
      <c r="O6" s="9"/>
      <c r="P6" s="9"/>
      <c r="Q6" s="9"/>
    </row>
    <row r="7" spans="1:17" x14ac:dyDescent="0.25">
      <c r="A7" s="9"/>
      <c r="B7" s="9"/>
      <c r="C7" s="9"/>
      <c r="D7" s="9"/>
      <c r="E7" s="9"/>
      <c r="F7" s="9"/>
      <c r="G7" s="9"/>
      <c r="H7" s="9"/>
      <c r="I7" s="9"/>
      <c r="J7" s="9"/>
      <c r="K7" s="9"/>
      <c r="L7" s="9"/>
      <c r="M7" s="9"/>
      <c r="N7" s="9"/>
      <c r="O7" s="9"/>
      <c r="P7" s="9"/>
      <c r="Q7" s="9"/>
    </row>
    <row r="8" spans="1:17" x14ac:dyDescent="0.25">
      <c r="A8" s="9"/>
      <c r="B8" s="9"/>
      <c r="C8" s="9"/>
      <c r="D8" s="9"/>
      <c r="E8" s="9"/>
      <c r="F8" s="9"/>
      <c r="G8" s="9"/>
      <c r="H8" s="9"/>
      <c r="I8" s="9"/>
      <c r="J8" s="9"/>
      <c r="K8" s="9"/>
      <c r="L8" s="9"/>
      <c r="M8" s="9"/>
      <c r="N8" s="9"/>
      <c r="O8" s="9"/>
      <c r="P8" s="9"/>
      <c r="Q8" s="9"/>
    </row>
    <row r="9" spans="1:17" x14ac:dyDescent="0.25">
      <c r="A9" s="235" t="s">
        <v>872</v>
      </c>
      <c r="B9" s="236"/>
      <c r="C9" s="236"/>
      <c r="D9" s="236"/>
      <c r="E9" s="236"/>
      <c r="F9" s="236"/>
      <c r="G9" s="236"/>
      <c r="H9" s="236"/>
      <c r="I9" s="236"/>
      <c r="J9" s="236"/>
      <c r="K9" s="236"/>
      <c r="L9" s="236"/>
      <c r="M9" s="237"/>
      <c r="O9" s="9"/>
      <c r="P9" s="9"/>
      <c r="Q9" s="9"/>
    </row>
    <row r="10" spans="1:17" x14ac:dyDescent="0.25">
      <c r="A10" s="9"/>
      <c r="B10" s="9"/>
      <c r="C10" s="9"/>
      <c r="D10" s="9"/>
      <c r="E10" s="9"/>
      <c r="F10" s="9"/>
      <c r="G10" s="9"/>
      <c r="H10" s="9"/>
      <c r="I10" s="9"/>
      <c r="J10" s="9"/>
      <c r="K10" s="9"/>
      <c r="L10" s="9"/>
      <c r="M10" s="9"/>
      <c r="N10" s="9"/>
      <c r="O10" s="9"/>
      <c r="P10" s="9"/>
      <c r="Q10" s="9"/>
    </row>
    <row r="11" spans="1:17" ht="392.25" customHeight="1" x14ac:dyDescent="0.25">
      <c r="A11" s="238"/>
      <c r="B11" s="239"/>
      <c r="C11" s="239"/>
      <c r="D11" s="239"/>
      <c r="E11" s="239"/>
      <c r="F11" s="239"/>
      <c r="G11" s="239"/>
      <c r="H11" s="239"/>
      <c r="I11" s="239"/>
      <c r="J11" s="239"/>
      <c r="K11" s="239"/>
      <c r="L11" s="239"/>
      <c r="M11" s="240"/>
      <c r="O11" s="9"/>
      <c r="P11" s="9"/>
      <c r="Q11" s="9"/>
    </row>
    <row r="12" spans="1:17" x14ac:dyDescent="0.25">
      <c r="A12" s="9"/>
      <c r="B12" s="9"/>
      <c r="C12" s="9"/>
      <c r="D12" s="9"/>
      <c r="E12" s="9"/>
      <c r="F12" s="9"/>
      <c r="G12" s="9"/>
      <c r="H12" s="9"/>
      <c r="I12" s="9"/>
      <c r="J12" s="9"/>
      <c r="K12" s="9"/>
      <c r="L12" s="9"/>
      <c r="M12" s="9"/>
      <c r="N12" s="9"/>
      <c r="O12" s="9"/>
      <c r="P12" s="9"/>
      <c r="Q12" s="9"/>
    </row>
    <row r="13" spans="1:17" x14ac:dyDescent="0.25">
      <c r="A13" s="84" t="s">
        <v>184</v>
      </c>
      <c r="B13" s="9"/>
      <c r="C13" s="9"/>
      <c r="D13" s="9"/>
      <c r="E13" s="9"/>
      <c r="F13" s="9"/>
      <c r="G13" s="9"/>
      <c r="H13" s="9"/>
      <c r="I13" s="9"/>
      <c r="J13" s="9"/>
      <c r="K13" s="9"/>
      <c r="L13" s="9"/>
      <c r="M13" s="9"/>
      <c r="N13" s="9"/>
      <c r="O13" s="9"/>
      <c r="P13" s="9"/>
      <c r="Q13" s="9"/>
    </row>
    <row r="14" spans="1:17" x14ac:dyDescent="0.25">
      <c r="A14" s="9"/>
      <c r="B14" s="9"/>
      <c r="C14" s="9"/>
      <c r="D14" s="9"/>
      <c r="E14" s="9"/>
      <c r="F14" s="9"/>
      <c r="G14" s="9"/>
      <c r="H14" s="9"/>
      <c r="I14" s="9"/>
      <c r="J14" s="9"/>
      <c r="K14" s="9"/>
      <c r="L14" s="9"/>
      <c r="M14" s="9"/>
      <c r="N14" s="9"/>
      <c r="O14" s="9"/>
      <c r="P14" s="9"/>
      <c r="Q14" s="9"/>
    </row>
    <row r="15" spans="1:17" x14ac:dyDescent="0.25">
      <c r="A15" s="9"/>
      <c r="B15" s="9"/>
      <c r="C15" s="9"/>
      <c r="D15" s="9"/>
      <c r="E15" s="9"/>
      <c r="F15" s="9"/>
      <c r="G15" s="9"/>
      <c r="H15" s="9"/>
      <c r="I15" s="9"/>
      <c r="J15" s="9"/>
      <c r="K15" s="9"/>
      <c r="L15" s="9"/>
      <c r="M15" s="9"/>
      <c r="N15" s="9"/>
      <c r="O15" s="9"/>
      <c r="P15" s="9"/>
      <c r="Q15" s="9"/>
    </row>
    <row r="16" spans="1:17" x14ac:dyDescent="0.25">
      <c r="A16" s="9"/>
      <c r="B16" s="9"/>
      <c r="C16" s="9"/>
      <c r="D16" s="9"/>
      <c r="E16" s="9"/>
      <c r="F16" s="9"/>
      <c r="G16" s="9"/>
      <c r="H16" s="9"/>
      <c r="I16" s="9"/>
      <c r="J16" s="9"/>
      <c r="K16" s="9"/>
      <c r="L16" s="9"/>
      <c r="M16" s="9"/>
      <c r="N16" s="9"/>
      <c r="O16" s="9"/>
    </row>
    <row r="17" spans="1:15" x14ac:dyDescent="0.25">
      <c r="A17" s="9"/>
      <c r="B17" s="9"/>
      <c r="C17" s="9"/>
      <c r="D17" s="9"/>
      <c r="E17" s="9"/>
      <c r="F17" s="9"/>
      <c r="G17" s="9"/>
      <c r="H17" s="9"/>
      <c r="I17" s="9"/>
      <c r="J17" s="9"/>
      <c r="K17" s="9"/>
      <c r="L17" s="9"/>
      <c r="M17" s="9"/>
      <c r="N17" s="9"/>
      <c r="O17" s="9"/>
    </row>
  </sheetData>
  <mergeCells count="2">
    <mergeCell ref="A9:M9"/>
    <mergeCell ref="A11:M11"/>
  </mergeCells>
  <pageMargins left="0.7" right="0.7" top="0.75" bottom="0.75" header="0.3" footer="0.3"/>
  <pageSetup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5">
    <tabColor theme="3"/>
  </sheetPr>
  <dimension ref="A1:L67"/>
  <sheetViews>
    <sheetView tabSelected="1" view="pageBreakPreview" zoomScale="60" zoomScaleNormal="70" workbookViewId="0">
      <selection activeCell="F54" sqref="F54:G54"/>
    </sheetView>
  </sheetViews>
  <sheetFormatPr baseColWidth="10" defaultRowHeight="15" x14ac:dyDescent="0.25"/>
  <cols>
    <col min="1" max="1" width="30.42578125" customWidth="1"/>
    <col min="2" max="2" width="13.140625" customWidth="1"/>
    <col min="11" max="12" width="0" hidden="1" customWidth="1"/>
  </cols>
  <sheetData>
    <row r="1" spans="1:12" x14ac:dyDescent="0.25">
      <c r="A1" s="9"/>
      <c r="B1" s="9"/>
      <c r="C1" s="9"/>
      <c r="D1" s="9"/>
      <c r="E1" s="9"/>
      <c r="F1" s="9"/>
      <c r="G1" s="9"/>
      <c r="H1" s="9"/>
      <c r="I1" s="9"/>
      <c r="J1" s="9"/>
    </row>
    <row r="2" spans="1:12" x14ac:dyDescent="0.25">
      <c r="A2" s="247" t="s">
        <v>214</v>
      </c>
      <c r="B2" s="247"/>
      <c r="C2" s="247"/>
      <c r="D2" s="247"/>
      <c r="E2" s="247"/>
      <c r="F2" s="247"/>
      <c r="G2" s="247"/>
      <c r="H2" s="247"/>
      <c r="I2" s="247"/>
      <c r="J2" s="9"/>
    </row>
    <row r="3" spans="1:12" x14ac:dyDescent="0.25">
      <c r="A3" s="9"/>
      <c r="B3" s="9"/>
      <c r="C3" s="9"/>
      <c r="D3" s="9"/>
      <c r="E3" s="9"/>
      <c r="F3" s="9"/>
      <c r="G3" s="9"/>
      <c r="H3" s="9"/>
      <c r="I3" s="9"/>
      <c r="J3" s="9"/>
    </row>
    <row r="4" spans="1:12" x14ac:dyDescent="0.25">
      <c r="A4" s="5" t="s">
        <v>18</v>
      </c>
      <c r="B4" s="248" t="s">
        <v>1681</v>
      </c>
      <c r="C4" s="248"/>
      <c r="D4" s="248"/>
      <c r="E4" s="248"/>
      <c r="F4" s="248"/>
      <c r="G4" s="248"/>
      <c r="H4" s="248"/>
      <c r="I4" s="248"/>
      <c r="J4" s="9"/>
      <c r="K4" s="255"/>
      <c r="L4" t="s">
        <v>188</v>
      </c>
    </row>
    <row r="5" spans="1:12" x14ac:dyDescent="0.25">
      <c r="A5" s="5" t="s">
        <v>223</v>
      </c>
      <c r="B5" s="248" t="s">
        <v>1666</v>
      </c>
      <c r="C5" s="248"/>
      <c r="D5" s="248"/>
      <c r="E5" s="248"/>
      <c r="F5" s="248"/>
      <c r="G5" s="248"/>
      <c r="H5" s="248"/>
      <c r="I5" s="248"/>
      <c r="J5" s="9"/>
      <c r="K5" s="256"/>
      <c r="L5" t="s">
        <v>189</v>
      </c>
    </row>
    <row r="6" spans="1:12" ht="32.25" customHeight="1" x14ac:dyDescent="0.25">
      <c r="A6" s="149" t="s">
        <v>248</v>
      </c>
      <c r="B6" s="249" t="s">
        <v>1682</v>
      </c>
      <c r="C6" s="250"/>
      <c r="D6" s="250"/>
      <c r="E6" s="250"/>
      <c r="F6" s="250"/>
      <c r="G6" s="250"/>
      <c r="H6" s="250"/>
      <c r="I6" s="251"/>
      <c r="J6" s="9"/>
    </row>
    <row r="7" spans="1:12" x14ac:dyDescent="0.25">
      <c r="A7" s="5" t="s">
        <v>19</v>
      </c>
      <c r="B7" s="248" t="s">
        <v>1667</v>
      </c>
      <c r="C7" s="248"/>
      <c r="D7" s="248"/>
      <c r="E7" s="248"/>
      <c r="F7" s="248"/>
      <c r="G7" s="248"/>
      <c r="H7" s="248"/>
      <c r="I7" s="248"/>
      <c r="J7" s="9"/>
    </row>
    <row r="8" spans="1:12" x14ac:dyDescent="0.25">
      <c r="A8" s="5" t="s">
        <v>20</v>
      </c>
      <c r="B8" s="248" t="s">
        <v>1668</v>
      </c>
      <c r="C8" s="248"/>
      <c r="D8" s="248"/>
      <c r="E8" s="248"/>
      <c r="F8" s="248"/>
      <c r="G8" s="248"/>
      <c r="H8" s="248"/>
      <c r="I8" s="248"/>
      <c r="J8" s="9"/>
    </row>
    <row r="9" spans="1:12" x14ac:dyDescent="0.25">
      <c r="A9" s="5" t="s">
        <v>224</v>
      </c>
      <c r="B9" s="248" t="s">
        <v>1669</v>
      </c>
      <c r="C9" s="248"/>
      <c r="D9" s="248"/>
      <c r="E9" s="248"/>
      <c r="F9" s="248"/>
      <c r="G9" s="248"/>
      <c r="H9" s="248"/>
      <c r="I9" s="248"/>
      <c r="J9" s="9"/>
    </row>
    <row r="10" spans="1:12" x14ac:dyDescent="0.25">
      <c r="A10" s="5" t="s">
        <v>99</v>
      </c>
      <c r="B10" s="248" t="s">
        <v>1670</v>
      </c>
      <c r="C10" s="248"/>
      <c r="D10" s="248"/>
      <c r="E10" s="248"/>
      <c r="F10" s="248"/>
      <c r="G10" s="248"/>
      <c r="H10" s="248"/>
      <c r="I10" s="248"/>
      <c r="J10" s="9"/>
    </row>
    <row r="11" spans="1:12" x14ac:dyDescent="0.25">
      <c r="A11" s="5" t="s">
        <v>1006</v>
      </c>
      <c r="B11" s="248" t="s">
        <v>1680</v>
      </c>
      <c r="C11" s="248"/>
      <c r="D11" s="248"/>
      <c r="E11" s="248"/>
      <c r="F11" s="248"/>
      <c r="G11" s="248"/>
      <c r="H11" s="248"/>
      <c r="I11" s="248"/>
      <c r="J11" s="9"/>
    </row>
    <row r="12" spans="1:12" hidden="1" x14ac:dyDescent="0.25">
      <c r="A12" s="5"/>
      <c r="B12" s="248"/>
      <c r="C12" s="248"/>
      <c r="D12" s="248"/>
      <c r="E12" s="248"/>
      <c r="F12" s="248"/>
      <c r="G12" s="248"/>
      <c r="H12" s="248"/>
      <c r="I12" s="248"/>
      <c r="J12" s="9"/>
    </row>
    <row r="13" spans="1:12" x14ac:dyDescent="0.25">
      <c r="A13" s="9"/>
      <c r="B13" s="9"/>
      <c r="C13" s="9"/>
      <c r="D13" s="9"/>
      <c r="E13" s="9"/>
      <c r="F13" s="9"/>
      <c r="G13" s="9"/>
      <c r="H13" s="9"/>
      <c r="I13" s="9"/>
      <c r="J13" s="9"/>
    </row>
    <row r="14" spans="1:12" x14ac:dyDescent="0.25">
      <c r="A14" s="247" t="s">
        <v>215</v>
      </c>
      <c r="B14" s="247"/>
      <c r="C14" s="247"/>
      <c r="D14" s="247"/>
      <c r="E14" s="247"/>
      <c r="F14" s="247"/>
      <c r="G14" s="247"/>
      <c r="H14" s="247"/>
      <c r="I14" s="247"/>
      <c r="J14" s="9"/>
    </row>
    <row r="15" spans="1:12" x14ac:dyDescent="0.25">
      <c r="A15" s="9"/>
      <c r="B15" s="9"/>
      <c r="C15" s="9"/>
      <c r="D15" s="9"/>
      <c r="E15" s="9"/>
      <c r="F15" s="9"/>
      <c r="G15" s="9"/>
      <c r="H15" s="9"/>
      <c r="I15" s="9"/>
      <c r="J15" s="9"/>
    </row>
    <row r="16" spans="1:12" x14ac:dyDescent="0.25">
      <c r="A16" s="5" t="s">
        <v>145</v>
      </c>
      <c r="B16" s="252" t="s">
        <v>1019</v>
      </c>
      <c r="C16" s="252"/>
      <c r="D16" s="252"/>
      <c r="E16" s="252"/>
      <c r="F16" s="252"/>
      <c r="G16" s="252"/>
      <c r="H16" s="252"/>
      <c r="I16" s="252"/>
      <c r="J16" s="9"/>
    </row>
    <row r="17" spans="1:10" x14ac:dyDescent="0.25">
      <c r="A17" s="5" t="s">
        <v>93</v>
      </c>
      <c r="B17" s="252" t="s">
        <v>1021</v>
      </c>
      <c r="C17" s="252"/>
      <c r="D17" s="252"/>
      <c r="E17" s="252"/>
      <c r="F17" s="252"/>
      <c r="G17" s="252"/>
      <c r="H17" s="252"/>
      <c r="I17" s="252"/>
      <c r="J17" s="9"/>
    </row>
    <row r="18" spans="1:10" x14ac:dyDescent="0.25">
      <c r="A18" s="5" t="s">
        <v>25</v>
      </c>
      <c r="B18" s="252">
        <v>998840209</v>
      </c>
      <c r="C18" s="252"/>
      <c r="D18" s="252"/>
      <c r="E18" s="252"/>
      <c r="F18" s="252"/>
      <c r="G18" s="252"/>
      <c r="H18" s="252"/>
      <c r="I18" s="252"/>
      <c r="J18" s="9"/>
    </row>
    <row r="19" spans="1:10" x14ac:dyDescent="0.25">
      <c r="A19" s="5" t="s">
        <v>26</v>
      </c>
      <c r="B19" s="253" t="s">
        <v>1020</v>
      </c>
      <c r="C19" s="252"/>
      <c r="D19" s="252"/>
      <c r="E19" s="252"/>
      <c r="F19" s="252"/>
      <c r="G19" s="252"/>
      <c r="H19" s="252"/>
      <c r="I19" s="252"/>
      <c r="J19" s="9"/>
    </row>
    <row r="20" spans="1:10" x14ac:dyDescent="0.25">
      <c r="A20" s="9"/>
      <c r="B20" s="9"/>
      <c r="C20" s="9"/>
      <c r="D20" s="9"/>
      <c r="E20" s="9"/>
      <c r="F20" s="9"/>
      <c r="G20" s="9"/>
      <c r="H20" s="9"/>
      <c r="I20" s="9"/>
      <c r="J20" s="9"/>
    </row>
    <row r="21" spans="1:10" x14ac:dyDescent="0.25">
      <c r="A21" s="247" t="s">
        <v>216</v>
      </c>
      <c r="B21" s="247"/>
      <c r="C21" s="247"/>
      <c r="D21" s="247"/>
      <c r="E21" s="247"/>
      <c r="F21" s="247"/>
      <c r="G21" s="247"/>
      <c r="H21" s="247"/>
      <c r="I21" s="247"/>
      <c r="J21" s="9"/>
    </row>
    <row r="22" spans="1:10" x14ac:dyDescent="0.25">
      <c r="A22" s="9"/>
      <c r="B22" s="9"/>
      <c r="C22" s="9"/>
      <c r="D22" s="9"/>
      <c r="E22" s="9"/>
      <c r="F22" s="9"/>
      <c r="G22" s="9"/>
      <c r="H22" s="9"/>
      <c r="I22" s="9"/>
      <c r="J22" s="9"/>
    </row>
    <row r="23" spans="1:10" x14ac:dyDescent="0.25">
      <c r="A23" s="5" t="s">
        <v>24</v>
      </c>
      <c r="B23" s="252" t="s">
        <v>1683</v>
      </c>
      <c r="C23" s="252"/>
      <c r="D23" s="252"/>
      <c r="E23" s="252"/>
      <c r="F23" s="252"/>
      <c r="G23" s="252"/>
      <c r="H23" s="252"/>
      <c r="I23" s="252"/>
      <c r="J23" s="9"/>
    </row>
    <row r="24" spans="1:10" x14ac:dyDescent="0.25">
      <c r="A24" s="5" t="s">
        <v>93</v>
      </c>
      <c r="B24" s="252" t="s">
        <v>1684</v>
      </c>
      <c r="C24" s="252"/>
      <c r="D24" s="252"/>
      <c r="E24" s="252"/>
      <c r="F24" s="252"/>
      <c r="G24" s="252"/>
      <c r="H24" s="252"/>
      <c r="I24" s="252"/>
      <c r="J24" s="9"/>
    </row>
    <row r="25" spans="1:10" x14ac:dyDescent="0.25">
      <c r="A25" s="5" t="s">
        <v>25</v>
      </c>
      <c r="B25" s="252">
        <v>931881070</v>
      </c>
      <c r="C25" s="252"/>
      <c r="D25" s="252"/>
      <c r="E25" s="252"/>
      <c r="F25" s="252"/>
      <c r="G25" s="252"/>
      <c r="H25" s="252"/>
      <c r="I25" s="252"/>
      <c r="J25" s="9"/>
    </row>
    <row r="26" spans="1:10" x14ac:dyDescent="0.25">
      <c r="A26" s="5" t="s">
        <v>26</v>
      </c>
      <c r="B26" s="253" t="s">
        <v>1685</v>
      </c>
      <c r="C26" s="252"/>
      <c r="D26" s="252"/>
      <c r="E26" s="252"/>
      <c r="F26" s="252"/>
      <c r="G26" s="252"/>
      <c r="H26" s="252"/>
      <c r="I26" s="252"/>
      <c r="J26" s="9"/>
    </row>
    <row r="27" spans="1:10" ht="36.75" x14ac:dyDescent="0.25">
      <c r="A27" s="82" t="s">
        <v>96</v>
      </c>
      <c r="B27" s="249" t="s">
        <v>1022</v>
      </c>
      <c r="C27" s="250"/>
      <c r="D27" s="250"/>
      <c r="E27" s="250"/>
      <c r="F27" s="250"/>
      <c r="G27" s="250"/>
      <c r="H27" s="250"/>
      <c r="I27" s="251"/>
      <c r="J27" s="9"/>
    </row>
    <row r="28" spans="1:10" x14ac:dyDescent="0.25">
      <c r="A28" s="9"/>
      <c r="B28" s="9"/>
      <c r="C28" s="9"/>
      <c r="D28" s="9"/>
      <c r="E28" s="9"/>
      <c r="F28" s="9"/>
      <c r="G28" s="9"/>
      <c r="H28" s="9"/>
      <c r="I28" s="9"/>
      <c r="J28" s="9"/>
    </row>
    <row r="29" spans="1:10" x14ac:dyDescent="0.25">
      <c r="A29" s="247" t="s">
        <v>217</v>
      </c>
      <c r="B29" s="247"/>
      <c r="C29" s="247"/>
      <c r="D29" s="247"/>
      <c r="E29" s="247"/>
      <c r="F29" s="247"/>
      <c r="G29" s="247"/>
      <c r="H29" s="247"/>
      <c r="I29" s="247"/>
      <c r="J29" s="9"/>
    </row>
    <row r="30" spans="1:10" x14ac:dyDescent="0.25">
      <c r="A30" s="9"/>
      <c r="B30" s="9"/>
      <c r="C30" s="9"/>
      <c r="D30" s="9"/>
      <c r="E30" s="9"/>
      <c r="F30" s="9"/>
      <c r="G30" s="9"/>
      <c r="H30" s="9"/>
      <c r="I30" s="9"/>
      <c r="J30" s="9"/>
    </row>
    <row r="31" spans="1:10" x14ac:dyDescent="0.25">
      <c r="A31" s="150" t="s">
        <v>70</v>
      </c>
      <c r="B31" s="248">
        <v>3</v>
      </c>
      <c r="C31" s="248"/>
      <c r="D31" s="248"/>
      <c r="E31" s="248"/>
      <c r="F31" s="248"/>
      <c r="G31" s="248"/>
      <c r="H31" s="248"/>
      <c r="I31" s="248"/>
      <c r="J31" s="9"/>
    </row>
    <row r="32" spans="1:10" ht="30.75" customHeight="1" x14ac:dyDescent="0.25">
      <c r="A32" s="151" t="s">
        <v>213</v>
      </c>
      <c r="B32" s="257" t="s">
        <v>1023</v>
      </c>
      <c r="C32" s="257"/>
      <c r="D32" s="257"/>
      <c r="E32" s="257"/>
      <c r="F32" s="257"/>
      <c r="G32" s="257"/>
      <c r="H32" s="257"/>
      <c r="I32" s="257"/>
      <c r="J32" s="9"/>
    </row>
    <row r="33" spans="1:10" x14ac:dyDescent="0.25">
      <c r="A33" s="150" t="s">
        <v>72</v>
      </c>
      <c r="B33" s="152">
        <v>1</v>
      </c>
      <c r="C33" s="153">
        <v>2</v>
      </c>
      <c r="D33" s="153">
        <v>3</v>
      </c>
      <c r="E33" s="153">
        <v>4</v>
      </c>
      <c r="F33" s="153">
        <v>5</v>
      </c>
      <c r="G33" s="154"/>
      <c r="H33" s="154"/>
      <c r="I33" s="154"/>
      <c r="J33" s="9"/>
    </row>
    <row r="34" spans="1:10" x14ac:dyDescent="0.25">
      <c r="A34" s="150" t="s">
        <v>147</v>
      </c>
      <c r="B34" s="155" t="s">
        <v>1024</v>
      </c>
      <c r="C34" s="155" t="s">
        <v>1025</v>
      </c>
      <c r="D34" s="155" t="s">
        <v>1025</v>
      </c>
      <c r="E34" s="155" t="s">
        <v>1026</v>
      </c>
      <c r="F34" s="156"/>
      <c r="G34" s="154"/>
      <c r="H34" s="154"/>
      <c r="I34" s="154"/>
      <c r="J34" s="9"/>
    </row>
    <row r="35" spans="1:10" x14ac:dyDescent="0.25">
      <c r="A35" s="150" t="s">
        <v>71</v>
      </c>
      <c r="B35" s="157">
        <v>9</v>
      </c>
      <c r="C35" s="157">
        <v>12</v>
      </c>
      <c r="D35" s="157">
        <v>12</v>
      </c>
      <c r="E35" s="157">
        <v>12</v>
      </c>
      <c r="F35" s="157"/>
      <c r="G35" s="154"/>
      <c r="H35" s="154"/>
      <c r="I35" s="154"/>
      <c r="J35" s="9"/>
    </row>
    <row r="36" spans="1:10" ht="110.25" customHeight="1" x14ac:dyDescent="0.25">
      <c r="A36" s="158" t="s">
        <v>873</v>
      </c>
      <c r="B36" s="95" t="s">
        <v>1027</v>
      </c>
      <c r="C36" s="95" t="s">
        <v>1027</v>
      </c>
      <c r="D36" s="95" t="s">
        <v>1027</v>
      </c>
      <c r="E36" s="95" t="s">
        <v>1027</v>
      </c>
      <c r="F36" s="95"/>
      <c r="G36" s="154"/>
      <c r="H36" s="154"/>
      <c r="I36" s="154"/>
      <c r="J36" s="9"/>
    </row>
    <row r="37" spans="1:10" x14ac:dyDescent="0.25">
      <c r="A37" s="9"/>
      <c r="B37" s="9"/>
      <c r="C37" s="9"/>
      <c r="D37" s="9"/>
      <c r="E37" s="9"/>
      <c r="F37" s="9"/>
      <c r="G37" s="9"/>
      <c r="H37" s="9"/>
      <c r="I37" s="9"/>
      <c r="J37" s="9"/>
    </row>
    <row r="38" spans="1:10" x14ac:dyDescent="0.25">
      <c r="A38" s="247" t="s">
        <v>218</v>
      </c>
      <c r="B38" s="247"/>
      <c r="C38" s="247"/>
      <c r="D38" s="247"/>
      <c r="E38" s="247"/>
      <c r="F38" s="247"/>
      <c r="G38" s="247"/>
      <c r="H38" s="247"/>
      <c r="I38" s="247"/>
      <c r="J38" s="9"/>
    </row>
    <row r="39" spans="1:10" x14ac:dyDescent="0.25">
      <c r="A39" s="9"/>
      <c r="B39" s="9"/>
      <c r="C39" s="9"/>
      <c r="D39" s="9"/>
      <c r="E39" s="9"/>
      <c r="F39" s="9"/>
      <c r="G39" s="9"/>
      <c r="H39" s="9"/>
      <c r="I39" s="9"/>
      <c r="J39" s="9"/>
    </row>
    <row r="40" spans="1:10" x14ac:dyDescent="0.25">
      <c r="A40" s="56" t="s">
        <v>1028</v>
      </c>
      <c r="B40" s="254" t="s">
        <v>1029</v>
      </c>
      <c r="C40" s="254"/>
      <c r="D40" s="254"/>
      <c r="E40" s="254"/>
      <c r="F40" s="254"/>
      <c r="G40" s="254"/>
      <c r="H40" s="254"/>
      <c r="I40" s="254"/>
      <c r="J40" s="9"/>
    </row>
    <row r="41" spans="1:10" ht="33" customHeight="1" x14ac:dyDescent="0.25">
      <c r="A41" s="56" t="s">
        <v>1030</v>
      </c>
      <c r="B41" s="254" t="s">
        <v>1031</v>
      </c>
      <c r="C41" s="254"/>
      <c r="D41" s="254"/>
      <c r="E41" s="254"/>
      <c r="F41" s="254"/>
      <c r="G41" s="254"/>
      <c r="H41" s="254"/>
      <c r="I41" s="254"/>
      <c r="J41" s="9"/>
    </row>
    <row r="42" spans="1:10" x14ac:dyDescent="0.25">
      <c r="A42" s="56" t="s">
        <v>876</v>
      </c>
      <c r="B42" s="248" t="s">
        <v>877</v>
      </c>
      <c r="C42" s="248"/>
      <c r="D42" s="248"/>
      <c r="E42" s="248"/>
      <c r="F42" s="248"/>
      <c r="G42" s="248"/>
      <c r="H42" s="248"/>
      <c r="I42" s="248"/>
      <c r="J42" s="9"/>
    </row>
    <row r="43" spans="1:10" x14ac:dyDescent="0.25">
      <c r="A43" s="56" t="s">
        <v>1032</v>
      </c>
      <c r="B43" s="248" t="s">
        <v>877</v>
      </c>
      <c r="C43" s="248"/>
      <c r="D43" s="248"/>
      <c r="E43" s="248"/>
      <c r="F43" s="248"/>
      <c r="G43" s="248"/>
      <c r="H43" s="248"/>
      <c r="I43" s="248"/>
      <c r="J43" s="9"/>
    </row>
    <row r="44" spans="1:10" x14ac:dyDescent="0.25">
      <c r="A44" s="56" t="s">
        <v>1033</v>
      </c>
      <c r="B44" s="248" t="s">
        <v>877</v>
      </c>
      <c r="C44" s="248"/>
      <c r="D44" s="248"/>
      <c r="E44" s="248"/>
      <c r="F44" s="248"/>
      <c r="G44" s="248"/>
      <c r="H44" s="248"/>
      <c r="I44" s="248"/>
      <c r="J44" s="9"/>
    </row>
    <row r="45" spans="1:10" x14ac:dyDescent="0.25">
      <c r="A45" s="9"/>
      <c r="B45" s="9"/>
      <c r="C45" s="9"/>
      <c r="D45" s="9"/>
      <c r="E45" s="9"/>
      <c r="F45" s="9"/>
      <c r="G45" s="9"/>
      <c r="H45" s="9"/>
      <c r="I45" s="9"/>
      <c r="J45" s="9"/>
    </row>
    <row r="46" spans="1:10" x14ac:dyDescent="0.25">
      <c r="A46" s="247" t="s">
        <v>219</v>
      </c>
      <c r="B46" s="247"/>
      <c r="C46" s="247"/>
      <c r="D46" s="247"/>
      <c r="E46" s="247"/>
      <c r="F46" s="247"/>
      <c r="G46" s="247"/>
      <c r="H46" s="247"/>
      <c r="I46" s="247"/>
      <c r="J46" s="9"/>
    </row>
    <row r="47" spans="1:10" x14ac:dyDescent="0.25">
      <c r="A47" s="9"/>
      <c r="B47" s="9"/>
      <c r="C47" s="9"/>
      <c r="D47" s="9"/>
      <c r="E47" s="9"/>
      <c r="F47" s="9"/>
      <c r="G47" s="9"/>
      <c r="H47" s="9"/>
      <c r="I47" s="9"/>
      <c r="J47" s="9"/>
    </row>
    <row r="48" spans="1:10" ht="60.75" customHeight="1" x14ac:dyDescent="0.25">
      <c r="A48" s="159" t="s">
        <v>146</v>
      </c>
      <c r="B48" s="249" t="s">
        <v>1034</v>
      </c>
      <c r="C48" s="250"/>
      <c r="D48" s="250"/>
      <c r="E48" s="250"/>
      <c r="F48" s="250"/>
      <c r="G48" s="250"/>
      <c r="H48" s="250"/>
      <c r="I48" s="251"/>
      <c r="J48" s="9"/>
    </row>
    <row r="49" spans="1:10" ht="95.25" customHeight="1" x14ac:dyDescent="0.25">
      <c r="A49" s="70" t="s">
        <v>142</v>
      </c>
      <c r="B49" s="244" t="s">
        <v>143</v>
      </c>
      <c r="C49" s="245"/>
      <c r="D49" s="245"/>
      <c r="E49" s="245"/>
      <c r="F49" s="246" t="s">
        <v>144</v>
      </c>
      <c r="G49" s="246"/>
      <c r="H49" s="246" t="s">
        <v>148</v>
      </c>
      <c r="I49" s="246"/>
      <c r="J49" s="9"/>
    </row>
    <row r="50" spans="1:10" ht="98.25" customHeight="1" x14ac:dyDescent="0.25">
      <c r="A50" s="185" t="s">
        <v>1035</v>
      </c>
      <c r="B50" s="242" t="s">
        <v>1671</v>
      </c>
      <c r="C50" s="243"/>
      <c r="D50" s="243"/>
      <c r="E50" s="243"/>
      <c r="F50" s="241" t="s">
        <v>1678</v>
      </c>
      <c r="G50" s="241"/>
      <c r="H50" s="241" t="s">
        <v>1036</v>
      </c>
      <c r="I50" s="241"/>
      <c r="J50" s="9"/>
    </row>
    <row r="51" spans="1:10" ht="98.25" customHeight="1" x14ac:dyDescent="0.25">
      <c r="A51" s="185" t="s">
        <v>1674</v>
      </c>
      <c r="B51" s="242" t="s">
        <v>1675</v>
      </c>
      <c r="C51" s="243"/>
      <c r="D51" s="243"/>
      <c r="E51" s="243"/>
      <c r="F51" s="241" t="s">
        <v>1676</v>
      </c>
      <c r="G51" s="241"/>
      <c r="H51" s="241" t="s">
        <v>1677</v>
      </c>
      <c r="I51" s="241"/>
      <c r="J51" s="9"/>
    </row>
    <row r="52" spans="1:10" ht="98.25" customHeight="1" x14ac:dyDescent="0.25">
      <c r="A52" s="185" t="s">
        <v>1035</v>
      </c>
      <c r="B52" s="242" t="s">
        <v>1038</v>
      </c>
      <c r="C52" s="243"/>
      <c r="D52" s="243"/>
      <c r="E52" s="243"/>
      <c r="F52" s="241" t="s">
        <v>1037</v>
      </c>
      <c r="G52" s="241"/>
      <c r="H52" s="241" t="s">
        <v>1036</v>
      </c>
      <c r="I52" s="241"/>
      <c r="J52" s="9"/>
    </row>
    <row r="53" spans="1:10" ht="98.25" customHeight="1" x14ac:dyDescent="0.25">
      <c r="A53" s="185" t="s">
        <v>1035</v>
      </c>
      <c r="B53" s="242" t="s">
        <v>1038</v>
      </c>
      <c r="C53" s="243"/>
      <c r="D53" s="243"/>
      <c r="E53" s="243"/>
      <c r="F53" s="241" t="s">
        <v>1673</v>
      </c>
      <c r="G53" s="241"/>
      <c r="H53" s="241" t="s">
        <v>1036</v>
      </c>
      <c r="I53" s="241"/>
      <c r="J53" s="9"/>
    </row>
    <row r="54" spans="1:10" ht="98.25" customHeight="1" x14ac:dyDescent="0.25">
      <c r="A54" s="185" t="s">
        <v>1035</v>
      </c>
      <c r="B54" s="242" t="s">
        <v>1038</v>
      </c>
      <c r="C54" s="243"/>
      <c r="D54" s="243"/>
      <c r="E54" s="243"/>
      <c r="F54" s="241" t="s">
        <v>1672</v>
      </c>
      <c r="G54" s="241"/>
      <c r="H54" s="241" t="s">
        <v>1036</v>
      </c>
      <c r="I54" s="241"/>
      <c r="J54" s="9"/>
    </row>
    <row r="55" spans="1:10" x14ac:dyDescent="0.25">
      <c r="A55" s="9"/>
      <c r="B55" s="9"/>
      <c r="C55" s="9"/>
      <c r="D55" s="9"/>
      <c r="E55" s="9"/>
      <c r="F55" s="9"/>
      <c r="G55" s="9"/>
      <c r="H55" s="9"/>
      <c r="I55" s="9"/>
      <c r="J55" s="9"/>
    </row>
    <row r="56" spans="1:10" x14ac:dyDescent="0.25">
      <c r="A56" s="247" t="s">
        <v>35</v>
      </c>
      <c r="B56" s="247"/>
      <c r="C56" s="247"/>
      <c r="D56" s="247"/>
      <c r="E56" s="247"/>
      <c r="F56" s="247"/>
      <c r="G56" s="247"/>
      <c r="H56" s="247"/>
      <c r="I56" s="247"/>
    </row>
    <row r="58" spans="1:10" x14ac:dyDescent="0.25">
      <c r="A58" s="109" t="s">
        <v>209</v>
      </c>
    </row>
    <row r="60" spans="1:10" x14ac:dyDescent="0.25">
      <c r="A60" s="16" t="s">
        <v>64</v>
      </c>
    </row>
    <row r="62" spans="1:10" x14ac:dyDescent="0.25">
      <c r="A62" s="16" t="s">
        <v>66</v>
      </c>
      <c r="B62" s="16" t="s">
        <v>65</v>
      </c>
    </row>
    <row r="63" spans="1:10" x14ac:dyDescent="0.25">
      <c r="B63" s="16" t="s">
        <v>55</v>
      </c>
    </row>
    <row r="64" spans="1:10" x14ac:dyDescent="0.25">
      <c r="B64" s="16" t="s">
        <v>56</v>
      </c>
    </row>
    <row r="65" spans="1:2" x14ac:dyDescent="0.25">
      <c r="B65" s="16" t="s">
        <v>57</v>
      </c>
    </row>
    <row r="67" spans="1:2" x14ac:dyDescent="0.25">
      <c r="A67" s="51" t="s">
        <v>94</v>
      </c>
    </row>
  </sheetData>
  <mergeCells count="52">
    <mergeCell ref="K4:K5"/>
    <mergeCell ref="A14:I14"/>
    <mergeCell ref="B16:I16"/>
    <mergeCell ref="B42:I42"/>
    <mergeCell ref="B43:I43"/>
    <mergeCell ref="B32:I32"/>
    <mergeCell ref="B44:I44"/>
    <mergeCell ref="B31:I31"/>
    <mergeCell ref="A29:I29"/>
    <mergeCell ref="B23:I23"/>
    <mergeCell ref="B25:I25"/>
    <mergeCell ref="B26:I26"/>
    <mergeCell ref="B40:I40"/>
    <mergeCell ref="B41:I41"/>
    <mergeCell ref="B24:I24"/>
    <mergeCell ref="A2:I2"/>
    <mergeCell ref="B4:I4"/>
    <mergeCell ref="B5:I5"/>
    <mergeCell ref="B7:I7"/>
    <mergeCell ref="B9:I9"/>
    <mergeCell ref="B53:E53"/>
    <mergeCell ref="F53:G53"/>
    <mergeCell ref="A56:I56"/>
    <mergeCell ref="B8:I8"/>
    <mergeCell ref="B6:I6"/>
    <mergeCell ref="B11:I11"/>
    <mergeCell ref="B12:I12"/>
    <mergeCell ref="A21:I21"/>
    <mergeCell ref="B17:I17"/>
    <mergeCell ref="B18:I18"/>
    <mergeCell ref="B19:I19"/>
    <mergeCell ref="B27:I27"/>
    <mergeCell ref="B48:I48"/>
    <mergeCell ref="B10:I10"/>
    <mergeCell ref="A38:I38"/>
    <mergeCell ref="A46:I46"/>
    <mergeCell ref="H53:I53"/>
    <mergeCell ref="B54:E54"/>
    <mergeCell ref="F54:G54"/>
    <mergeCell ref="H54:I54"/>
    <mergeCell ref="B49:E49"/>
    <mergeCell ref="B50:E50"/>
    <mergeCell ref="F49:G49"/>
    <mergeCell ref="H49:I49"/>
    <mergeCell ref="F50:G50"/>
    <mergeCell ref="H50:I50"/>
    <mergeCell ref="B51:E51"/>
    <mergeCell ref="F51:G51"/>
    <mergeCell ref="H51:I51"/>
    <mergeCell ref="B52:E52"/>
    <mergeCell ref="F52:G52"/>
    <mergeCell ref="H52:I52"/>
  </mergeCells>
  <hyperlinks>
    <hyperlink ref="B26" r:id="rId1" xr:uid="{00000000-0004-0000-0200-000000000000}"/>
    <hyperlink ref="B19" r:id="rId2" xr:uid="{00000000-0004-0000-0200-000001000000}"/>
  </hyperlinks>
  <pageMargins left="0.7" right="0.7" top="0.75" bottom="0.75" header="0.3" footer="0.3"/>
  <pageSetup orientation="portrait" horizontalDpi="360" verticalDpi="360"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6">
    <tabColor theme="3"/>
    <pageSetUpPr fitToPage="1"/>
  </sheetPr>
  <dimension ref="A2:Q273"/>
  <sheetViews>
    <sheetView view="pageBreakPreview" zoomScale="60" zoomScaleNormal="93" workbookViewId="0">
      <pane ySplit="6" topLeftCell="A16" activePane="bottomLeft" state="frozen"/>
      <selection pane="bottomLeft" activeCell="G275" sqref="G275"/>
    </sheetView>
  </sheetViews>
  <sheetFormatPr baseColWidth="10" defaultRowHeight="15" x14ac:dyDescent="0.25"/>
  <cols>
    <col min="1" max="1" width="3" bestFit="1" customWidth="1"/>
    <col min="2" max="2" width="14.28515625" customWidth="1"/>
    <col min="3" max="3" width="16.7109375" customWidth="1"/>
    <col min="4" max="4" width="32.42578125" customWidth="1"/>
    <col min="5" max="5" width="13.7109375" customWidth="1"/>
    <col min="6" max="6" width="11" customWidth="1"/>
    <col min="7" max="7" width="37.7109375" customWidth="1"/>
    <col min="8" max="9" width="14" customWidth="1"/>
    <col min="10" max="10" width="8.42578125" hidden="1" customWidth="1"/>
    <col min="11" max="11" width="9.42578125" hidden="1" customWidth="1"/>
    <col min="12" max="12" width="10.85546875" hidden="1" customWidth="1"/>
    <col min="13" max="13" width="9.140625" hidden="1" customWidth="1"/>
    <col min="14" max="14" width="11.42578125" customWidth="1"/>
    <col min="15" max="15" width="17.28515625" customWidth="1"/>
    <col min="16" max="16" width="11.140625" customWidth="1"/>
    <col min="17" max="17" width="10" customWidth="1"/>
  </cols>
  <sheetData>
    <row r="2" spans="1:17" hidden="1" x14ac:dyDescent="0.25">
      <c r="B2" s="104"/>
      <c r="P2" s="89" t="s">
        <v>58</v>
      </c>
      <c r="Q2" s="89" t="s">
        <v>86</v>
      </c>
    </row>
    <row r="3" spans="1:17" hidden="1" x14ac:dyDescent="0.25">
      <c r="B3" s="103"/>
      <c r="C3" s="96" t="s">
        <v>79</v>
      </c>
      <c r="D3" s="9"/>
      <c r="E3" s="9"/>
      <c r="F3" s="97"/>
      <c r="P3" t="s">
        <v>12</v>
      </c>
      <c r="Q3" t="s">
        <v>87</v>
      </c>
    </row>
    <row r="4" spans="1:17" hidden="1" x14ac:dyDescent="0.25"/>
    <row r="5" spans="1:17" ht="15.75" thickBot="1" x14ac:dyDescent="0.3"/>
    <row r="6" spans="1:17" ht="73.5" customHeight="1" thickBot="1" x14ac:dyDescent="0.3">
      <c r="A6" s="106" t="s">
        <v>9</v>
      </c>
      <c r="B6" s="107" t="s">
        <v>0</v>
      </c>
      <c r="C6" s="107" t="s">
        <v>1</v>
      </c>
      <c r="D6" s="107" t="s">
        <v>37</v>
      </c>
      <c r="E6" s="107" t="s">
        <v>14</v>
      </c>
      <c r="F6" s="107" t="s">
        <v>11</v>
      </c>
      <c r="G6" s="107" t="s">
        <v>866</v>
      </c>
      <c r="H6" s="107" t="s">
        <v>85</v>
      </c>
      <c r="I6" s="107" t="s">
        <v>211</v>
      </c>
      <c r="J6" s="108" t="s">
        <v>212</v>
      </c>
      <c r="K6" s="108" t="s">
        <v>208</v>
      </c>
      <c r="L6" s="108" t="s">
        <v>210</v>
      </c>
      <c r="M6" s="108" t="s">
        <v>92</v>
      </c>
      <c r="N6" s="107" t="s">
        <v>10</v>
      </c>
      <c r="O6" s="107" t="s">
        <v>76</v>
      </c>
      <c r="P6" s="107" t="s">
        <v>17</v>
      </c>
      <c r="Q6" s="39" t="s">
        <v>1708</v>
      </c>
    </row>
    <row r="7" spans="1:17" ht="98.25" customHeight="1" thickBot="1" x14ac:dyDescent="0.3">
      <c r="A7" s="266">
        <v>1</v>
      </c>
      <c r="B7" s="268" t="s">
        <v>1686</v>
      </c>
      <c r="C7" s="268" t="s">
        <v>1690</v>
      </c>
      <c r="D7" s="98" t="s">
        <v>1711</v>
      </c>
      <c r="E7" s="142">
        <v>1</v>
      </c>
      <c r="F7" s="258" t="s">
        <v>12</v>
      </c>
      <c r="G7" s="38" t="s">
        <v>1702</v>
      </c>
      <c r="H7" s="38" t="s">
        <v>86</v>
      </c>
      <c r="I7" s="6" t="s">
        <v>1037</v>
      </c>
      <c r="J7" s="206"/>
      <c r="K7" s="206"/>
      <c r="L7" s="262">
        <f>MAX(K7:K12)</f>
        <v>88</v>
      </c>
      <c r="M7" s="264" t="str">
        <f>IF((Q7/(8/POWER(2,((L7-85)/3))))&gt;=10,"Crítica",IF((Q7/(8/POWER(2,((L7-85)/3))))&lt;0.5,"Baja","Importante"))</f>
        <v>Importante</v>
      </c>
      <c r="N7" s="213" t="s">
        <v>1039</v>
      </c>
      <c r="O7" s="279" t="s">
        <v>1707</v>
      </c>
      <c r="P7" s="260">
        <v>172</v>
      </c>
      <c r="Q7" s="289">
        <f>SUM(E7:E12)</f>
        <v>16</v>
      </c>
    </row>
    <row r="8" spans="1:17" ht="106.5" customHeight="1" x14ac:dyDescent="0.25">
      <c r="A8" s="278"/>
      <c r="B8" s="287"/>
      <c r="C8" s="287"/>
      <c r="D8" s="99" t="s">
        <v>1712</v>
      </c>
      <c r="E8" s="143">
        <v>0.5</v>
      </c>
      <c r="F8" s="270"/>
      <c r="G8" s="1" t="s">
        <v>1717</v>
      </c>
      <c r="H8" s="1" t="s">
        <v>86</v>
      </c>
      <c r="I8" s="38" t="s">
        <v>1678</v>
      </c>
      <c r="J8" s="205"/>
      <c r="K8" s="205"/>
      <c r="L8" s="284"/>
      <c r="M8" s="285"/>
      <c r="N8" s="209" t="s">
        <v>1039</v>
      </c>
      <c r="O8" s="281"/>
      <c r="P8" s="288"/>
      <c r="Q8" s="291"/>
    </row>
    <row r="9" spans="1:17" ht="72" customHeight="1" x14ac:dyDescent="0.25">
      <c r="A9" s="278"/>
      <c r="B9" s="287"/>
      <c r="C9" s="287"/>
      <c r="D9" s="99" t="s">
        <v>1698</v>
      </c>
      <c r="E9" s="143">
        <v>5</v>
      </c>
      <c r="F9" s="270"/>
      <c r="G9" s="1" t="s">
        <v>1703</v>
      </c>
      <c r="H9" s="1" t="s">
        <v>86</v>
      </c>
      <c r="I9" s="1"/>
      <c r="J9" s="205">
        <v>1</v>
      </c>
      <c r="K9" s="205">
        <v>88</v>
      </c>
      <c r="L9" s="284"/>
      <c r="M9" s="285"/>
      <c r="N9" s="209" t="s">
        <v>1039</v>
      </c>
      <c r="O9" s="281"/>
      <c r="P9" s="288"/>
      <c r="Q9" s="291"/>
    </row>
    <row r="10" spans="1:17" ht="87.75" customHeight="1" x14ac:dyDescent="0.25">
      <c r="A10" s="278"/>
      <c r="B10" s="287"/>
      <c r="C10" s="287"/>
      <c r="D10" s="99" t="s">
        <v>1699</v>
      </c>
      <c r="E10" s="143">
        <v>3</v>
      </c>
      <c r="F10" s="270"/>
      <c r="G10" s="1" t="s">
        <v>1704</v>
      </c>
      <c r="H10" s="1" t="s">
        <v>86</v>
      </c>
      <c r="I10" s="1" t="s">
        <v>1678</v>
      </c>
      <c r="J10" s="205"/>
      <c r="K10" s="205"/>
      <c r="L10" s="284"/>
      <c r="M10" s="285"/>
      <c r="N10" s="209" t="s">
        <v>1039</v>
      </c>
      <c r="O10" s="281"/>
      <c r="P10" s="288"/>
      <c r="Q10" s="291"/>
    </row>
    <row r="11" spans="1:17" ht="72" customHeight="1" x14ac:dyDescent="0.25">
      <c r="A11" s="278"/>
      <c r="B11" s="287"/>
      <c r="C11" s="287"/>
      <c r="D11" s="99" t="s">
        <v>1700</v>
      </c>
      <c r="E11" s="143">
        <v>6</v>
      </c>
      <c r="F11" s="270"/>
      <c r="G11" s="1" t="s">
        <v>1705</v>
      </c>
      <c r="H11" s="1" t="s">
        <v>86</v>
      </c>
      <c r="I11" s="1"/>
      <c r="J11" s="205"/>
      <c r="K11" s="205"/>
      <c r="L11" s="284"/>
      <c r="M11" s="285"/>
      <c r="N11" s="209" t="s">
        <v>1039</v>
      </c>
      <c r="O11" s="281"/>
      <c r="P11" s="288"/>
      <c r="Q11" s="291"/>
    </row>
    <row r="12" spans="1:17" ht="137.25" customHeight="1" thickBot="1" x14ac:dyDescent="0.3">
      <c r="A12" s="267"/>
      <c r="B12" s="269"/>
      <c r="C12" s="269"/>
      <c r="D12" s="100" t="s">
        <v>1701</v>
      </c>
      <c r="E12" s="144">
        <v>0.5</v>
      </c>
      <c r="F12" s="259"/>
      <c r="G12" s="10" t="s">
        <v>1706</v>
      </c>
      <c r="H12" s="10" t="s">
        <v>86</v>
      </c>
      <c r="I12" s="10" t="s">
        <v>1718</v>
      </c>
      <c r="J12" s="207"/>
      <c r="K12" s="207"/>
      <c r="L12" s="263"/>
      <c r="M12" s="265"/>
      <c r="N12" s="214" t="s">
        <v>1695</v>
      </c>
      <c r="O12" s="280"/>
      <c r="P12" s="261"/>
      <c r="Q12" s="290"/>
    </row>
    <row r="13" spans="1:17" ht="128.25" customHeight="1" thickBot="1" x14ac:dyDescent="0.3">
      <c r="A13" s="277">
        <v>2</v>
      </c>
      <c r="B13" s="286" t="s">
        <v>1679</v>
      </c>
      <c r="C13" s="286" t="s">
        <v>1688</v>
      </c>
      <c r="D13" s="102" t="s">
        <v>1687</v>
      </c>
      <c r="E13" s="101">
        <v>4</v>
      </c>
      <c r="F13" s="6" t="s">
        <v>12</v>
      </c>
      <c r="G13" s="6" t="s">
        <v>1715</v>
      </c>
      <c r="H13" s="6" t="s">
        <v>87</v>
      </c>
      <c r="I13" s="6" t="s">
        <v>1037</v>
      </c>
      <c r="J13" s="211"/>
      <c r="K13" s="211"/>
      <c r="L13" s="211">
        <f>MAX(K13:K13)</f>
        <v>0</v>
      </c>
      <c r="M13" s="212" t="e">
        <f>IF((#REF!/(8/POWER(2,((L13-85)/3))))&gt;=10,"Crítica",IF((#REF!/(8/POWER(2,((L13-85)/3))))&lt;0.5,"Baja","Importante"))</f>
        <v>#REF!</v>
      </c>
      <c r="N13" s="101" t="s">
        <v>1039</v>
      </c>
      <c r="O13" s="279" t="s">
        <v>1707</v>
      </c>
      <c r="P13" s="282">
        <v>2</v>
      </c>
      <c r="Q13" s="292">
        <f>SUM(E13:E14)</f>
        <v>5</v>
      </c>
    </row>
    <row r="14" spans="1:17" ht="101.25" customHeight="1" thickBot="1" x14ac:dyDescent="0.3">
      <c r="A14" s="278"/>
      <c r="B14" s="287"/>
      <c r="C14" s="287"/>
      <c r="D14" s="99" t="s">
        <v>1713</v>
      </c>
      <c r="E14" s="143">
        <v>1</v>
      </c>
      <c r="F14" s="1" t="s">
        <v>12</v>
      </c>
      <c r="G14" s="1" t="s">
        <v>1716</v>
      </c>
      <c r="H14" s="1" t="s">
        <v>87</v>
      </c>
      <c r="I14" s="38" t="s">
        <v>1678</v>
      </c>
      <c r="J14" s="205"/>
      <c r="K14" s="205"/>
      <c r="L14" s="205">
        <f>MAX(K14:K14)</f>
        <v>0</v>
      </c>
      <c r="M14" s="210" t="str">
        <f>IF((Q13/(8/POWER(2,((L14-85)/3))))&gt;=10,"Crítica",IF((Q13/(8/POWER(2,((L14-85)/3))))&lt;0.5,"Baja","Importante"))</f>
        <v>Baja</v>
      </c>
      <c r="N14" s="143" t="s">
        <v>1039</v>
      </c>
      <c r="O14" s="281"/>
      <c r="P14" s="283"/>
      <c r="Q14" s="293"/>
    </row>
    <row r="15" spans="1:17" ht="72" customHeight="1" x14ac:dyDescent="0.25">
      <c r="A15" s="266">
        <v>3</v>
      </c>
      <c r="B15" s="268" t="s">
        <v>1686</v>
      </c>
      <c r="C15" s="268" t="s">
        <v>1691</v>
      </c>
      <c r="D15" s="98" t="s">
        <v>1692</v>
      </c>
      <c r="E15" s="142">
        <v>9</v>
      </c>
      <c r="F15" s="258" t="s">
        <v>12</v>
      </c>
      <c r="G15" s="38" t="s">
        <v>1714</v>
      </c>
      <c r="H15" s="38" t="s">
        <v>87</v>
      </c>
      <c r="I15" s="279" t="s">
        <v>1676</v>
      </c>
      <c r="J15" s="206"/>
      <c r="K15" s="206"/>
      <c r="L15" s="262">
        <f>MAX(K15:K16)</f>
        <v>0</v>
      </c>
      <c r="M15" s="264" t="str">
        <f>IF((Q15/(8/POWER(2,((L15-85)/3))))&gt;=10,"Crítica",IF((Q15/(8/POWER(2,((L15-85)/3))))&lt;0.5,"Baja","Importante"))</f>
        <v>Baja</v>
      </c>
      <c r="N15" s="260" t="s">
        <v>1039</v>
      </c>
      <c r="O15" s="270" t="s">
        <v>1707</v>
      </c>
      <c r="P15" s="260">
        <v>17</v>
      </c>
      <c r="Q15" s="289">
        <f>SUM(E15:E16)</f>
        <v>18</v>
      </c>
    </row>
    <row r="16" spans="1:17" ht="92.25" customHeight="1" thickBot="1" x14ac:dyDescent="0.3">
      <c r="A16" s="273"/>
      <c r="B16" s="274"/>
      <c r="C16" s="274"/>
      <c r="D16" s="182" t="s">
        <v>1693</v>
      </c>
      <c r="E16" s="183">
        <v>9</v>
      </c>
      <c r="F16" s="271"/>
      <c r="G16" s="184" t="s">
        <v>1714</v>
      </c>
      <c r="H16" s="184" t="s">
        <v>87</v>
      </c>
      <c r="I16" s="280"/>
      <c r="J16" s="208"/>
      <c r="K16" s="208"/>
      <c r="L16" s="275"/>
      <c r="M16" s="276"/>
      <c r="N16" s="272"/>
      <c r="O16" s="271"/>
      <c r="P16" s="272"/>
      <c r="Q16" s="294"/>
    </row>
    <row r="17" spans="1:17" ht="72" customHeight="1" x14ac:dyDescent="0.25">
      <c r="A17" s="266">
        <v>4</v>
      </c>
      <c r="B17" s="268" t="s">
        <v>1686</v>
      </c>
      <c r="C17" s="268" t="s">
        <v>1694</v>
      </c>
      <c r="D17" s="98" t="s">
        <v>1692</v>
      </c>
      <c r="E17" s="142">
        <v>8</v>
      </c>
      <c r="F17" s="258" t="s">
        <v>12</v>
      </c>
      <c r="G17" s="38" t="s">
        <v>1714</v>
      </c>
      <c r="H17" s="38" t="s">
        <v>87</v>
      </c>
      <c r="I17" s="279" t="s">
        <v>1676</v>
      </c>
      <c r="J17" s="206"/>
      <c r="K17" s="206"/>
      <c r="L17" s="262">
        <f>MAX(K17:K18)</f>
        <v>0</v>
      </c>
      <c r="M17" s="264" t="str">
        <f>IF((Q17/(8/POWER(2,((L17-85)/3))))&gt;=10,"Crítica",IF((Q17/(8/POWER(2,((L17-85)/3))))&lt;0.5,"Baja","Importante"))</f>
        <v>Baja</v>
      </c>
      <c r="N17" s="260" t="s">
        <v>1696</v>
      </c>
      <c r="O17" s="258" t="s">
        <v>1707</v>
      </c>
      <c r="P17" s="260">
        <v>1</v>
      </c>
      <c r="Q17" s="289">
        <f>SUM(E17:E18)</f>
        <v>16</v>
      </c>
    </row>
    <row r="18" spans="1:17" ht="88.5" customHeight="1" thickBot="1" x14ac:dyDescent="0.3">
      <c r="A18" s="267"/>
      <c r="B18" s="269"/>
      <c r="C18" s="269"/>
      <c r="D18" s="100" t="s">
        <v>1693</v>
      </c>
      <c r="E18" s="144">
        <v>8</v>
      </c>
      <c r="F18" s="259"/>
      <c r="G18" s="10" t="s">
        <v>1714</v>
      </c>
      <c r="H18" s="10" t="s">
        <v>87</v>
      </c>
      <c r="I18" s="280"/>
      <c r="J18" s="207"/>
      <c r="K18" s="207"/>
      <c r="L18" s="263"/>
      <c r="M18" s="265"/>
      <c r="N18" s="261"/>
      <c r="O18" s="259"/>
      <c r="P18" s="261"/>
      <c r="Q18" s="290"/>
    </row>
    <row r="19" spans="1:17" ht="72" customHeight="1" x14ac:dyDescent="0.25">
      <c r="A19" s="266">
        <v>5</v>
      </c>
      <c r="B19" s="268" t="s">
        <v>1686</v>
      </c>
      <c r="C19" s="268" t="s">
        <v>1689</v>
      </c>
      <c r="D19" s="98" t="s">
        <v>1692</v>
      </c>
      <c r="E19" s="142">
        <v>7</v>
      </c>
      <c r="F19" s="258" t="s">
        <v>12</v>
      </c>
      <c r="G19" s="38" t="s">
        <v>1714</v>
      </c>
      <c r="H19" s="38" t="s">
        <v>87</v>
      </c>
      <c r="I19" s="279" t="s">
        <v>1676</v>
      </c>
      <c r="J19" s="206"/>
      <c r="K19" s="206"/>
      <c r="L19" s="262">
        <f>MAX(K19:K20)</f>
        <v>0</v>
      </c>
      <c r="M19" s="264" t="str">
        <f>IF((Q19/(8/POWER(2,((L19-85)/3))))&gt;=10,"Crítica",IF((Q19/(8/POWER(2,((L19-85)/3))))&lt;0.5,"Baja","Importante"))</f>
        <v>Baja</v>
      </c>
      <c r="N19" s="260" t="s">
        <v>1697</v>
      </c>
      <c r="O19" s="258" t="s">
        <v>1707</v>
      </c>
      <c r="P19" s="260">
        <v>7</v>
      </c>
      <c r="Q19" s="289">
        <f>SUM(E19:E20)</f>
        <v>14</v>
      </c>
    </row>
    <row r="20" spans="1:17" ht="96.75" customHeight="1" thickBot="1" x14ac:dyDescent="0.3">
      <c r="A20" s="267"/>
      <c r="B20" s="269"/>
      <c r="C20" s="269"/>
      <c r="D20" s="100" t="s">
        <v>1693</v>
      </c>
      <c r="E20" s="144">
        <v>7</v>
      </c>
      <c r="F20" s="259"/>
      <c r="G20" s="10" t="s">
        <v>1714</v>
      </c>
      <c r="H20" s="10" t="s">
        <v>87</v>
      </c>
      <c r="I20" s="280"/>
      <c r="J20" s="207"/>
      <c r="K20" s="207"/>
      <c r="L20" s="263"/>
      <c r="M20" s="265"/>
      <c r="N20" s="261"/>
      <c r="O20" s="259"/>
      <c r="P20" s="261"/>
      <c r="Q20" s="290"/>
    </row>
    <row r="22" spans="1:17" ht="26.25" hidden="1" customHeight="1" x14ac:dyDescent="0.25">
      <c r="L22" t="e">
        <f>IF(#REF!&gt;=10,P7,0)</f>
        <v>#REF!</v>
      </c>
    </row>
    <row r="23" spans="1:17" ht="26.25" hidden="1" customHeight="1" x14ac:dyDescent="0.25">
      <c r="L23" t="e">
        <f>IF(#REF!&gt;=10,P8,0)</f>
        <v>#REF!</v>
      </c>
    </row>
    <row r="24" spans="1:17" ht="26.25" hidden="1" customHeight="1" x14ac:dyDescent="0.25">
      <c r="L24" t="e">
        <f>IF(#REF!&gt;=10,P9,0)</f>
        <v>#REF!</v>
      </c>
    </row>
    <row r="25" spans="1:17" ht="26.25" hidden="1" customHeight="1" x14ac:dyDescent="0.25">
      <c r="L25" t="e">
        <f>IF(#REF!&gt;=10,#REF!,0)</f>
        <v>#REF!</v>
      </c>
    </row>
    <row r="26" spans="1:17" ht="15" hidden="1" customHeight="1" x14ac:dyDescent="0.25">
      <c r="L26" t="e">
        <f>IF(#REF!&gt;=10,P12,0)</f>
        <v>#REF!</v>
      </c>
    </row>
    <row r="27" spans="1:17" ht="15" hidden="1" customHeight="1" x14ac:dyDescent="0.25">
      <c r="L27" t="e">
        <f>IF(#REF!&gt;=10,#REF!,0)</f>
        <v>#REF!</v>
      </c>
    </row>
    <row r="28" spans="1:17" ht="15" hidden="1" customHeight="1" x14ac:dyDescent="0.25">
      <c r="L28" t="e">
        <f>IF(#REF!&gt;=10,#REF!,0)</f>
        <v>#REF!</v>
      </c>
    </row>
    <row r="29" spans="1:17" ht="15" hidden="1" customHeight="1" x14ac:dyDescent="0.25">
      <c r="L29" t="e">
        <f>IF(#REF!&gt;=10,#REF!,0)</f>
        <v>#REF!</v>
      </c>
    </row>
    <row r="30" spans="1:17" ht="15" hidden="1" customHeight="1" x14ac:dyDescent="0.25">
      <c r="L30" t="e">
        <f>IF(#REF!&gt;=10,#REF!,0)</f>
        <v>#REF!</v>
      </c>
    </row>
    <row r="31" spans="1:17" ht="15" hidden="1" customHeight="1" x14ac:dyDescent="0.25">
      <c r="L31" t="e">
        <f>IF(#REF!&gt;=10,#REF!,0)</f>
        <v>#REF!</v>
      </c>
    </row>
    <row r="32" spans="1:17" ht="15" hidden="1" customHeight="1" x14ac:dyDescent="0.25">
      <c r="L32" t="e">
        <f>IF(#REF!&gt;=10,P13,0)</f>
        <v>#REF!</v>
      </c>
    </row>
    <row r="33" spans="12:12" ht="15" hidden="1" customHeight="1" x14ac:dyDescent="0.25">
      <c r="L33" t="e">
        <f>IF(#REF!&gt;=10,#REF!,0)</f>
        <v>#REF!</v>
      </c>
    </row>
    <row r="34" spans="12:12" ht="15" hidden="1" customHeight="1" x14ac:dyDescent="0.25">
      <c r="L34" t="e">
        <f>IF(#REF!&gt;=10,#REF!,0)</f>
        <v>#REF!</v>
      </c>
    </row>
    <row r="35" spans="12:12" ht="15" hidden="1" customHeight="1" x14ac:dyDescent="0.25">
      <c r="L35" t="e">
        <f>IF(#REF!&gt;=10,#REF!,0)</f>
        <v>#REF!</v>
      </c>
    </row>
    <row r="36" spans="12:12" ht="15" hidden="1" customHeight="1" x14ac:dyDescent="0.25">
      <c r="L36" t="e">
        <f>IF(#REF!&gt;=10,#REF!,0)</f>
        <v>#REF!</v>
      </c>
    </row>
    <row r="37" spans="12:12" ht="15" hidden="1" customHeight="1" x14ac:dyDescent="0.25">
      <c r="L37" t="e">
        <f>IF(#REF!&gt;=10,#REF!,0)</f>
        <v>#REF!</v>
      </c>
    </row>
    <row r="38" spans="12:12" ht="15" hidden="1" customHeight="1" x14ac:dyDescent="0.25">
      <c r="L38" t="e">
        <f>IF(#REF!&gt;=10,#REF!,0)</f>
        <v>#REF!</v>
      </c>
    </row>
    <row r="39" spans="12:12" ht="15" hidden="1" customHeight="1" x14ac:dyDescent="0.25">
      <c r="L39" t="e">
        <f>IF(#REF!&gt;=10,#REF!,0)</f>
        <v>#REF!</v>
      </c>
    </row>
    <row r="40" spans="12:12" ht="15" hidden="1" customHeight="1" x14ac:dyDescent="0.25">
      <c r="L40" t="e">
        <f>IF(#REF!&gt;=10,#REF!,0)</f>
        <v>#REF!</v>
      </c>
    </row>
    <row r="41" spans="12:12" ht="15" hidden="1" customHeight="1" x14ac:dyDescent="0.25">
      <c r="L41" t="e">
        <f>IF(#REF!&gt;=10,#REF!,0)</f>
        <v>#REF!</v>
      </c>
    </row>
    <row r="42" spans="12:12" ht="15" hidden="1" customHeight="1" x14ac:dyDescent="0.25">
      <c r="L42" t="e">
        <f>IF(#REF!&gt;=10,#REF!,0)</f>
        <v>#REF!</v>
      </c>
    </row>
    <row r="43" spans="12:12" ht="15" hidden="1" customHeight="1" x14ac:dyDescent="0.25">
      <c r="L43" t="e">
        <f>IF(#REF!&gt;=10,#REF!,0)</f>
        <v>#REF!</v>
      </c>
    </row>
    <row r="44" spans="12:12" ht="15" hidden="1" customHeight="1" x14ac:dyDescent="0.25">
      <c r="L44" t="e">
        <f>IF(#REF!&gt;=10,#REF!,0)</f>
        <v>#REF!</v>
      </c>
    </row>
    <row r="45" spans="12:12" ht="15" hidden="1" customHeight="1" x14ac:dyDescent="0.25">
      <c r="L45" t="e">
        <f>IF(#REF!&gt;=10,#REF!,0)</f>
        <v>#REF!</v>
      </c>
    </row>
    <row r="46" spans="12:12" ht="15" hidden="1" customHeight="1" x14ac:dyDescent="0.25">
      <c r="L46" t="e">
        <f>IF(#REF!&gt;=10,#REF!,0)</f>
        <v>#REF!</v>
      </c>
    </row>
    <row r="47" spans="12:12" ht="15" hidden="1" customHeight="1" x14ac:dyDescent="0.25">
      <c r="L47" t="e">
        <f>IF(#REF!&gt;=10,P15,0)</f>
        <v>#REF!</v>
      </c>
    </row>
    <row r="48" spans="12:12" ht="15" hidden="1" customHeight="1" x14ac:dyDescent="0.25">
      <c r="L48" t="e">
        <f>IF(#REF!&gt;=10,P16,0)</f>
        <v>#REF!</v>
      </c>
    </row>
    <row r="49" spans="11:12" ht="15" hidden="1" customHeight="1" x14ac:dyDescent="0.25">
      <c r="L49" t="e">
        <f>IF(#REF!&gt;=10,#REF!,0)</f>
        <v>#REF!</v>
      </c>
    </row>
    <row r="50" spans="11:12" ht="15" hidden="1" customHeight="1" x14ac:dyDescent="0.25">
      <c r="L50" t="e">
        <f>IF(#REF!&gt;=10,#REF!,0)</f>
        <v>#REF!</v>
      </c>
    </row>
    <row r="51" spans="11:12" ht="15" hidden="1" customHeight="1" x14ac:dyDescent="0.25">
      <c r="L51" t="e">
        <f>IF(#REF!&gt;=10,#REF!,0)</f>
        <v>#REF!</v>
      </c>
    </row>
    <row r="52" spans="11:12" ht="15" hidden="1" customHeight="1" x14ac:dyDescent="0.25">
      <c r="L52" t="e">
        <f>IF(#REF!&gt;=10,P17,0)</f>
        <v>#REF!</v>
      </c>
    </row>
    <row r="53" spans="11:12" ht="15" hidden="1" customHeight="1" x14ac:dyDescent="0.25">
      <c r="L53" t="e">
        <f>IF(#REF!&gt;=10,P18,0)</f>
        <v>#REF!</v>
      </c>
    </row>
    <row r="54" spans="11:12" ht="15" hidden="1" customHeight="1" x14ac:dyDescent="0.25">
      <c r="L54" t="e">
        <f>IF(#REF!&gt;=10,#REF!,0)</f>
        <v>#REF!</v>
      </c>
    </row>
    <row r="55" spans="11:12" ht="15" hidden="1" customHeight="1" x14ac:dyDescent="0.25">
      <c r="L55" t="e">
        <f>IF(#REF!&gt;=10,#REF!,0)</f>
        <v>#REF!</v>
      </c>
    </row>
    <row r="56" spans="11:12" ht="15" hidden="1" customHeight="1" x14ac:dyDescent="0.25">
      <c r="L56" t="e">
        <f>IF(#REF!&gt;=10,#REF!,0)</f>
        <v>#REF!</v>
      </c>
    </row>
    <row r="57" spans="11:12" ht="15" hidden="1" customHeight="1" x14ac:dyDescent="0.25">
      <c r="K57">
        <v>42</v>
      </c>
      <c r="L57" t="e">
        <f>IF(#REF!&gt;=10,#REF!,0)</f>
        <v>#REF!</v>
      </c>
    </row>
    <row r="58" spans="11:12" ht="15" hidden="1" customHeight="1" x14ac:dyDescent="0.25">
      <c r="K58">
        <v>43</v>
      </c>
      <c r="L58" t="e">
        <f>IF(#REF!&gt;=10,#REF!,0)</f>
        <v>#REF!</v>
      </c>
    </row>
    <row r="59" spans="11:12" ht="15" hidden="1" customHeight="1" x14ac:dyDescent="0.25">
      <c r="K59">
        <v>44</v>
      </c>
      <c r="L59" t="e">
        <f>IF(#REF!&gt;=10,#REF!,0)</f>
        <v>#REF!</v>
      </c>
    </row>
    <row r="60" spans="11:12" ht="15" hidden="1" customHeight="1" x14ac:dyDescent="0.25">
      <c r="K60">
        <v>45</v>
      </c>
      <c r="L60" t="e">
        <f>IF(#REF!&gt;=10,#REF!,0)</f>
        <v>#REF!</v>
      </c>
    </row>
    <row r="61" spans="11:12" ht="15" hidden="1" customHeight="1" x14ac:dyDescent="0.25">
      <c r="K61">
        <v>46</v>
      </c>
      <c r="L61" t="e">
        <f>IF(#REF!&gt;=10,#REF!,0)</f>
        <v>#REF!</v>
      </c>
    </row>
    <row r="62" spans="11:12" ht="15" hidden="1" customHeight="1" x14ac:dyDescent="0.25">
      <c r="K62">
        <v>47</v>
      </c>
      <c r="L62" t="e">
        <f>IF(#REF!&gt;=10,#REF!,0)</f>
        <v>#REF!</v>
      </c>
    </row>
    <row r="63" spans="11:12" ht="15" hidden="1" customHeight="1" x14ac:dyDescent="0.25">
      <c r="K63">
        <v>48</v>
      </c>
      <c r="L63" t="e">
        <f>IF(#REF!&gt;=10,#REF!,0)</f>
        <v>#REF!</v>
      </c>
    </row>
    <row r="64" spans="11:12" ht="15" hidden="1" customHeight="1" x14ac:dyDescent="0.25">
      <c r="K64">
        <v>49</v>
      </c>
      <c r="L64" t="e">
        <f>IF(#REF!&gt;=10,#REF!,0)</f>
        <v>#REF!</v>
      </c>
    </row>
    <row r="65" spans="11:12" ht="15" hidden="1" customHeight="1" x14ac:dyDescent="0.25">
      <c r="K65">
        <v>50</v>
      </c>
      <c r="L65" t="e">
        <f>IF(#REF!&gt;=10,#REF!,0)</f>
        <v>#REF!</v>
      </c>
    </row>
    <row r="66" spans="11:12" ht="15" hidden="1" customHeight="1" x14ac:dyDescent="0.25">
      <c r="K66">
        <v>51</v>
      </c>
      <c r="L66" t="e">
        <f>IF(#REF!&gt;=10,#REF!,0)</f>
        <v>#REF!</v>
      </c>
    </row>
    <row r="67" spans="11:12" ht="15" hidden="1" customHeight="1" x14ac:dyDescent="0.25">
      <c r="K67">
        <v>52</v>
      </c>
      <c r="L67" t="e">
        <f>IF(#REF!&gt;=10,#REF!,0)</f>
        <v>#REF!</v>
      </c>
    </row>
    <row r="68" spans="11:12" ht="15" hidden="1" customHeight="1" x14ac:dyDescent="0.25">
      <c r="K68">
        <v>53</v>
      </c>
      <c r="L68" t="e">
        <f>IF(#REF!&gt;=10,#REF!,0)</f>
        <v>#REF!</v>
      </c>
    </row>
    <row r="69" spans="11:12" ht="15" hidden="1" customHeight="1" x14ac:dyDescent="0.25">
      <c r="K69">
        <v>54</v>
      </c>
      <c r="L69" t="e">
        <f>IF(#REF!&gt;=10,#REF!,0)</f>
        <v>#REF!</v>
      </c>
    </row>
    <row r="70" spans="11:12" ht="15" hidden="1" customHeight="1" x14ac:dyDescent="0.25">
      <c r="K70">
        <v>55</v>
      </c>
      <c r="L70" t="e">
        <f>IF(#REF!&gt;=10,#REF!,0)</f>
        <v>#REF!</v>
      </c>
    </row>
    <row r="71" spans="11:12" ht="15" hidden="1" customHeight="1" x14ac:dyDescent="0.25">
      <c r="K71">
        <v>56</v>
      </c>
      <c r="L71" t="e">
        <f>IF(#REF!&gt;=10,#REF!,0)</f>
        <v>#REF!</v>
      </c>
    </row>
    <row r="72" spans="11:12" ht="15" hidden="1" customHeight="1" x14ac:dyDescent="0.25">
      <c r="K72">
        <v>57</v>
      </c>
      <c r="L72" t="e">
        <f>IF(#REF!&gt;=10,#REF!,0)</f>
        <v>#REF!</v>
      </c>
    </row>
    <row r="73" spans="11:12" ht="15" hidden="1" customHeight="1" x14ac:dyDescent="0.25">
      <c r="K73">
        <v>58</v>
      </c>
      <c r="L73" t="e">
        <f>IF(#REF!&gt;=10,#REF!,0)</f>
        <v>#REF!</v>
      </c>
    </row>
    <row r="74" spans="11:12" ht="15" hidden="1" customHeight="1" x14ac:dyDescent="0.25">
      <c r="K74">
        <v>59</v>
      </c>
      <c r="L74" t="e">
        <f>IF(#REF!&gt;=10,#REF!,0)</f>
        <v>#REF!</v>
      </c>
    </row>
    <row r="75" spans="11:12" ht="15" hidden="1" customHeight="1" x14ac:dyDescent="0.25">
      <c r="K75">
        <v>60</v>
      </c>
      <c r="L75" t="e">
        <f>IF(#REF!&gt;=10,#REF!,0)</f>
        <v>#REF!</v>
      </c>
    </row>
    <row r="76" spans="11:12" ht="15" hidden="1" customHeight="1" x14ac:dyDescent="0.25">
      <c r="K76">
        <v>61</v>
      </c>
      <c r="L76" t="e">
        <f>IF(#REF!&gt;=10,#REF!,0)</f>
        <v>#REF!</v>
      </c>
    </row>
    <row r="77" spans="11:12" ht="15" hidden="1" customHeight="1" x14ac:dyDescent="0.25">
      <c r="K77">
        <v>62</v>
      </c>
      <c r="L77" t="e">
        <f>IF(#REF!&gt;=10,#REF!,0)</f>
        <v>#REF!</v>
      </c>
    </row>
    <row r="78" spans="11:12" ht="15" hidden="1" customHeight="1" x14ac:dyDescent="0.25">
      <c r="K78">
        <v>63</v>
      </c>
      <c r="L78" t="e">
        <f>IF(#REF!&gt;=10,#REF!,0)</f>
        <v>#REF!</v>
      </c>
    </row>
    <row r="79" spans="11:12" ht="15" hidden="1" customHeight="1" x14ac:dyDescent="0.25">
      <c r="K79">
        <v>64</v>
      </c>
      <c r="L79" t="e">
        <f>IF(#REF!&gt;=10,#REF!,0)</f>
        <v>#REF!</v>
      </c>
    </row>
    <row r="80" spans="11:12" ht="15" hidden="1" customHeight="1" x14ac:dyDescent="0.25">
      <c r="K80">
        <v>65</v>
      </c>
      <c r="L80" t="e">
        <f>IF(#REF!&gt;=10,#REF!,0)</f>
        <v>#REF!</v>
      </c>
    </row>
    <row r="81" spans="11:12" ht="15" hidden="1" customHeight="1" x14ac:dyDescent="0.25">
      <c r="K81">
        <v>66</v>
      </c>
      <c r="L81" t="e">
        <f>IF(#REF!&gt;=10,#REF!,0)</f>
        <v>#REF!</v>
      </c>
    </row>
    <row r="82" spans="11:12" ht="15" hidden="1" customHeight="1" x14ac:dyDescent="0.25">
      <c r="K82">
        <v>67</v>
      </c>
      <c r="L82" t="e">
        <f>IF(#REF!&gt;=10,#REF!,0)</f>
        <v>#REF!</v>
      </c>
    </row>
    <row r="83" spans="11:12" ht="15" hidden="1" customHeight="1" x14ac:dyDescent="0.25">
      <c r="K83">
        <v>68</v>
      </c>
      <c r="L83" t="e">
        <f>IF(#REF!&gt;=10,#REF!,0)</f>
        <v>#REF!</v>
      </c>
    </row>
    <row r="84" spans="11:12" ht="15" hidden="1" customHeight="1" x14ac:dyDescent="0.25">
      <c r="K84">
        <v>69</v>
      </c>
      <c r="L84" t="e">
        <f>IF(#REF!&gt;=10,#REF!,0)</f>
        <v>#REF!</v>
      </c>
    </row>
    <row r="85" spans="11:12" ht="15" hidden="1" customHeight="1" x14ac:dyDescent="0.25">
      <c r="K85">
        <v>70</v>
      </c>
      <c r="L85" t="e">
        <f>IF(#REF!&gt;=10,#REF!,0)</f>
        <v>#REF!</v>
      </c>
    </row>
    <row r="86" spans="11:12" ht="15" hidden="1" customHeight="1" x14ac:dyDescent="0.25">
      <c r="K86">
        <v>71</v>
      </c>
      <c r="L86" t="e">
        <f>IF(#REF!&gt;=10,#REF!,0)</f>
        <v>#REF!</v>
      </c>
    </row>
    <row r="87" spans="11:12" ht="15" hidden="1" customHeight="1" x14ac:dyDescent="0.25">
      <c r="K87">
        <v>72</v>
      </c>
      <c r="L87" t="e">
        <f>IF(#REF!&gt;=10,#REF!,0)</f>
        <v>#REF!</v>
      </c>
    </row>
    <row r="88" spans="11:12" ht="15" hidden="1" customHeight="1" x14ac:dyDescent="0.25">
      <c r="K88">
        <v>73</v>
      </c>
      <c r="L88" t="e">
        <f>IF(#REF!&gt;=10,#REF!,0)</f>
        <v>#REF!</v>
      </c>
    </row>
    <row r="89" spans="11:12" ht="15" hidden="1" customHeight="1" x14ac:dyDescent="0.25">
      <c r="K89">
        <v>74</v>
      </c>
      <c r="L89" t="e">
        <f>IF(#REF!&gt;=10,#REF!,0)</f>
        <v>#REF!</v>
      </c>
    </row>
    <row r="90" spans="11:12" ht="15" hidden="1" customHeight="1" x14ac:dyDescent="0.25">
      <c r="K90">
        <v>75</v>
      </c>
      <c r="L90" t="e">
        <f>IF(#REF!&gt;=10,#REF!,0)</f>
        <v>#REF!</v>
      </c>
    </row>
    <row r="91" spans="11:12" ht="15" hidden="1" customHeight="1" x14ac:dyDescent="0.25">
      <c r="K91">
        <v>76</v>
      </c>
      <c r="L91" t="e">
        <f>IF(#REF!&gt;=10,#REF!,0)</f>
        <v>#REF!</v>
      </c>
    </row>
    <row r="92" spans="11:12" ht="15" hidden="1" customHeight="1" x14ac:dyDescent="0.25">
      <c r="K92">
        <v>77</v>
      </c>
      <c r="L92" t="e">
        <f>IF(#REF!&gt;=10,#REF!,0)</f>
        <v>#REF!</v>
      </c>
    </row>
    <row r="93" spans="11:12" ht="15" hidden="1" customHeight="1" x14ac:dyDescent="0.25">
      <c r="K93">
        <v>78</v>
      </c>
      <c r="L93" t="e">
        <f>IF(#REF!&gt;=10,#REF!,0)</f>
        <v>#REF!</v>
      </c>
    </row>
    <row r="94" spans="11:12" ht="15" hidden="1" customHeight="1" x14ac:dyDescent="0.25">
      <c r="K94">
        <v>79</v>
      </c>
      <c r="L94" t="e">
        <f>IF(#REF!&gt;=10,#REF!,0)</f>
        <v>#REF!</v>
      </c>
    </row>
    <row r="95" spans="11:12" ht="15" hidden="1" customHeight="1" x14ac:dyDescent="0.25">
      <c r="K95">
        <v>80</v>
      </c>
      <c r="L95" t="e">
        <f>IF(#REF!&gt;=10,#REF!,0)</f>
        <v>#REF!</v>
      </c>
    </row>
    <row r="96" spans="11:12" ht="15" hidden="1" customHeight="1" x14ac:dyDescent="0.25">
      <c r="K96">
        <v>81</v>
      </c>
      <c r="L96" t="e">
        <f>IF(#REF!&gt;=10,#REF!,0)</f>
        <v>#REF!</v>
      </c>
    </row>
    <row r="97" spans="11:12" ht="15" hidden="1" customHeight="1" x14ac:dyDescent="0.25">
      <c r="K97">
        <v>82</v>
      </c>
      <c r="L97" t="e">
        <f>IF(#REF!&gt;=10,#REF!,0)</f>
        <v>#REF!</v>
      </c>
    </row>
    <row r="98" spans="11:12" ht="15" hidden="1" customHeight="1" x14ac:dyDescent="0.25">
      <c r="K98">
        <v>83</v>
      </c>
      <c r="L98" t="e">
        <f>IF(#REF!&gt;=10,#REF!,0)</f>
        <v>#REF!</v>
      </c>
    </row>
    <row r="99" spans="11:12" ht="15" hidden="1" customHeight="1" x14ac:dyDescent="0.25">
      <c r="K99">
        <v>84</v>
      </c>
      <c r="L99" t="e">
        <f>IF(#REF!&gt;=10,#REF!,0)</f>
        <v>#REF!</v>
      </c>
    </row>
    <row r="100" spans="11:12" ht="15" hidden="1" customHeight="1" x14ac:dyDescent="0.25">
      <c r="K100">
        <v>85</v>
      </c>
      <c r="L100" t="e">
        <f>IF(#REF!&gt;=10,#REF!,0)</f>
        <v>#REF!</v>
      </c>
    </row>
    <row r="101" spans="11:12" ht="15" hidden="1" customHeight="1" x14ac:dyDescent="0.25">
      <c r="K101">
        <v>86</v>
      </c>
      <c r="L101" t="e">
        <f>IF(#REF!&gt;=10,#REF!,0)</f>
        <v>#REF!</v>
      </c>
    </row>
    <row r="102" spans="11:12" ht="15" hidden="1" customHeight="1" x14ac:dyDescent="0.25">
      <c r="K102">
        <v>87</v>
      </c>
      <c r="L102" t="e">
        <f>IF(#REF!&gt;=10,#REF!,0)</f>
        <v>#REF!</v>
      </c>
    </row>
    <row r="103" spans="11:12" ht="15" hidden="1" customHeight="1" x14ac:dyDescent="0.25">
      <c r="K103">
        <v>88</v>
      </c>
      <c r="L103" t="e">
        <f>IF(#REF!&gt;=10,#REF!,0)</f>
        <v>#REF!</v>
      </c>
    </row>
    <row r="104" spans="11:12" ht="15" hidden="1" customHeight="1" x14ac:dyDescent="0.25">
      <c r="K104">
        <v>89</v>
      </c>
      <c r="L104" t="e">
        <f>IF(#REF!&gt;=10,#REF!,0)</f>
        <v>#REF!</v>
      </c>
    </row>
    <row r="105" spans="11:12" ht="15" hidden="1" customHeight="1" x14ac:dyDescent="0.25">
      <c r="K105">
        <v>90</v>
      </c>
      <c r="L105" t="e">
        <f>IF(#REF!&gt;=10,#REF!,0)</f>
        <v>#REF!</v>
      </c>
    </row>
    <row r="106" spans="11:12" ht="15" hidden="1" customHeight="1" x14ac:dyDescent="0.25">
      <c r="K106">
        <v>91</v>
      </c>
      <c r="L106" t="e">
        <f>IF(#REF!&gt;=10,#REF!,0)</f>
        <v>#REF!</v>
      </c>
    </row>
    <row r="107" spans="11:12" ht="15" hidden="1" customHeight="1" x14ac:dyDescent="0.25">
      <c r="K107">
        <v>92</v>
      </c>
      <c r="L107" t="e">
        <f>IF(#REF!&gt;=10,#REF!,0)</f>
        <v>#REF!</v>
      </c>
    </row>
    <row r="108" spans="11:12" ht="15" hidden="1" customHeight="1" x14ac:dyDescent="0.25">
      <c r="K108">
        <v>93</v>
      </c>
      <c r="L108" t="e">
        <f>IF(#REF!&gt;=10,#REF!,0)</f>
        <v>#REF!</v>
      </c>
    </row>
    <row r="109" spans="11:12" ht="15" hidden="1" customHeight="1" x14ac:dyDescent="0.25">
      <c r="K109">
        <v>94</v>
      </c>
      <c r="L109" t="e">
        <f>IF(#REF!&gt;=10,#REF!,0)</f>
        <v>#REF!</v>
      </c>
    </row>
    <row r="110" spans="11:12" ht="15" hidden="1" customHeight="1" x14ac:dyDescent="0.25">
      <c r="K110">
        <v>95</v>
      </c>
      <c r="L110" t="e">
        <f>IF(#REF!&gt;=10,#REF!,0)</f>
        <v>#REF!</v>
      </c>
    </row>
    <row r="111" spans="11:12" ht="15" hidden="1" customHeight="1" x14ac:dyDescent="0.25">
      <c r="K111">
        <v>96</v>
      </c>
      <c r="L111" t="e">
        <f>IF(#REF!&gt;=10,#REF!,0)</f>
        <v>#REF!</v>
      </c>
    </row>
    <row r="112" spans="11:12" ht="15" hidden="1" customHeight="1" x14ac:dyDescent="0.25">
      <c r="K112">
        <v>97</v>
      </c>
      <c r="L112" t="e">
        <f>IF(#REF!&gt;=10,#REF!,0)</f>
        <v>#REF!</v>
      </c>
    </row>
    <row r="113" spans="11:12" ht="15" hidden="1" customHeight="1" x14ac:dyDescent="0.25">
      <c r="K113">
        <v>98</v>
      </c>
      <c r="L113" t="e">
        <f>IF(#REF!&gt;=10,#REF!,0)</f>
        <v>#REF!</v>
      </c>
    </row>
    <row r="114" spans="11:12" ht="15" hidden="1" customHeight="1" x14ac:dyDescent="0.25">
      <c r="K114">
        <v>99</v>
      </c>
      <c r="L114" t="e">
        <f>IF(#REF!&gt;=10,#REF!,0)</f>
        <v>#REF!</v>
      </c>
    </row>
    <row r="115" spans="11:12" ht="15" hidden="1" customHeight="1" x14ac:dyDescent="0.25">
      <c r="K115">
        <v>100</v>
      </c>
      <c r="L115" t="e">
        <f>IF(#REF!&gt;=10,#REF!,0)</f>
        <v>#REF!</v>
      </c>
    </row>
    <row r="116" spans="11:12" ht="15" hidden="1" customHeight="1" x14ac:dyDescent="0.25">
      <c r="K116">
        <v>101</v>
      </c>
      <c r="L116" t="e">
        <f>IF(#REF!&gt;=10,#REF!,0)</f>
        <v>#REF!</v>
      </c>
    </row>
    <row r="117" spans="11:12" ht="15" hidden="1" customHeight="1" x14ac:dyDescent="0.25">
      <c r="K117">
        <v>102</v>
      </c>
      <c r="L117" t="e">
        <f>IF(#REF!&gt;=10,#REF!,0)</f>
        <v>#REF!</v>
      </c>
    </row>
    <row r="118" spans="11:12" ht="15" hidden="1" customHeight="1" x14ac:dyDescent="0.25">
      <c r="K118">
        <v>103</v>
      </c>
      <c r="L118" t="e">
        <f>IF(#REF!&gt;=10,#REF!,0)</f>
        <v>#REF!</v>
      </c>
    </row>
    <row r="119" spans="11:12" ht="15" hidden="1" customHeight="1" x14ac:dyDescent="0.25">
      <c r="K119">
        <v>104</v>
      </c>
      <c r="L119" t="e">
        <f>IF(#REF!&gt;=10,#REF!,0)</f>
        <v>#REF!</v>
      </c>
    </row>
    <row r="120" spans="11:12" ht="15" hidden="1" customHeight="1" x14ac:dyDescent="0.25">
      <c r="K120">
        <v>105</v>
      </c>
      <c r="L120" t="e">
        <f>IF(#REF!&gt;=10,#REF!,0)</f>
        <v>#REF!</v>
      </c>
    </row>
    <row r="121" spans="11:12" ht="15" hidden="1" customHeight="1" x14ac:dyDescent="0.25">
      <c r="K121">
        <v>106</v>
      </c>
      <c r="L121" t="e">
        <f>IF(#REF!&gt;=10,#REF!,0)</f>
        <v>#REF!</v>
      </c>
    </row>
    <row r="122" spans="11:12" ht="15" hidden="1" customHeight="1" x14ac:dyDescent="0.25">
      <c r="K122">
        <v>107</v>
      </c>
      <c r="L122" t="e">
        <f>IF(#REF!&gt;=10,#REF!,0)</f>
        <v>#REF!</v>
      </c>
    </row>
    <row r="123" spans="11:12" ht="15" hidden="1" customHeight="1" x14ac:dyDescent="0.25">
      <c r="K123">
        <v>108</v>
      </c>
      <c r="L123" t="e">
        <f>IF(#REF!&gt;=10,#REF!,0)</f>
        <v>#REF!</v>
      </c>
    </row>
    <row r="124" spans="11:12" ht="15" hidden="1" customHeight="1" x14ac:dyDescent="0.25">
      <c r="K124">
        <v>109</v>
      </c>
      <c r="L124" t="e">
        <f>IF(#REF!&gt;=10,#REF!,0)</f>
        <v>#REF!</v>
      </c>
    </row>
    <row r="125" spans="11:12" ht="15" hidden="1" customHeight="1" x14ac:dyDescent="0.25">
      <c r="K125">
        <v>110</v>
      </c>
      <c r="L125" t="e">
        <f>IF(#REF!&gt;=10,#REF!,0)</f>
        <v>#REF!</v>
      </c>
    </row>
    <row r="126" spans="11:12" ht="15" hidden="1" customHeight="1" x14ac:dyDescent="0.25">
      <c r="K126">
        <v>111</v>
      </c>
      <c r="L126" t="e">
        <f>IF(#REF!&gt;=10,#REF!,0)</f>
        <v>#REF!</v>
      </c>
    </row>
    <row r="127" spans="11:12" ht="15" hidden="1" customHeight="1" x14ac:dyDescent="0.25">
      <c r="K127">
        <v>112</v>
      </c>
      <c r="L127" t="e">
        <f>IF(#REF!&gt;=10,#REF!,0)</f>
        <v>#REF!</v>
      </c>
    </row>
    <row r="128" spans="11:12" ht="15" hidden="1" customHeight="1" x14ac:dyDescent="0.25">
      <c r="K128">
        <v>113</v>
      </c>
      <c r="L128" t="e">
        <f>IF(#REF!&gt;=10,#REF!,0)</f>
        <v>#REF!</v>
      </c>
    </row>
    <row r="129" spans="11:12" ht="15" hidden="1" customHeight="1" x14ac:dyDescent="0.25">
      <c r="K129">
        <v>114</v>
      </c>
      <c r="L129" t="e">
        <f>IF(#REF!&gt;=10,#REF!,0)</f>
        <v>#REF!</v>
      </c>
    </row>
    <row r="130" spans="11:12" ht="15" hidden="1" customHeight="1" x14ac:dyDescent="0.25">
      <c r="K130">
        <v>115</v>
      </c>
      <c r="L130" t="e">
        <f>IF(#REF!&gt;=10,#REF!,0)</f>
        <v>#REF!</v>
      </c>
    </row>
    <row r="131" spans="11:12" ht="15" hidden="1" customHeight="1" x14ac:dyDescent="0.25">
      <c r="K131">
        <v>116</v>
      </c>
      <c r="L131" t="e">
        <f>IF(#REF!&gt;=10,#REF!,0)</f>
        <v>#REF!</v>
      </c>
    </row>
    <row r="132" spans="11:12" ht="15" hidden="1" customHeight="1" x14ac:dyDescent="0.25">
      <c r="K132">
        <v>117</v>
      </c>
      <c r="L132" t="e">
        <f>IF(#REF!&gt;=10,#REF!,0)</f>
        <v>#REF!</v>
      </c>
    </row>
    <row r="133" spans="11:12" ht="15" hidden="1" customHeight="1" x14ac:dyDescent="0.25">
      <c r="K133">
        <v>118</v>
      </c>
      <c r="L133" t="e">
        <f>IF(#REF!&gt;=10,#REF!,0)</f>
        <v>#REF!</v>
      </c>
    </row>
    <row r="134" spans="11:12" ht="15" hidden="1" customHeight="1" x14ac:dyDescent="0.25">
      <c r="K134">
        <v>119</v>
      </c>
      <c r="L134" t="e">
        <f>IF(#REF!&gt;=10,#REF!,0)</f>
        <v>#REF!</v>
      </c>
    </row>
    <row r="135" spans="11:12" ht="15" hidden="1" customHeight="1" x14ac:dyDescent="0.25">
      <c r="K135">
        <v>120</v>
      </c>
      <c r="L135" t="e">
        <f>IF(#REF!&gt;=10,#REF!,0)</f>
        <v>#REF!</v>
      </c>
    </row>
    <row r="136" spans="11:12" ht="15" hidden="1" customHeight="1" x14ac:dyDescent="0.25">
      <c r="K136">
        <v>121</v>
      </c>
      <c r="L136" t="e">
        <f>IF(#REF!&gt;=10,#REF!,0)</f>
        <v>#REF!</v>
      </c>
    </row>
    <row r="137" spans="11:12" ht="15" hidden="1" customHeight="1" x14ac:dyDescent="0.25">
      <c r="K137">
        <v>122</v>
      </c>
      <c r="L137" t="e">
        <f>IF(#REF!&gt;=10,#REF!,0)</f>
        <v>#REF!</v>
      </c>
    </row>
    <row r="138" spans="11:12" ht="15" hidden="1" customHeight="1" x14ac:dyDescent="0.25">
      <c r="K138">
        <v>123</v>
      </c>
      <c r="L138" t="e">
        <f>IF(#REF!&gt;=10,#REF!,0)</f>
        <v>#REF!</v>
      </c>
    </row>
    <row r="139" spans="11:12" ht="15" hidden="1" customHeight="1" x14ac:dyDescent="0.25">
      <c r="K139">
        <v>124</v>
      </c>
      <c r="L139" t="e">
        <f>IF(#REF!&gt;=10,#REF!,0)</f>
        <v>#REF!</v>
      </c>
    </row>
    <row r="140" spans="11:12" ht="15" hidden="1" customHeight="1" x14ac:dyDescent="0.25">
      <c r="K140">
        <v>125</v>
      </c>
      <c r="L140" t="e">
        <f>IF(#REF!&gt;=10,#REF!,0)</f>
        <v>#REF!</v>
      </c>
    </row>
    <row r="141" spans="11:12" ht="15" hidden="1" customHeight="1" x14ac:dyDescent="0.25">
      <c r="K141">
        <v>126</v>
      </c>
      <c r="L141" t="e">
        <f>IF(#REF!&gt;=10,#REF!,0)</f>
        <v>#REF!</v>
      </c>
    </row>
    <row r="142" spans="11:12" ht="15" hidden="1" customHeight="1" x14ac:dyDescent="0.25">
      <c r="K142">
        <v>127</v>
      </c>
      <c r="L142" t="e">
        <f>IF(#REF!&gt;=10,#REF!,0)</f>
        <v>#REF!</v>
      </c>
    </row>
    <row r="143" spans="11:12" ht="15" hidden="1" customHeight="1" x14ac:dyDescent="0.25">
      <c r="K143">
        <v>128</v>
      </c>
      <c r="L143" t="e">
        <f>IF(#REF!&gt;=10,#REF!,0)</f>
        <v>#REF!</v>
      </c>
    </row>
    <row r="144" spans="11:12" ht="15" hidden="1" customHeight="1" x14ac:dyDescent="0.25">
      <c r="K144">
        <v>129</v>
      </c>
      <c r="L144" t="e">
        <f>IF(#REF!&gt;=10,#REF!,0)</f>
        <v>#REF!</v>
      </c>
    </row>
    <row r="145" spans="11:12" ht="15" hidden="1" customHeight="1" x14ac:dyDescent="0.25">
      <c r="K145">
        <v>130</v>
      </c>
      <c r="L145" t="e">
        <f>IF(#REF!&gt;=10,#REF!,0)</f>
        <v>#REF!</v>
      </c>
    </row>
    <row r="146" spans="11:12" ht="15" hidden="1" customHeight="1" x14ac:dyDescent="0.25">
      <c r="K146">
        <v>131</v>
      </c>
      <c r="L146" t="e">
        <f>IF(#REF!&gt;=10,#REF!,0)</f>
        <v>#REF!</v>
      </c>
    </row>
    <row r="147" spans="11:12" ht="15" hidden="1" customHeight="1" x14ac:dyDescent="0.25">
      <c r="K147">
        <v>132</v>
      </c>
      <c r="L147" t="e">
        <f>IF(#REF!&gt;=10,#REF!,0)</f>
        <v>#REF!</v>
      </c>
    </row>
    <row r="148" spans="11:12" ht="15" hidden="1" customHeight="1" x14ac:dyDescent="0.25">
      <c r="K148">
        <v>133</v>
      </c>
      <c r="L148" t="e">
        <f>IF(#REF!&gt;=10,#REF!,0)</f>
        <v>#REF!</v>
      </c>
    </row>
    <row r="149" spans="11:12" ht="15" hidden="1" customHeight="1" x14ac:dyDescent="0.25">
      <c r="K149">
        <v>134</v>
      </c>
      <c r="L149" t="e">
        <f>IF(#REF!&gt;=10,#REF!,0)</f>
        <v>#REF!</v>
      </c>
    </row>
    <row r="150" spans="11:12" ht="15" hidden="1" customHeight="1" x14ac:dyDescent="0.25">
      <c r="K150">
        <v>135</v>
      </c>
      <c r="L150" t="e">
        <f>IF(#REF!&gt;=10,#REF!,0)</f>
        <v>#REF!</v>
      </c>
    </row>
    <row r="151" spans="11:12" ht="15" hidden="1" customHeight="1" x14ac:dyDescent="0.25">
      <c r="K151">
        <v>136</v>
      </c>
      <c r="L151" t="e">
        <f>IF(#REF!&gt;=10,#REF!,0)</f>
        <v>#REF!</v>
      </c>
    </row>
    <row r="152" spans="11:12" ht="15" hidden="1" customHeight="1" x14ac:dyDescent="0.25">
      <c r="K152">
        <v>137</v>
      </c>
      <c r="L152" t="e">
        <f>IF(#REF!&gt;=10,#REF!,0)</f>
        <v>#REF!</v>
      </c>
    </row>
    <row r="153" spans="11:12" ht="15" hidden="1" customHeight="1" x14ac:dyDescent="0.25">
      <c r="K153">
        <v>138</v>
      </c>
      <c r="L153" t="e">
        <f>IF(#REF!&gt;=10,#REF!,0)</f>
        <v>#REF!</v>
      </c>
    </row>
    <row r="154" spans="11:12" ht="15" hidden="1" customHeight="1" x14ac:dyDescent="0.25">
      <c r="K154">
        <v>139</v>
      </c>
      <c r="L154" t="e">
        <f>IF(#REF!&gt;=10,#REF!,0)</f>
        <v>#REF!</v>
      </c>
    </row>
    <row r="155" spans="11:12" ht="15" hidden="1" customHeight="1" x14ac:dyDescent="0.25">
      <c r="K155">
        <v>140</v>
      </c>
      <c r="L155" t="e">
        <f>IF(#REF!&gt;=10,#REF!,0)</f>
        <v>#REF!</v>
      </c>
    </row>
    <row r="156" spans="11:12" ht="15" hidden="1" customHeight="1" x14ac:dyDescent="0.25">
      <c r="K156">
        <v>141</v>
      </c>
      <c r="L156" t="e">
        <f>IF(#REF!&gt;=10,#REF!,0)</f>
        <v>#REF!</v>
      </c>
    </row>
    <row r="157" spans="11:12" ht="15" hidden="1" customHeight="1" x14ac:dyDescent="0.25">
      <c r="K157">
        <v>142</v>
      </c>
      <c r="L157" t="e">
        <f>IF(#REF!&gt;=10,#REF!,0)</f>
        <v>#REF!</v>
      </c>
    </row>
    <row r="158" spans="11:12" ht="15" hidden="1" customHeight="1" x14ac:dyDescent="0.25">
      <c r="K158">
        <v>143</v>
      </c>
      <c r="L158" t="e">
        <f>IF(#REF!&gt;=10,#REF!,0)</f>
        <v>#REF!</v>
      </c>
    </row>
    <row r="159" spans="11:12" ht="15" hidden="1" customHeight="1" x14ac:dyDescent="0.25">
      <c r="K159">
        <v>144</v>
      </c>
      <c r="L159" t="e">
        <f>IF(#REF!&gt;=10,#REF!,0)</f>
        <v>#REF!</v>
      </c>
    </row>
    <row r="160" spans="11:12" ht="15" hidden="1" customHeight="1" x14ac:dyDescent="0.25">
      <c r="K160">
        <v>145</v>
      </c>
      <c r="L160" t="e">
        <f>IF(#REF!&gt;=10,#REF!,0)</f>
        <v>#REF!</v>
      </c>
    </row>
    <row r="161" spans="11:12" ht="15" hidden="1" customHeight="1" x14ac:dyDescent="0.25">
      <c r="K161">
        <v>146</v>
      </c>
      <c r="L161" t="e">
        <f>IF(#REF!&gt;=10,#REF!,0)</f>
        <v>#REF!</v>
      </c>
    </row>
    <row r="162" spans="11:12" ht="15" hidden="1" customHeight="1" x14ac:dyDescent="0.25">
      <c r="K162">
        <v>147</v>
      </c>
      <c r="L162" t="e">
        <f>IF(#REF!&gt;=10,#REF!,0)</f>
        <v>#REF!</v>
      </c>
    </row>
    <row r="163" spans="11:12" ht="15" hidden="1" customHeight="1" x14ac:dyDescent="0.25">
      <c r="K163">
        <v>148</v>
      </c>
      <c r="L163" t="e">
        <f>IF(#REF!&gt;=10,#REF!,0)</f>
        <v>#REF!</v>
      </c>
    </row>
    <row r="164" spans="11:12" ht="15" hidden="1" customHeight="1" x14ac:dyDescent="0.25">
      <c r="K164">
        <v>149</v>
      </c>
      <c r="L164" t="e">
        <f>IF(#REF!&gt;=10,#REF!,0)</f>
        <v>#REF!</v>
      </c>
    </row>
    <row r="165" spans="11:12" ht="15" hidden="1" customHeight="1" x14ac:dyDescent="0.25">
      <c r="K165">
        <v>150</v>
      </c>
      <c r="L165" t="e">
        <f>IF(#REF!&gt;=10,#REF!,0)</f>
        <v>#REF!</v>
      </c>
    </row>
    <row r="166" spans="11:12" ht="15" hidden="1" customHeight="1" x14ac:dyDescent="0.25">
      <c r="K166">
        <v>151</v>
      </c>
      <c r="L166" t="e">
        <f>IF(#REF!&gt;=10,#REF!,0)</f>
        <v>#REF!</v>
      </c>
    </row>
    <row r="167" spans="11:12" ht="15" hidden="1" customHeight="1" x14ac:dyDescent="0.25">
      <c r="K167">
        <v>152</v>
      </c>
      <c r="L167" t="e">
        <f>IF(#REF!&gt;=10,#REF!,0)</f>
        <v>#REF!</v>
      </c>
    </row>
    <row r="168" spans="11:12" ht="15" hidden="1" customHeight="1" x14ac:dyDescent="0.25">
      <c r="K168">
        <v>153</v>
      </c>
      <c r="L168" t="e">
        <f>IF(#REF!&gt;=10,#REF!,0)</f>
        <v>#REF!</v>
      </c>
    </row>
    <row r="169" spans="11:12" ht="15" hidden="1" customHeight="1" x14ac:dyDescent="0.25">
      <c r="K169">
        <v>154</v>
      </c>
      <c r="L169" t="e">
        <f>IF(#REF!&gt;=10,#REF!,0)</f>
        <v>#REF!</v>
      </c>
    </row>
    <row r="170" spans="11:12" ht="15" hidden="1" customHeight="1" x14ac:dyDescent="0.25">
      <c r="K170">
        <v>155</v>
      </c>
      <c r="L170" t="e">
        <f>IF(#REF!&gt;=10,#REF!,0)</f>
        <v>#REF!</v>
      </c>
    </row>
    <row r="171" spans="11:12" ht="15" hidden="1" customHeight="1" x14ac:dyDescent="0.25">
      <c r="K171">
        <v>156</v>
      </c>
      <c r="L171" t="e">
        <f>IF(#REF!&gt;=10,#REF!,0)</f>
        <v>#REF!</v>
      </c>
    </row>
    <row r="172" spans="11:12" ht="15" hidden="1" customHeight="1" x14ac:dyDescent="0.25">
      <c r="K172">
        <v>157</v>
      </c>
      <c r="L172" t="e">
        <f>IF(#REF!&gt;=10,#REF!,0)</f>
        <v>#REF!</v>
      </c>
    </row>
    <row r="173" spans="11:12" ht="15" hidden="1" customHeight="1" x14ac:dyDescent="0.25">
      <c r="K173">
        <v>158</v>
      </c>
      <c r="L173" t="e">
        <f>IF(#REF!&gt;=10,#REF!,0)</f>
        <v>#REF!</v>
      </c>
    </row>
    <row r="174" spans="11:12" ht="15" hidden="1" customHeight="1" x14ac:dyDescent="0.25">
      <c r="K174">
        <v>159</v>
      </c>
      <c r="L174" t="e">
        <f>IF(#REF!&gt;=10,#REF!,0)</f>
        <v>#REF!</v>
      </c>
    </row>
    <row r="175" spans="11:12" ht="15" hidden="1" customHeight="1" x14ac:dyDescent="0.25">
      <c r="K175">
        <v>160</v>
      </c>
      <c r="L175" t="e">
        <f>IF(#REF!&gt;=10,#REF!,0)</f>
        <v>#REF!</v>
      </c>
    </row>
    <row r="176" spans="11:12" ht="15" hidden="1" customHeight="1" x14ac:dyDescent="0.25">
      <c r="K176">
        <v>161</v>
      </c>
      <c r="L176" t="e">
        <f>IF(#REF!&gt;=10,#REF!,0)</f>
        <v>#REF!</v>
      </c>
    </row>
    <row r="177" spans="11:12" ht="15" hidden="1" customHeight="1" x14ac:dyDescent="0.25">
      <c r="K177">
        <v>162</v>
      </c>
      <c r="L177" t="e">
        <f>IF(#REF!&gt;=10,#REF!,0)</f>
        <v>#REF!</v>
      </c>
    </row>
    <row r="178" spans="11:12" ht="15" hidden="1" customHeight="1" x14ac:dyDescent="0.25">
      <c r="K178">
        <v>163</v>
      </c>
      <c r="L178" t="e">
        <f>IF(#REF!&gt;=10,#REF!,0)</f>
        <v>#REF!</v>
      </c>
    </row>
    <row r="179" spans="11:12" ht="15" hidden="1" customHeight="1" x14ac:dyDescent="0.25">
      <c r="K179">
        <v>164</v>
      </c>
      <c r="L179" t="e">
        <f>IF(#REF!&gt;=10,#REF!,0)</f>
        <v>#REF!</v>
      </c>
    </row>
    <row r="180" spans="11:12" ht="15" hidden="1" customHeight="1" x14ac:dyDescent="0.25">
      <c r="K180">
        <v>165</v>
      </c>
      <c r="L180" t="e">
        <f>IF(#REF!&gt;=10,#REF!,0)</f>
        <v>#REF!</v>
      </c>
    </row>
    <row r="181" spans="11:12" ht="15" hidden="1" customHeight="1" x14ac:dyDescent="0.25">
      <c r="K181">
        <v>166</v>
      </c>
      <c r="L181" t="e">
        <f>IF(#REF!&gt;=10,#REF!,0)</f>
        <v>#REF!</v>
      </c>
    </row>
    <row r="182" spans="11:12" ht="15" hidden="1" customHeight="1" x14ac:dyDescent="0.25">
      <c r="K182">
        <v>167</v>
      </c>
      <c r="L182" t="e">
        <f>IF(#REF!&gt;=10,#REF!,0)</f>
        <v>#REF!</v>
      </c>
    </row>
    <row r="183" spans="11:12" ht="15" hidden="1" customHeight="1" x14ac:dyDescent="0.25">
      <c r="K183">
        <v>168</v>
      </c>
      <c r="L183" t="e">
        <f>IF(#REF!&gt;=10,#REF!,0)</f>
        <v>#REF!</v>
      </c>
    </row>
    <row r="184" spans="11:12" ht="15" hidden="1" customHeight="1" x14ac:dyDescent="0.25">
      <c r="K184">
        <v>169</v>
      </c>
      <c r="L184" t="e">
        <f>IF(#REF!&gt;=10,#REF!,0)</f>
        <v>#REF!</v>
      </c>
    </row>
    <row r="185" spans="11:12" ht="15" hidden="1" customHeight="1" x14ac:dyDescent="0.25">
      <c r="K185">
        <v>170</v>
      </c>
      <c r="L185" t="e">
        <f>IF(#REF!&gt;=10,#REF!,0)</f>
        <v>#REF!</v>
      </c>
    </row>
    <row r="186" spans="11:12" ht="15" hidden="1" customHeight="1" x14ac:dyDescent="0.25">
      <c r="K186">
        <v>171</v>
      </c>
      <c r="L186" t="e">
        <f>IF(#REF!&gt;=10,#REF!,0)</f>
        <v>#REF!</v>
      </c>
    </row>
    <row r="187" spans="11:12" ht="15" hidden="1" customHeight="1" x14ac:dyDescent="0.25">
      <c r="K187">
        <v>172</v>
      </c>
      <c r="L187" t="e">
        <f>IF(#REF!&gt;=10,#REF!,0)</f>
        <v>#REF!</v>
      </c>
    </row>
    <row r="188" spans="11:12" ht="15" hidden="1" customHeight="1" x14ac:dyDescent="0.25">
      <c r="K188">
        <v>173</v>
      </c>
      <c r="L188" t="e">
        <f>IF(#REF!&gt;=10,#REF!,0)</f>
        <v>#REF!</v>
      </c>
    </row>
    <row r="189" spans="11:12" ht="15" hidden="1" customHeight="1" x14ac:dyDescent="0.25">
      <c r="K189">
        <v>174</v>
      </c>
      <c r="L189" t="e">
        <f>IF(#REF!&gt;=10,#REF!,0)</f>
        <v>#REF!</v>
      </c>
    </row>
    <row r="190" spans="11:12" ht="15" hidden="1" customHeight="1" x14ac:dyDescent="0.25">
      <c r="K190">
        <v>175</v>
      </c>
      <c r="L190" t="e">
        <f>IF(#REF!&gt;=10,#REF!,0)</f>
        <v>#REF!</v>
      </c>
    </row>
    <row r="191" spans="11:12" ht="15" hidden="1" customHeight="1" x14ac:dyDescent="0.25">
      <c r="K191">
        <v>176</v>
      </c>
      <c r="L191" t="e">
        <f>IF(#REF!&gt;=10,#REF!,0)</f>
        <v>#REF!</v>
      </c>
    </row>
    <row r="192" spans="11:12" ht="15" hidden="1" customHeight="1" x14ac:dyDescent="0.25">
      <c r="K192">
        <v>177</v>
      </c>
      <c r="L192" t="e">
        <f>IF(#REF!&gt;=10,#REF!,0)</f>
        <v>#REF!</v>
      </c>
    </row>
    <row r="193" spans="11:12" ht="15" hidden="1" customHeight="1" x14ac:dyDescent="0.25">
      <c r="K193">
        <v>178</v>
      </c>
      <c r="L193" t="e">
        <f>IF(#REF!&gt;=10,#REF!,0)</f>
        <v>#REF!</v>
      </c>
    </row>
    <row r="194" spans="11:12" ht="15" hidden="1" customHeight="1" x14ac:dyDescent="0.25">
      <c r="K194">
        <v>179</v>
      </c>
      <c r="L194" t="e">
        <f>IF(#REF!&gt;=10,#REF!,0)</f>
        <v>#REF!</v>
      </c>
    </row>
    <row r="195" spans="11:12" ht="15" hidden="1" customHeight="1" x14ac:dyDescent="0.25">
      <c r="K195">
        <v>180</v>
      </c>
      <c r="L195" t="e">
        <f>IF(#REF!&gt;=10,#REF!,0)</f>
        <v>#REF!</v>
      </c>
    </row>
    <row r="196" spans="11:12" ht="15" hidden="1" customHeight="1" x14ac:dyDescent="0.25">
      <c r="K196">
        <v>181</v>
      </c>
      <c r="L196" t="e">
        <f>IF(#REF!&gt;=10,#REF!,0)</f>
        <v>#REF!</v>
      </c>
    </row>
    <row r="197" spans="11:12" ht="15" hidden="1" customHeight="1" x14ac:dyDescent="0.25">
      <c r="K197">
        <v>182</v>
      </c>
      <c r="L197" t="e">
        <f>IF(#REF!&gt;=10,#REF!,0)</f>
        <v>#REF!</v>
      </c>
    </row>
    <row r="198" spans="11:12" ht="15" hidden="1" customHeight="1" x14ac:dyDescent="0.25">
      <c r="K198">
        <v>183</v>
      </c>
      <c r="L198" t="e">
        <f>IF(#REF!&gt;=10,#REF!,0)</f>
        <v>#REF!</v>
      </c>
    </row>
    <row r="199" spans="11:12" ht="15" hidden="1" customHeight="1" x14ac:dyDescent="0.25">
      <c r="K199">
        <v>184</v>
      </c>
      <c r="L199" t="e">
        <f>IF(#REF!&gt;=10,#REF!,0)</f>
        <v>#REF!</v>
      </c>
    </row>
    <row r="200" spans="11:12" ht="15" hidden="1" customHeight="1" x14ac:dyDescent="0.25">
      <c r="K200">
        <v>185</v>
      </c>
      <c r="L200" t="e">
        <f>IF(#REF!&gt;=10,#REF!,0)</f>
        <v>#REF!</v>
      </c>
    </row>
    <row r="201" spans="11:12" ht="15" hidden="1" customHeight="1" x14ac:dyDescent="0.25">
      <c r="K201">
        <v>186</v>
      </c>
      <c r="L201" t="e">
        <f>IF(#REF!&gt;=10,#REF!,0)</f>
        <v>#REF!</v>
      </c>
    </row>
    <row r="202" spans="11:12" ht="15" hidden="1" customHeight="1" x14ac:dyDescent="0.25">
      <c r="K202">
        <v>187</v>
      </c>
      <c r="L202" t="e">
        <f>IF(#REF!&gt;=10,#REF!,0)</f>
        <v>#REF!</v>
      </c>
    </row>
    <row r="203" spans="11:12" ht="15" hidden="1" customHeight="1" x14ac:dyDescent="0.25">
      <c r="K203">
        <v>188</v>
      </c>
      <c r="L203" t="e">
        <f>IF(#REF!&gt;=10,#REF!,0)</f>
        <v>#REF!</v>
      </c>
    </row>
    <row r="204" spans="11:12" ht="15" hidden="1" customHeight="1" x14ac:dyDescent="0.25">
      <c r="K204">
        <v>189</v>
      </c>
      <c r="L204" t="e">
        <f>IF(#REF!&gt;=10,#REF!,0)</f>
        <v>#REF!</v>
      </c>
    </row>
    <row r="205" spans="11:12" ht="15" hidden="1" customHeight="1" x14ac:dyDescent="0.25">
      <c r="K205">
        <v>190</v>
      </c>
      <c r="L205" t="e">
        <f>IF(#REF!&gt;=10,#REF!,0)</f>
        <v>#REF!</v>
      </c>
    </row>
    <row r="206" spans="11:12" ht="15" hidden="1" customHeight="1" x14ac:dyDescent="0.25">
      <c r="K206">
        <v>191</v>
      </c>
      <c r="L206" t="e">
        <f>IF(#REF!&gt;=10,#REF!,0)</f>
        <v>#REF!</v>
      </c>
    </row>
    <row r="207" spans="11:12" ht="15" hidden="1" customHeight="1" x14ac:dyDescent="0.25">
      <c r="K207">
        <v>192</v>
      </c>
      <c r="L207" t="e">
        <f>IF(#REF!&gt;=10,#REF!,0)</f>
        <v>#REF!</v>
      </c>
    </row>
    <row r="208" spans="11:12" ht="15" hidden="1" customHeight="1" x14ac:dyDescent="0.25">
      <c r="K208">
        <v>193</v>
      </c>
      <c r="L208" t="e">
        <f>IF(#REF!&gt;=10,#REF!,0)</f>
        <v>#REF!</v>
      </c>
    </row>
    <row r="209" spans="11:12" ht="15" hidden="1" customHeight="1" x14ac:dyDescent="0.25">
      <c r="K209">
        <v>194</v>
      </c>
      <c r="L209" t="e">
        <f>IF(#REF!&gt;=10,#REF!,0)</f>
        <v>#REF!</v>
      </c>
    </row>
    <row r="210" spans="11:12" ht="15" hidden="1" customHeight="1" x14ac:dyDescent="0.25">
      <c r="K210">
        <v>195</v>
      </c>
      <c r="L210" t="e">
        <f>IF(#REF!&gt;=10,#REF!,0)</f>
        <v>#REF!</v>
      </c>
    </row>
    <row r="211" spans="11:12" ht="15" hidden="1" customHeight="1" x14ac:dyDescent="0.25">
      <c r="K211">
        <v>196</v>
      </c>
      <c r="L211" t="e">
        <f>IF(#REF!&gt;=10,#REF!,0)</f>
        <v>#REF!</v>
      </c>
    </row>
    <row r="212" spans="11:12" ht="15" hidden="1" customHeight="1" x14ac:dyDescent="0.25">
      <c r="K212">
        <v>197</v>
      </c>
      <c r="L212" t="e">
        <f>IF(#REF!&gt;=10,#REF!,0)</f>
        <v>#REF!</v>
      </c>
    </row>
    <row r="213" spans="11:12" ht="15" hidden="1" customHeight="1" x14ac:dyDescent="0.25">
      <c r="K213">
        <v>198</v>
      </c>
      <c r="L213" t="e">
        <f>IF(#REF!&gt;=10,#REF!,0)</f>
        <v>#REF!</v>
      </c>
    </row>
    <row r="214" spans="11:12" ht="15" hidden="1" customHeight="1" x14ac:dyDescent="0.25">
      <c r="K214">
        <v>199</v>
      </c>
      <c r="L214" t="e">
        <f>IF(#REF!&gt;=10,#REF!,0)</f>
        <v>#REF!</v>
      </c>
    </row>
    <row r="215" spans="11:12" ht="15" hidden="1" customHeight="1" x14ac:dyDescent="0.25">
      <c r="K215">
        <v>200</v>
      </c>
      <c r="L215" t="e">
        <f>IF(#REF!&gt;=10,#REF!,0)</f>
        <v>#REF!</v>
      </c>
    </row>
    <row r="216" spans="11:12" ht="15" hidden="1" customHeight="1" x14ac:dyDescent="0.25">
      <c r="K216">
        <v>201</v>
      </c>
      <c r="L216" t="e">
        <f>IF(#REF!&gt;=10,#REF!,0)</f>
        <v>#REF!</v>
      </c>
    </row>
    <row r="217" spans="11:12" ht="15" hidden="1" customHeight="1" x14ac:dyDescent="0.25">
      <c r="K217">
        <v>202</v>
      </c>
      <c r="L217" t="e">
        <f>IF(#REF!&gt;=10,#REF!,0)</f>
        <v>#REF!</v>
      </c>
    </row>
    <row r="218" spans="11:12" ht="15" hidden="1" customHeight="1" x14ac:dyDescent="0.25">
      <c r="K218">
        <v>203</v>
      </c>
      <c r="L218" t="e">
        <f>IF(#REF!&gt;=10,#REF!,0)</f>
        <v>#REF!</v>
      </c>
    </row>
    <row r="219" spans="11:12" ht="15" hidden="1" customHeight="1" x14ac:dyDescent="0.25">
      <c r="K219">
        <v>204</v>
      </c>
      <c r="L219" t="e">
        <f>IF(#REF!&gt;=10,#REF!,0)</f>
        <v>#REF!</v>
      </c>
    </row>
    <row r="220" spans="11:12" ht="15" hidden="1" customHeight="1" x14ac:dyDescent="0.25">
      <c r="K220">
        <v>205</v>
      </c>
      <c r="L220" t="e">
        <f>IF(#REF!&gt;=10,#REF!,0)</f>
        <v>#REF!</v>
      </c>
    </row>
    <row r="221" spans="11:12" ht="15" hidden="1" customHeight="1" x14ac:dyDescent="0.25">
      <c r="K221">
        <v>206</v>
      </c>
      <c r="L221" t="e">
        <f>IF(#REF!&gt;=10,#REF!,0)</f>
        <v>#REF!</v>
      </c>
    </row>
    <row r="222" spans="11:12" ht="15" hidden="1" customHeight="1" x14ac:dyDescent="0.25">
      <c r="K222">
        <v>207</v>
      </c>
      <c r="L222" t="e">
        <f>IF(#REF!&gt;=10,#REF!,0)</f>
        <v>#REF!</v>
      </c>
    </row>
    <row r="223" spans="11:12" ht="15" hidden="1" customHeight="1" x14ac:dyDescent="0.25">
      <c r="K223">
        <v>208</v>
      </c>
      <c r="L223" t="e">
        <f>IF(#REF!&gt;=10,#REF!,0)</f>
        <v>#REF!</v>
      </c>
    </row>
    <row r="224" spans="11:12" ht="15" hidden="1" customHeight="1" x14ac:dyDescent="0.25">
      <c r="K224">
        <v>209</v>
      </c>
      <c r="L224" t="e">
        <f>IF(#REF!&gt;=10,#REF!,0)</f>
        <v>#REF!</v>
      </c>
    </row>
    <row r="225" spans="11:12" ht="15" hidden="1" customHeight="1" x14ac:dyDescent="0.25">
      <c r="K225">
        <v>210</v>
      </c>
      <c r="L225" t="e">
        <f>IF(#REF!&gt;=10,#REF!,0)</f>
        <v>#REF!</v>
      </c>
    </row>
    <row r="226" spans="11:12" ht="15" hidden="1" customHeight="1" x14ac:dyDescent="0.25">
      <c r="K226">
        <v>211</v>
      </c>
      <c r="L226" t="e">
        <f>IF(#REF!&gt;=10,#REF!,0)</f>
        <v>#REF!</v>
      </c>
    </row>
    <row r="227" spans="11:12" ht="15" hidden="1" customHeight="1" x14ac:dyDescent="0.25">
      <c r="K227">
        <v>212</v>
      </c>
      <c r="L227" t="e">
        <f>IF(#REF!&gt;=10,P19,0)</f>
        <v>#REF!</v>
      </c>
    </row>
    <row r="228" spans="11:12" ht="15" hidden="1" customHeight="1" x14ac:dyDescent="0.25">
      <c r="K228">
        <v>213</v>
      </c>
      <c r="L228" t="e">
        <f>IF(#REF!&gt;=10,P20,0)</f>
        <v>#REF!</v>
      </c>
    </row>
    <row r="229" spans="11:12" ht="15" hidden="1" customHeight="1" x14ac:dyDescent="0.25">
      <c r="K229">
        <v>214</v>
      </c>
      <c r="L229" t="e">
        <f>IF(#REF!&gt;=10,#REF!,0)</f>
        <v>#REF!</v>
      </c>
    </row>
    <row r="230" spans="11:12" ht="15" hidden="1" customHeight="1" x14ac:dyDescent="0.25">
      <c r="K230">
        <v>215</v>
      </c>
      <c r="L230" t="e">
        <f>IF(#REF!&gt;=10,#REF!,0)</f>
        <v>#REF!</v>
      </c>
    </row>
    <row r="231" spans="11:12" ht="15" hidden="1" customHeight="1" x14ac:dyDescent="0.25">
      <c r="K231">
        <v>216</v>
      </c>
      <c r="L231" t="e">
        <f>IF(#REF!&gt;=10,#REF!,0)</f>
        <v>#REF!</v>
      </c>
    </row>
    <row r="232" spans="11:12" ht="15" hidden="1" customHeight="1" x14ac:dyDescent="0.25">
      <c r="K232">
        <v>217</v>
      </c>
      <c r="L232" t="e">
        <f>IF(#REF!&gt;=10,#REF!,0)</f>
        <v>#REF!</v>
      </c>
    </row>
    <row r="233" spans="11:12" ht="15" hidden="1" customHeight="1" x14ac:dyDescent="0.25">
      <c r="K233">
        <v>218</v>
      </c>
      <c r="L233" t="e">
        <f>IF(#REF!&gt;=10,#REF!,0)</f>
        <v>#REF!</v>
      </c>
    </row>
    <row r="234" spans="11:12" ht="15" hidden="1" customHeight="1" x14ac:dyDescent="0.25">
      <c r="K234">
        <v>219</v>
      </c>
      <c r="L234" t="e">
        <f>IF(#REF!&gt;=10,#REF!,0)</f>
        <v>#REF!</v>
      </c>
    </row>
    <row r="235" spans="11:12" ht="15" hidden="1" customHeight="1" x14ac:dyDescent="0.25">
      <c r="K235">
        <v>220</v>
      </c>
      <c r="L235" t="e">
        <f>IF(#REF!&gt;=10,#REF!,0)</f>
        <v>#REF!</v>
      </c>
    </row>
    <row r="236" spans="11:12" ht="15" hidden="1" customHeight="1" x14ac:dyDescent="0.25">
      <c r="K236">
        <v>221</v>
      </c>
      <c r="L236" t="e">
        <f>IF(#REF!&gt;=10,#REF!,0)</f>
        <v>#REF!</v>
      </c>
    </row>
    <row r="237" spans="11:12" ht="15" hidden="1" customHeight="1" x14ac:dyDescent="0.25">
      <c r="K237">
        <v>222</v>
      </c>
      <c r="L237" t="e">
        <f>IF(#REF!&gt;=10,#REF!,0)</f>
        <v>#REF!</v>
      </c>
    </row>
    <row r="238" spans="11:12" ht="15" hidden="1" customHeight="1" x14ac:dyDescent="0.25">
      <c r="K238">
        <v>223</v>
      </c>
      <c r="L238" t="e">
        <f>IF(#REF!&gt;=10,#REF!,0)</f>
        <v>#REF!</v>
      </c>
    </row>
    <row r="239" spans="11:12" ht="15" hidden="1" customHeight="1" x14ac:dyDescent="0.25">
      <c r="K239">
        <v>224</v>
      </c>
      <c r="L239" t="e">
        <f>IF(#REF!&gt;=10,#REF!,0)</f>
        <v>#REF!</v>
      </c>
    </row>
    <row r="240" spans="11:12" ht="15" hidden="1" customHeight="1" x14ac:dyDescent="0.25">
      <c r="K240">
        <v>225</v>
      </c>
      <c r="L240" t="e">
        <f>IF(#REF!&gt;=10,#REF!,0)</f>
        <v>#REF!</v>
      </c>
    </row>
    <row r="241" spans="11:12" ht="15" hidden="1" customHeight="1" x14ac:dyDescent="0.25">
      <c r="K241">
        <v>226</v>
      </c>
      <c r="L241" t="e">
        <f>IF(#REF!&gt;=10,#REF!,0)</f>
        <v>#REF!</v>
      </c>
    </row>
    <row r="242" spans="11:12" ht="15" hidden="1" customHeight="1" x14ac:dyDescent="0.25">
      <c r="K242">
        <v>227</v>
      </c>
      <c r="L242" t="e">
        <f>IF(#REF!&gt;=10,#REF!,0)</f>
        <v>#REF!</v>
      </c>
    </row>
    <row r="243" spans="11:12" ht="15" hidden="1" customHeight="1" x14ac:dyDescent="0.25">
      <c r="K243">
        <v>228</v>
      </c>
      <c r="L243" t="e">
        <f>IF(#REF!&gt;=10,#REF!,0)</f>
        <v>#REF!</v>
      </c>
    </row>
    <row r="244" spans="11:12" ht="15" hidden="1" customHeight="1" x14ac:dyDescent="0.25">
      <c r="K244">
        <v>229</v>
      </c>
      <c r="L244" t="e">
        <f>IF(#REF!&gt;=10,#REF!,0)</f>
        <v>#REF!</v>
      </c>
    </row>
    <row r="245" spans="11:12" ht="15" hidden="1" customHeight="1" x14ac:dyDescent="0.25">
      <c r="K245">
        <v>230</v>
      </c>
      <c r="L245" t="e">
        <f>IF(#REF!&gt;=10,#REF!,0)</f>
        <v>#REF!</v>
      </c>
    </row>
    <row r="246" spans="11:12" ht="15" hidden="1" customHeight="1" x14ac:dyDescent="0.25">
      <c r="K246">
        <v>231</v>
      </c>
      <c r="L246" t="e">
        <f>IF(#REF!&gt;=10,#REF!,0)</f>
        <v>#REF!</v>
      </c>
    </row>
    <row r="247" spans="11:12" ht="15" hidden="1" customHeight="1" x14ac:dyDescent="0.25">
      <c r="K247">
        <v>232</v>
      </c>
      <c r="L247" t="e">
        <f>IF(#REF!&gt;=10,#REF!,0)</f>
        <v>#REF!</v>
      </c>
    </row>
    <row r="248" spans="11:12" ht="15" hidden="1" customHeight="1" x14ac:dyDescent="0.25">
      <c r="K248">
        <v>233</v>
      </c>
      <c r="L248" t="e">
        <f>IF(#REF!&gt;=10,#REF!,0)</f>
        <v>#REF!</v>
      </c>
    </row>
    <row r="249" spans="11:12" ht="15" hidden="1" customHeight="1" x14ac:dyDescent="0.25">
      <c r="K249">
        <v>234</v>
      </c>
      <c r="L249" t="e">
        <f>IF(#REF!&gt;=10,#REF!,0)</f>
        <v>#REF!</v>
      </c>
    </row>
    <row r="250" spans="11:12" ht="15" hidden="1" customHeight="1" x14ac:dyDescent="0.25">
      <c r="K250">
        <v>235</v>
      </c>
      <c r="L250" t="e">
        <f>IF(#REF!&gt;=10,#REF!,0)</f>
        <v>#REF!</v>
      </c>
    </row>
    <row r="251" spans="11:12" ht="15" hidden="1" customHeight="1" x14ac:dyDescent="0.25">
      <c r="K251">
        <v>236</v>
      </c>
      <c r="L251" t="e">
        <f>IF(#REF!&gt;=10,#REF!,0)</f>
        <v>#REF!</v>
      </c>
    </row>
    <row r="252" spans="11:12" ht="15" hidden="1" customHeight="1" x14ac:dyDescent="0.25">
      <c r="K252">
        <v>237</v>
      </c>
      <c r="L252" t="e">
        <f>IF(#REF!&gt;=10,#REF!,0)</f>
        <v>#REF!</v>
      </c>
    </row>
    <row r="253" spans="11:12" ht="15" hidden="1" customHeight="1" x14ac:dyDescent="0.25">
      <c r="K253">
        <v>238</v>
      </c>
      <c r="L253" t="e">
        <f>IF(#REF!&gt;=10,#REF!,0)</f>
        <v>#REF!</v>
      </c>
    </row>
    <row r="254" spans="11:12" ht="15" hidden="1" customHeight="1" x14ac:dyDescent="0.25">
      <c r="K254">
        <v>239</v>
      </c>
      <c r="L254" t="e">
        <f>IF(#REF!&gt;=10,#REF!,0)</f>
        <v>#REF!</v>
      </c>
    </row>
    <row r="255" spans="11:12" ht="15" hidden="1" customHeight="1" x14ac:dyDescent="0.25">
      <c r="K255">
        <v>240</v>
      </c>
      <c r="L255" t="e">
        <f>IF(#REF!&gt;=10,#REF!,0)</f>
        <v>#REF!</v>
      </c>
    </row>
    <row r="256" spans="11:12" ht="15" hidden="1" customHeight="1" x14ac:dyDescent="0.25">
      <c r="K256">
        <v>241</v>
      </c>
      <c r="L256" t="e">
        <f>IF(#REF!&gt;=10,#REF!,0)</f>
        <v>#REF!</v>
      </c>
    </row>
    <row r="257" spans="11:12" ht="15" hidden="1" customHeight="1" x14ac:dyDescent="0.25">
      <c r="K257">
        <v>242</v>
      </c>
      <c r="L257" t="e">
        <f>IF(#REF!&gt;=10,#REF!,0)</f>
        <v>#REF!</v>
      </c>
    </row>
    <row r="258" spans="11:12" ht="15" hidden="1" customHeight="1" x14ac:dyDescent="0.25">
      <c r="K258">
        <v>243</v>
      </c>
      <c r="L258" t="e">
        <f>IF(#REF!&gt;=10,#REF!,0)</f>
        <v>#REF!</v>
      </c>
    </row>
    <row r="259" spans="11:12" ht="15" hidden="1" customHeight="1" x14ac:dyDescent="0.25">
      <c r="K259">
        <v>244</v>
      </c>
      <c r="L259" t="e">
        <f>IF(#REF!&gt;=10,#REF!,0)</f>
        <v>#REF!</v>
      </c>
    </row>
    <row r="260" spans="11:12" ht="15" hidden="1" customHeight="1" x14ac:dyDescent="0.25">
      <c r="K260">
        <v>245</v>
      </c>
      <c r="L260" t="e">
        <f>IF(#REF!&gt;=10,#REF!,0)</f>
        <v>#REF!</v>
      </c>
    </row>
    <row r="261" spans="11:12" ht="15" hidden="1" customHeight="1" x14ac:dyDescent="0.25">
      <c r="K261">
        <v>246</v>
      </c>
      <c r="L261" t="e">
        <f>IF(#REF!&gt;=10,#REF!,0)</f>
        <v>#REF!</v>
      </c>
    </row>
    <row r="262" spans="11:12" ht="15" hidden="1" customHeight="1" x14ac:dyDescent="0.25">
      <c r="K262">
        <v>247</v>
      </c>
      <c r="L262" t="e">
        <f>IF(#REF!&gt;=10,#REF!,0)</f>
        <v>#REF!</v>
      </c>
    </row>
    <row r="263" spans="11:12" ht="15" hidden="1" customHeight="1" x14ac:dyDescent="0.25">
      <c r="K263">
        <v>248</v>
      </c>
      <c r="L263" t="e">
        <f>IF(#REF!&gt;=10,#REF!,0)</f>
        <v>#REF!</v>
      </c>
    </row>
    <row r="264" spans="11:12" ht="15" hidden="1" customHeight="1" x14ac:dyDescent="0.25">
      <c r="K264">
        <v>249</v>
      </c>
      <c r="L264" t="e">
        <f>IF(#REF!&gt;=10,#REF!,0)</f>
        <v>#REF!</v>
      </c>
    </row>
    <row r="265" spans="11:12" ht="15" hidden="1" customHeight="1" x14ac:dyDescent="0.25">
      <c r="K265">
        <v>250</v>
      </c>
      <c r="L265" t="e">
        <f>IF(#REF!&gt;=10,#REF!,0)</f>
        <v>#REF!</v>
      </c>
    </row>
    <row r="266" spans="11:12" ht="15" hidden="1" customHeight="1" x14ac:dyDescent="0.25">
      <c r="K266">
        <v>251</v>
      </c>
      <c r="L266" t="e">
        <f>IF(#REF!&gt;=10,#REF!,0)</f>
        <v>#REF!</v>
      </c>
    </row>
    <row r="267" spans="11:12" ht="15" hidden="1" customHeight="1" x14ac:dyDescent="0.25">
      <c r="K267">
        <v>252</v>
      </c>
      <c r="L267" t="e">
        <f>IF(#REF!&gt;=10,#REF!,0)</f>
        <v>#REF!</v>
      </c>
    </row>
    <row r="268" spans="11:12" ht="15" hidden="1" customHeight="1" x14ac:dyDescent="0.25">
      <c r="K268">
        <v>253</v>
      </c>
      <c r="L268" t="e">
        <f>IF(#REF!&gt;=10,#REF!,0)</f>
        <v>#REF!</v>
      </c>
    </row>
    <row r="269" spans="11:12" ht="15" hidden="1" customHeight="1" x14ac:dyDescent="0.25">
      <c r="K269">
        <v>254</v>
      </c>
      <c r="L269" t="e">
        <f>IF(#REF!&gt;=10,#REF!,0)</f>
        <v>#REF!</v>
      </c>
    </row>
    <row r="270" spans="11:12" ht="15" hidden="1" customHeight="1" x14ac:dyDescent="0.25">
      <c r="K270">
        <v>255</v>
      </c>
      <c r="L270" t="e">
        <f>IF(#REF!&gt;=10,#REF!,0)</f>
        <v>#REF!</v>
      </c>
    </row>
    <row r="271" spans="11:12" ht="15" hidden="1" customHeight="1" x14ac:dyDescent="0.25">
      <c r="K271">
        <v>256</v>
      </c>
      <c r="L271" t="e">
        <f>IF(#REF!&gt;=10,#REF!,0)</f>
        <v>#REF!</v>
      </c>
    </row>
    <row r="272" spans="11:12" ht="15" hidden="1" customHeight="1" x14ac:dyDescent="0.25">
      <c r="L272" t="e">
        <f>SUM(L22:L271)</f>
        <v>#REF!</v>
      </c>
    </row>
    <row r="273" spans="12:12" ht="15" hidden="1" customHeight="1" x14ac:dyDescent="0.25">
      <c r="L273" t="s">
        <v>32</v>
      </c>
    </row>
  </sheetData>
  <mergeCells count="48">
    <mergeCell ref="Q19:Q20"/>
    <mergeCell ref="Q7:Q12"/>
    <mergeCell ref="Q13:Q14"/>
    <mergeCell ref="Q15:Q16"/>
    <mergeCell ref="Q17:Q18"/>
    <mergeCell ref="A7:A12"/>
    <mergeCell ref="B7:B12"/>
    <mergeCell ref="C7:C12"/>
    <mergeCell ref="F7:F12"/>
    <mergeCell ref="O7:O12"/>
    <mergeCell ref="O13:O14"/>
    <mergeCell ref="P13:P14"/>
    <mergeCell ref="L7:L12"/>
    <mergeCell ref="M7:M12"/>
    <mergeCell ref="B13:B14"/>
    <mergeCell ref="C13:C14"/>
    <mergeCell ref="P7:P12"/>
    <mergeCell ref="A13:A14"/>
    <mergeCell ref="I15:I16"/>
    <mergeCell ref="I17:I18"/>
    <mergeCell ref="I19:I20"/>
    <mergeCell ref="A19:A20"/>
    <mergeCell ref="B19:B20"/>
    <mergeCell ref="C19:C20"/>
    <mergeCell ref="O15:O16"/>
    <mergeCell ref="P15:P16"/>
    <mergeCell ref="A15:A16"/>
    <mergeCell ref="B15:B16"/>
    <mergeCell ref="C15:C16"/>
    <mergeCell ref="F15:F16"/>
    <mergeCell ref="N15:N16"/>
    <mergeCell ref="L15:L16"/>
    <mergeCell ref="M15:M16"/>
    <mergeCell ref="P17:P18"/>
    <mergeCell ref="A17:A18"/>
    <mergeCell ref="B17:B18"/>
    <mergeCell ref="C17:C18"/>
    <mergeCell ref="F17:F18"/>
    <mergeCell ref="N17:N18"/>
    <mergeCell ref="O17:O18"/>
    <mergeCell ref="L17:L18"/>
    <mergeCell ref="M17:M18"/>
    <mergeCell ref="O19:O20"/>
    <mergeCell ref="P19:P20"/>
    <mergeCell ref="F19:F20"/>
    <mergeCell ref="N19:N20"/>
    <mergeCell ref="L19:L20"/>
    <mergeCell ref="M19:M20"/>
  </mergeCells>
  <conditionalFormatting sqref="M7 M13:M15 M17 M19">
    <cfRule type="cellIs" dxfId="280" priority="9" operator="equal">
      <formula>3</formula>
    </cfRule>
    <cfRule type="cellIs" dxfId="279" priority="10" operator="equal">
      <formula>3</formula>
    </cfRule>
  </conditionalFormatting>
  <conditionalFormatting sqref="M19 M7 M13:M15 M17">
    <cfRule type="containsText" dxfId="278" priority="4483" operator="containsText" text="Crítica">
      <formula>NOT(ISERROR(SEARCH("Crítica",M7)))</formula>
    </cfRule>
    <cfRule type="containsText" dxfId="277" priority="4484" operator="containsText" text="Baja">
      <formula>NOT(ISERROR(SEARCH("Baja",M7)))</formula>
    </cfRule>
    <cfRule type="containsText" dxfId="276" priority="4485" operator="containsText" text="Importante">
      <formula>NOT(ISERROR(SEARCH("Importante",M7)))</formula>
    </cfRule>
    <cfRule type="colorScale" priority="4486">
      <colorScale>
        <cfvo type="min"/>
        <cfvo type="num" val="2"/>
        <cfvo type="max"/>
        <color rgb="FF00B050"/>
        <color rgb="FFFFFF00"/>
        <color rgb="FFFF0000"/>
      </colorScale>
    </cfRule>
    <cfRule type="containsText" dxfId="275" priority="4487" operator="containsText" text="3">
      <formula>NOT(ISERROR(SEARCH("3",M7)))</formula>
    </cfRule>
    <cfRule type="colorScale" priority="4488">
      <colorScale>
        <cfvo type="num" val="1"/>
        <cfvo type="num" val="2"/>
        <cfvo type="num" val="3"/>
        <color rgb="FF00B050"/>
        <color rgb="FFFFFF00"/>
        <color rgb="FFFF0000"/>
      </colorScale>
    </cfRule>
    <cfRule type="colorScale" priority="4489">
      <colorScale>
        <cfvo type="min"/>
        <cfvo type="percentile" val="50"/>
        <cfvo type="max"/>
        <color rgb="FFF8696B"/>
        <color rgb="FFFFEB84"/>
        <color rgb="FF63BE7B"/>
      </colorScale>
    </cfRule>
    <cfRule type="cellIs" dxfId="274" priority="4490" operator="between">
      <formula>0</formula>
      <formula>1</formula>
    </cfRule>
    <cfRule type="cellIs" dxfId="273" priority="4491" operator="equal">
      <formula>3</formula>
    </cfRule>
  </conditionalFormatting>
  <dataValidations count="2">
    <dataValidation type="list" allowBlank="1" showInputMessage="1" showErrorMessage="1" sqref="H7:H20" xr:uid="{00000000-0002-0000-0300-000000000000}">
      <formula1>$Q$2:$Q$3</formula1>
    </dataValidation>
    <dataValidation type="list" allowBlank="1" showInputMessage="1" showErrorMessage="1" sqref="F7:F20" xr:uid="{00000000-0002-0000-0300-000001000000}">
      <formula1>$P$2:$P$3</formula1>
    </dataValidation>
  </dataValidations>
  <pageMargins left="0.7" right="0.7" top="0.75" bottom="0.75" header="0.3" footer="0.3"/>
  <pageSetup scale="44" orientation="portrait" horizontalDpi="360" verticalDpi="36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3"/>
  </sheetPr>
  <dimension ref="A2:I183"/>
  <sheetViews>
    <sheetView view="pageBreakPreview" zoomScale="60" zoomScaleNormal="112" workbookViewId="0">
      <selection activeCell="L21" sqref="L21"/>
    </sheetView>
  </sheetViews>
  <sheetFormatPr baseColWidth="10" defaultRowHeight="15" x14ac:dyDescent="0.25"/>
  <cols>
    <col min="2" max="2" width="22.5703125" customWidth="1"/>
    <col min="3" max="3" width="28.42578125" customWidth="1"/>
    <col min="4" max="4" width="19.7109375" customWidth="1"/>
    <col min="5" max="5" width="19.85546875" customWidth="1"/>
    <col min="6" max="6" width="14.140625" customWidth="1"/>
    <col min="7" max="7" width="11.28515625" customWidth="1"/>
    <col min="8" max="8" width="13.140625" customWidth="1"/>
    <col min="9" max="9" width="42.85546875" customWidth="1"/>
  </cols>
  <sheetData>
    <row r="2" spans="1:9" ht="15.75" x14ac:dyDescent="0.25">
      <c r="B2" s="190" t="s">
        <v>1040</v>
      </c>
      <c r="C2" s="189"/>
      <c r="D2" s="191"/>
      <c r="E2" s="189"/>
      <c r="F2" s="189"/>
      <c r="G2" s="192"/>
      <c r="H2" s="192"/>
      <c r="I2" s="189"/>
    </row>
    <row r="3" spans="1:9" ht="25.5" x14ac:dyDescent="0.25">
      <c r="A3" s="186" t="s">
        <v>1049</v>
      </c>
      <c r="B3" s="193" t="s">
        <v>1041</v>
      </c>
      <c r="C3" s="193" t="s">
        <v>1042</v>
      </c>
      <c r="D3" s="193" t="s">
        <v>1043</v>
      </c>
      <c r="E3" s="193" t="s">
        <v>1044</v>
      </c>
      <c r="F3" s="193" t="s">
        <v>1045</v>
      </c>
      <c r="G3" s="194" t="s">
        <v>1046</v>
      </c>
      <c r="H3" s="195" t="s">
        <v>1047</v>
      </c>
      <c r="I3" s="193" t="s">
        <v>1048</v>
      </c>
    </row>
    <row r="4" spans="1:9" ht="19.5" customHeight="1" x14ac:dyDescent="0.25">
      <c r="A4" s="188">
        <v>9300</v>
      </c>
      <c r="B4" s="215" t="s">
        <v>1050</v>
      </c>
      <c r="C4" s="196" t="s">
        <v>1051</v>
      </c>
      <c r="D4" s="187" t="s">
        <v>1052</v>
      </c>
      <c r="E4" s="188" t="s">
        <v>1053</v>
      </c>
      <c r="F4" s="216">
        <v>20348</v>
      </c>
      <c r="G4" s="188" t="s">
        <v>49</v>
      </c>
      <c r="H4" s="188">
        <v>62</v>
      </c>
      <c r="I4" s="216" t="s">
        <v>1054</v>
      </c>
    </row>
    <row r="5" spans="1:9" ht="19.5" customHeight="1" x14ac:dyDescent="0.25">
      <c r="A5" s="188">
        <v>9300</v>
      </c>
      <c r="B5" s="215" t="s">
        <v>1055</v>
      </c>
      <c r="C5" s="196" t="s">
        <v>1056</v>
      </c>
      <c r="D5" s="187" t="s">
        <v>1057</v>
      </c>
      <c r="E5" s="188" t="s">
        <v>1058</v>
      </c>
      <c r="F5" s="216">
        <v>30648</v>
      </c>
      <c r="G5" s="188" t="s">
        <v>49</v>
      </c>
      <c r="H5" s="188">
        <v>34</v>
      </c>
      <c r="I5" s="216" t="s">
        <v>1059</v>
      </c>
    </row>
    <row r="6" spans="1:9" ht="19.5" customHeight="1" x14ac:dyDescent="0.25">
      <c r="A6" s="188">
        <v>9300</v>
      </c>
      <c r="B6" s="215" t="s">
        <v>1060</v>
      </c>
      <c r="C6" s="196" t="s">
        <v>1061</v>
      </c>
      <c r="D6" s="187" t="s">
        <v>1062</v>
      </c>
      <c r="E6" s="188" t="s">
        <v>1063</v>
      </c>
      <c r="F6" s="216">
        <v>25381</v>
      </c>
      <c r="G6" s="188" t="s">
        <v>49</v>
      </c>
      <c r="H6" s="188">
        <v>48</v>
      </c>
      <c r="I6" s="216" t="s">
        <v>1064</v>
      </c>
    </row>
    <row r="7" spans="1:9" ht="19.5" customHeight="1" x14ac:dyDescent="0.25">
      <c r="A7" s="188">
        <v>9300</v>
      </c>
      <c r="B7" s="215" t="s">
        <v>1065</v>
      </c>
      <c r="C7" s="215" t="s">
        <v>1066</v>
      </c>
      <c r="D7" s="187" t="s">
        <v>1066</v>
      </c>
      <c r="E7" s="188" t="s">
        <v>1067</v>
      </c>
      <c r="F7" s="216">
        <v>32373</v>
      </c>
      <c r="G7" s="188" t="s">
        <v>49</v>
      </c>
      <c r="H7" s="188">
        <v>29</v>
      </c>
      <c r="I7" s="215" t="s">
        <v>1068</v>
      </c>
    </row>
    <row r="8" spans="1:9" ht="19.5" customHeight="1" x14ac:dyDescent="0.25">
      <c r="A8" s="188">
        <v>9300</v>
      </c>
      <c r="B8" s="215" t="s">
        <v>1069</v>
      </c>
      <c r="C8" s="196" t="s">
        <v>1066</v>
      </c>
      <c r="D8" s="187" t="s">
        <v>1070</v>
      </c>
      <c r="E8" s="188" t="s">
        <v>1071</v>
      </c>
      <c r="F8" s="216">
        <v>24709</v>
      </c>
      <c r="G8" s="188" t="s">
        <v>49</v>
      </c>
      <c r="H8" s="188">
        <v>50</v>
      </c>
      <c r="I8" s="216" t="s">
        <v>1059</v>
      </c>
    </row>
    <row r="9" spans="1:9" ht="19.5" customHeight="1" x14ac:dyDescent="0.25">
      <c r="A9" s="188">
        <v>9300</v>
      </c>
      <c r="B9" s="215" t="s">
        <v>1072</v>
      </c>
      <c r="C9" s="215" t="s">
        <v>1066</v>
      </c>
      <c r="D9" s="187" t="s">
        <v>1073</v>
      </c>
      <c r="E9" s="188" t="s">
        <v>1074</v>
      </c>
      <c r="F9" s="216">
        <v>21454</v>
      </c>
      <c r="G9" s="188" t="s">
        <v>49</v>
      </c>
      <c r="H9" s="188">
        <v>59</v>
      </c>
      <c r="I9" s="215" t="s">
        <v>1075</v>
      </c>
    </row>
    <row r="10" spans="1:9" ht="19.5" customHeight="1" x14ac:dyDescent="0.25">
      <c r="A10" s="188">
        <v>9300</v>
      </c>
      <c r="B10" s="215" t="s">
        <v>1076</v>
      </c>
      <c r="C10" s="196" t="s">
        <v>1066</v>
      </c>
      <c r="D10" s="187" t="s">
        <v>1077</v>
      </c>
      <c r="E10" s="188" t="s">
        <v>1078</v>
      </c>
      <c r="F10" s="216">
        <v>28658</v>
      </c>
      <c r="G10" s="188" t="s">
        <v>49</v>
      </c>
      <c r="H10" s="188">
        <v>39</v>
      </c>
      <c r="I10" s="216" t="s">
        <v>1079</v>
      </c>
    </row>
    <row r="11" spans="1:9" ht="19.5" customHeight="1" x14ac:dyDescent="0.25">
      <c r="A11" s="188">
        <v>9300</v>
      </c>
      <c r="B11" s="215" t="s">
        <v>1080</v>
      </c>
      <c r="C11" s="196" t="s">
        <v>1081</v>
      </c>
      <c r="D11" s="187" t="s">
        <v>1082</v>
      </c>
      <c r="E11" s="188" t="s">
        <v>1083</v>
      </c>
      <c r="F11" s="216">
        <v>30129</v>
      </c>
      <c r="G11" s="188" t="s">
        <v>49</v>
      </c>
      <c r="H11" s="188">
        <v>35</v>
      </c>
      <c r="I11" s="216" t="s">
        <v>1059</v>
      </c>
    </row>
    <row r="12" spans="1:9" ht="19.5" customHeight="1" x14ac:dyDescent="0.25">
      <c r="A12" s="188">
        <v>9300</v>
      </c>
      <c r="B12" s="196" t="s">
        <v>1084</v>
      </c>
      <c r="C12" s="196" t="s">
        <v>1085</v>
      </c>
      <c r="D12" s="187" t="s">
        <v>1086</v>
      </c>
      <c r="E12" s="188" t="s">
        <v>1087</v>
      </c>
      <c r="F12" s="217">
        <v>24158</v>
      </c>
      <c r="G12" s="188" t="s">
        <v>49</v>
      </c>
      <c r="H12" s="188">
        <v>52</v>
      </c>
      <c r="I12" s="217" t="s">
        <v>1079</v>
      </c>
    </row>
    <row r="13" spans="1:9" ht="19.5" customHeight="1" x14ac:dyDescent="0.25">
      <c r="A13" s="188">
        <v>9300</v>
      </c>
      <c r="B13" s="215" t="s">
        <v>1088</v>
      </c>
      <c r="C13" s="215" t="s">
        <v>1089</v>
      </c>
      <c r="D13" s="187" t="s">
        <v>1090</v>
      </c>
      <c r="E13" s="188" t="s">
        <v>1091</v>
      </c>
      <c r="F13" s="216">
        <v>30441</v>
      </c>
      <c r="G13" s="188" t="s">
        <v>49</v>
      </c>
      <c r="H13" s="188">
        <v>34</v>
      </c>
      <c r="I13" s="215" t="s">
        <v>1068</v>
      </c>
    </row>
    <row r="14" spans="1:9" ht="19.5" customHeight="1" x14ac:dyDescent="0.25">
      <c r="A14" s="188">
        <v>9300</v>
      </c>
      <c r="B14" s="215" t="s">
        <v>1092</v>
      </c>
      <c r="C14" s="197" t="s">
        <v>1089</v>
      </c>
      <c r="D14" s="188" t="s">
        <v>1093</v>
      </c>
      <c r="E14" s="220" t="s">
        <v>1094</v>
      </c>
      <c r="F14" s="216">
        <v>26643</v>
      </c>
      <c r="G14" s="221" t="s">
        <v>49</v>
      </c>
      <c r="H14" s="188">
        <v>45</v>
      </c>
      <c r="I14" s="216" t="s">
        <v>1064</v>
      </c>
    </row>
    <row r="15" spans="1:9" ht="19.5" customHeight="1" x14ac:dyDescent="0.25">
      <c r="A15" s="188">
        <v>9300</v>
      </c>
      <c r="B15" s="215" t="s">
        <v>1095</v>
      </c>
      <c r="C15" s="197" t="s">
        <v>1096</v>
      </c>
      <c r="D15" s="188" t="s">
        <v>1097</v>
      </c>
      <c r="E15" s="220" t="s">
        <v>1098</v>
      </c>
      <c r="F15" s="216">
        <v>24764</v>
      </c>
      <c r="G15" s="221" t="s">
        <v>49</v>
      </c>
      <c r="H15" s="188">
        <v>50</v>
      </c>
      <c r="I15" s="216" t="s">
        <v>1059</v>
      </c>
    </row>
    <row r="16" spans="1:9" ht="19.5" customHeight="1" x14ac:dyDescent="0.25">
      <c r="A16" s="188">
        <v>9300</v>
      </c>
      <c r="B16" s="215" t="s">
        <v>1099</v>
      </c>
      <c r="C16" s="197" t="s">
        <v>1100</v>
      </c>
      <c r="D16" s="188" t="s">
        <v>1101</v>
      </c>
      <c r="E16" s="220" t="s">
        <v>1102</v>
      </c>
      <c r="F16" s="216">
        <v>22520</v>
      </c>
      <c r="G16" s="221" t="s">
        <v>49</v>
      </c>
      <c r="H16" s="188">
        <v>56</v>
      </c>
      <c r="I16" s="216" t="s">
        <v>1059</v>
      </c>
    </row>
    <row r="17" spans="1:9" ht="19.5" customHeight="1" x14ac:dyDescent="0.25">
      <c r="A17" s="188">
        <v>9300</v>
      </c>
      <c r="B17" s="215" t="s">
        <v>1103</v>
      </c>
      <c r="C17" s="198" t="s">
        <v>1104</v>
      </c>
      <c r="D17" s="188" t="s">
        <v>1105</v>
      </c>
      <c r="E17" s="220" t="s">
        <v>1106</v>
      </c>
      <c r="F17" s="216">
        <v>30904</v>
      </c>
      <c r="G17" s="221" t="s">
        <v>49</v>
      </c>
      <c r="H17" s="188">
        <v>33</v>
      </c>
      <c r="I17" s="215" t="s">
        <v>1068</v>
      </c>
    </row>
    <row r="18" spans="1:9" ht="19.5" customHeight="1" x14ac:dyDescent="0.25">
      <c r="A18" s="188">
        <v>9300</v>
      </c>
      <c r="B18" s="215" t="s">
        <v>1107</v>
      </c>
      <c r="C18" s="198" t="s">
        <v>1108</v>
      </c>
      <c r="D18" s="221" t="s">
        <v>1109</v>
      </c>
      <c r="E18" s="221" t="s">
        <v>1110</v>
      </c>
      <c r="F18" s="216">
        <v>34038</v>
      </c>
      <c r="G18" s="221" t="s">
        <v>49</v>
      </c>
      <c r="H18" s="188">
        <v>25</v>
      </c>
      <c r="I18" s="215" t="s">
        <v>1059</v>
      </c>
    </row>
    <row r="19" spans="1:9" ht="19.5" customHeight="1" x14ac:dyDescent="0.25">
      <c r="A19" s="188">
        <v>9300</v>
      </c>
      <c r="B19" s="215" t="s">
        <v>1111</v>
      </c>
      <c r="C19" s="197" t="s">
        <v>1112</v>
      </c>
      <c r="D19" s="221" t="s">
        <v>1113</v>
      </c>
      <c r="E19" s="221" t="s">
        <v>1114</v>
      </c>
      <c r="F19" s="216">
        <v>31191</v>
      </c>
      <c r="G19" s="221" t="s">
        <v>49</v>
      </c>
      <c r="H19" s="188">
        <v>32</v>
      </c>
      <c r="I19" s="216" t="s">
        <v>1059</v>
      </c>
    </row>
    <row r="20" spans="1:9" ht="19.5" customHeight="1" x14ac:dyDescent="0.25">
      <c r="A20" s="188">
        <v>9300</v>
      </c>
      <c r="B20" s="215" t="s">
        <v>1115</v>
      </c>
      <c r="C20" s="197" t="s">
        <v>1116</v>
      </c>
      <c r="D20" s="221" t="s">
        <v>1117</v>
      </c>
      <c r="E20" s="221" t="s">
        <v>1118</v>
      </c>
      <c r="F20" s="216">
        <v>28288</v>
      </c>
      <c r="G20" s="221" t="s">
        <v>49</v>
      </c>
      <c r="H20" s="188">
        <v>40</v>
      </c>
      <c r="I20" s="216" t="s">
        <v>1119</v>
      </c>
    </row>
    <row r="21" spans="1:9" ht="19.5" customHeight="1" x14ac:dyDescent="0.25">
      <c r="A21" s="188">
        <v>9300</v>
      </c>
      <c r="B21" s="196" t="s">
        <v>1120</v>
      </c>
      <c r="C21" s="197" t="s">
        <v>1116</v>
      </c>
      <c r="D21" s="221" t="s">
        <v>1121</v>
      </c>
      <c r="E21" s="221" t="s">
        <v>1122</v>
      </c>
      <c r="F21" s="217">
        <v>32631</v>
      </c>
      <c r="G21" s="221" t="s">
        <v>49</v>
      </c>
      <c r="H21" s="188">
        <v>28</v>
      </c>
      <c r="I21" s="217" t="s">
        <v>1079</v>
      </c>
    </row>
    <row r="22" spans="1:9" ht="19.5" customHeight="1" x14ac:dyDescent="0.25">
      <c r="A22" s="188">
        <v>9300</v>
      </c>
      <c r="B22" s="215" t="s">
        <v>1123</v>
      </c>
      <c r="C22" s="197" t="s">
        <v>1124</v>
      </c>
      <c r="D22" s="221" t="s">
        <v>1125</v>
      </c>
      <c r="E22" s="221" t="s">
        <v>1126</v>
      </c>
      <c r="F22" s="216">
        <v>22097</v>
      </c>
      <c r="G22" s="221" t="s">
        <v>49</v>
      </c>
      <c r="H22" s="188">
        <v>57</v>
      </c>
      <c r="I22" s="216" t="s">
        <v>1127</v>
      </c>
    </row>
    <row r="23" spans="1:9" ht="19.5" customHeight="1" x14ac:dyDescent="0.25">
      <c r="A23" s="188">
        <v>9300</v>
      </c>
      <c r="B23" s="215" t="s">
        <v>1128</v>
      </c>
      <c r="C23" s="197" t="s">
        <v>1129</v>
      </c>
      <c r="D23" s="221" t="s">
        <v>1130</v>
      </c>
      <c r="E23" s="221" t="s">
        <v>1131</v>
      </c>
      <c r="F23" s="216">
        <v>23999</v>
      </c>
      <c r="G23" s="221" t="s">
        <v>49</v>
      </c>
      <c r="H23" s="188">
        <v>52</v>
      </c>
      <c r="I23" s="216" t="s">
        <v>1064</v>
      </c>
    </row>
    <row r="24" spans="1:9" ht="19.5" customHeight="1" x14ac:dyDescent="0.25">
      <c r="A24" s="188">
        <v>9300</v>
      </c>
      <c r="B24" s="215" t="s">
        <v>1132</v>
      </c>
      <c r="C24" s="197" t="s">
        <v>1133</v>
      </c>
      <c r="D24" s="221" t="s">
        <v>1134</v>
      </c>
      <c r="E24" s="221" t="s">
        <v>1135</v>
      </c>
      <c r="F24" s="216">
        <v>24133</v>
      </c>
      <c r="G24" s="221" t="s">
        <v>49</v>
      </c>
      <c r="H24" s="188">
        <v>52</v>
      </c>
      <c r="I24" s="216" t="s">
        <v>1059</v>
      </c>
    </row>
    <row r="25" spans="1:9" ht="19.5" customHeight="1" x14ac:dyDescent="0.25">
      <c r="A25" s="188">
        <v>9300</v>
      </c>
      <c r="B25" s="215" t="s">
        <v>1136</v>
      </c>
      <c r="C25" s="197" t="s">
        <v>1137</v>
      </c>
      <c r="D25" s="221" t="s">
        <v>1138</v>
      </c>
      <c r="E25" s="221" t="s">
        <v>1139</v>
      </c>
      <c r="F25" s="216">
        <v>23248</v>
      </c>
      <c r="G25" s="221" t="s">
        <v>49</v>
      </c>
      <c r="H25" s="188">
        <v>54</v>
      </c>
      <c r="I25" s="216" t="s">
        <v>1059</v>
      </c>
    </row>
    <row r="26" spans="1:9" ht="19.5" customHeight="1" x14ac:dyDescent="0.25">
      <c r="A26" s="188">
        <v>9300</v>
      </c>
      <c r="B26" s="215" t="s">
        <v>1140</v>
      </c>
      <c r="C26" s="198" t="s">
        <v>1141</v>
      </c>
      <c r="D26" s="221" t="s">
        <v>1142</v>
      </c>
      <c r="E26" s="221" t="s">
        <v>1143</v>
      </c>
      <c r="F26" s="216">
        <v>27918</v>
      </c>
      <c r="G26" s="221" t="s">
        <v>49</v>
      </c>
      <c r="H26" s="188">
        <v>41</v>
      </c>
      <c r="I26" s="215" t="s">
        <v>1068</v>
      </c>
    </row>
    <row r="27" spans="1:9" ht="19.5" customHeight="1" x14ac:dyDescent="0.25">
      <c r="A27" s="188">
        <v>9300</v>
      </c>
      <c r="B27" s="215" t="s">
        <v>1144</v>
      </c>
      <c r="C27" s="197" t="s">
        <v>1145</v>
      </c>
      <c r="D27" s="221" t="s">
        <v>1146</v>
      </c>
      <c r="E27" s="221" t="s">
        <v>1147</v>
      </c>
      <c r="F27" s="216">
        <v>29506</v>
      </c>
      <c r="G27" s="221" t="s">
        <v>49</v>
      </c>
      <c r="H27" s="188">
        <v>37</v>
      </c>
      <c r="I27" s="217" t="s">
        <v>1148</v>
      </c>
    </row>
    <row r="28" spans="1:9" ht="19.5" customHeight="1" x14ac:dyDescent="0.25">
      <c r="A28" s="188">
        <v>9300</v>
      </c>
      <c r="B28" s="215" t="s">
        <v>1149</v>
      </c>
      <c r="C28" s="198" t="s">
        <v>1150</v>
      </c>
      <c r="D28" s="221" t="s">
        <v>1151</v>
      </c>
      <c r="E28" s="221" t="s">
        <v>1152</v>
      </c>
      <c r="F28" s="216">
        <v>29888</v>
      </c>
      <c r="G28" s="221" t="s">
        <v>49</v>
      </c>
      <c r="H28" s="188">
        <v>36</v>
      </c>
      <c r="I28" s="215" t="s">
        <v>1068</v>
      </c>
    </row>
    <row r="29" spans="1:9" ht="19.5" customHeight="1" x14ac:dyDescent="0.25">
      <c r="A29" s="188">
        <v>9300</v>
      </c>
      <c r="B29" s="196" t="s">
        <v>1153</v>
      </c>
      <c r="C29" s="197" t="s">
        <v>1154</v>
      </c>
      <c r="D29" s="221" t="s">
        <v>1155</v>
      </c>
      <c r="E29" s="221" t="s">
        <v>1156</v>
      </c>
      <c r="F29" s="217">
        <v>31065</v>
      </c>
      <c r="G29" s="221" t="s">
        <v>49</v>
      </c>
      <c r="H29" s="188">
        <v>33</v>
      </c>
      <c r="I29" s="217" t="s">
        <v>1059</v>
      </c>
    </row>
    <row r="30" spans="1:9" ht="19.5" customHeight="1" x14ac:dyDescent="0.25">
      <c r="A30" s="188">
        <v>9300</v>
      </c>
      <c r="B30" s="215" t="s">
        <v>1157</v>
      </c>
      <c r="C30" s="198" t="s">
        <v>1158</v>
      </c>
      <c r="D30" s="221" t="s">
        <v>1159</v>
      </c>
      <c r="E30" s="221" t="s">
        <v>1160</v>
      </c>
      <c r="F30" s="216">
        <v>34148</v>
      </c>
      <c r="G30" s="221" t="s">
        <v>49</v>
      </c>
      <c r="H30" s="188">
        <v>24</v>
      </c>
      <c r="I30" s="215" t="s">
        <v>1068</v>
      </c>
    </row>
    <row r="31" spans="1:9" ht="19.5" customHeight="1" x14ac:dyDescent="0.25">
      <c r="A31" s="224">
        <v>9300</v>
      </c>
      <c r="B31" s="225" t="s">
        <v>1161</v>
      </c>
      <c r="C31" s="226" t="s">
        <v>1162</v>
      </c>
      <c r="D31" s="227" t="s">
        <v>1163</v>
      </c>
      <c r="E31" s="227" t="s">
        <v>1058</v>
      </c>
      <c r="F31" s="228">
        <v>20840</v>
      </c>
      <c r="G31" s="227" t="s">
        <v>49</v>
      </c>
      <c r="H31" s="224">
        <v>61</v>
      </c>
      <c r="I31" s="228" t="s">
        <v>1059</v>
      </c>
    </row>
    <row r="32" spans="1:9" ht="19.5" customHeight="1" x14ac:dyDescent="0.25">
      <c r="A32" s="188">
        <v>9300</v>
      </c>
      <c r="B32" s="215" t="s">
        <v>1164</v>
      </c>
      <c r="C32" s="198" t="s">
        <v>1162</v>
      </c>
      <c r="D32" s="221" t="s">
        <v>1165</v>
      </c>
      <c r="E32" s="221" t="s">
        <v>1166</v>
      </c>
      <c r="F32" s="216">
        <v>31309</v>
      </c>
      <c r="G32" s="221" t="s">
        <v>49</v>
      </c>
      <c r="H32" s="188">
        <v>32</v>
      </c>
      <c r="I32" s="215" t="s">
        <v>1059</v>
      </c>
    </row>
    <row r="33" spans="1:9" ht="19.5" customHeight="1" x14ac:dyDescent="0.25">
      <c r="A33" s="188">
        <v>9300</v>
      </c>
      <c r="B33" s="215" t="s">
        <v>1167</v>
      </c>
      <c r="C33" s="198" t="s">
        <v>1168</v>
      </c>
      <c r="D33" s="221" t="s">
        <v>1117</v>
      </c>
      <c r="E33" s="221" t="s">
        <v>1169</v>
      </c>
      <c r="F33" s="216">
        <v>29888</v>
      </c>
      <c r="G33" s="221" t="s">
        <v>49</v>
      </c>
      <c r="H33" s="188">
        <v>36</v>
      </c>
      <c r="I33" s="215" t="s">
        <v>1170</v>
      </c>
    </row>
    <row r="34" spans="1:9" ht="19.5" customHeight="1" x14ac:dyDescent="0.25">
      <c r="A34" s="188">
        <v>9300</v>
      </c>
      <c r="B34" s="215" t="s">
        <v>1171</v>
      </c>
      <c r="C34" s="198" t="s">
        <v>1172</v>
      </c>
      <c r="D34" s="221" t="s">
        <v>1173</v>
      </c>
      <c r="E34" s="221" t="s">
        <v>1174</v>
      </c>
      <c r="F34" s="216">
        <v>31703</v>
      </c>
      <c r="G34" s="221" t="s">
        <v>49</v>
      </c>
      <c r="H34" s="188">
        <v>31</v>
      </c>
      <c r="I34" s="215" t="s">
        <v>1068</v>
      </c>
    </row>
    <row r="35" spans="1:9" ht="19.5" customHeight="1" x14ac:dyDescent="0.25">
      <c r="A35" s="188">
        <v>9300</v>
      </c>
      <c r="B35" s="196" t="s">
        <v>1175</v>
      </c>
      <c r="C35" s="197" t="s">
        <v>1176</v>
      </c>
      <c r="D35" s="221" t="s">
        <v>1177</v>
      </c>
      <c r="E35" s="221" t="s">
        <v>1178</v>
      </c>
      <c r="F35" s="217">
        <v>25513</v>
      </c>
      <c r="G35" s="221" t="s">
        <v>49</v>
      </c>
      <c r="H35" s="188">
        <v>48</v>
      </c>
      <c r="I35" s="217" t="s">
        <v>1059</v>
      </c>
    </row>
    <row r="36" spans="1:9" ht="19.5" customHeight="1" x14ac:dyDescent="0.25">
      <c r="A36" s="188">
        <v>9300</v>
      </c>
      <c r="B36" s="215" t="s">
        <v>1179</v>
      </c>
      <c r="C36" s="197" t="s">
        <v>1180</v>
      </c>
      <c r="D36" s="221" t="s">
        <v>1181</v>
      </c>
      <c r="E36" s="221" t="s">
        <v>1182</v>
      </c>
      <c r="F36" s="216">
        <v>31244</v>
      </c>
      <c r="G36" s="221" t="s">
        <v>1183</v>
      </c>
      <c r="H36" s="188">
        <v>32</v>
      </c>
      <c r="I36" s="216" t="s">
        <v>1184</v>
      </c>
    </row>
    <row r="37" spans="1:9" ht="19.5" customHeight="1" x14ac:dyDescent="0.25">
      <c r="A37" s="188">
        <v>9300</v>
      </c>
      <c r="B37" s="215" t="s">
        <v>1185</v>
      </c>
      <c r="C37" s="197" t="s">
        <v>1186</v>
      </c>
      <c r="D37" s="221" t="s">
        <v>1187</v>
      </c>
      <c r="E37" s="221" t="s">
        <v>1067</v>
      </c>
      <c r="F37" s="216">
        <v>23000</v>
      </c>
      <c r="G37" s="221" t="s">
        <v>49</v>
      </c>
      <c r="H37" s="188">
        <v>55</v>
      </c>
      <c r="I37" s="216" t="s">
        <v>1119</v>
      </c>
    </row>
    <row r="38" spans="1:9" ht="19.5" customHeight="1" x14ac:dyDescent="0.25">
      <c r="A38" s="188">
        <v>9300</v>
      </c>
      <c r="B38" s="215" t="s">
        <v>1188</v>
      </c>
      <c r="C38" s="197" t="s">
        <v>1189</v>
      </c>
      <c r="D38" s="221" t="s">
        <v>1190</v>
      </c>
      <c r="E38" s="221" t="s">
        <v>1191</v>
      </c>
      <c r="F38" s="217">
        <v>21104</v>
      </c>
      <c r="G38" s="221" t="s">
        <v>49</v>
      </c>
      <c r="H38" s="188">
        <v>60</v>
      </c>
      <c r="I38" s="217" t="s">
        <v>1079</v>
      </c>
    </row>
    <row r="39" spans="1:9" ht="19.5" customHeight="1" x14ac:dyDescent="0.25">
      <c r="A39" s="188">
        <v>9300</v>
      </c>
      <c r="B39" s="196" t="s">
        <v>1192</v>
      </c>
      <c r="C39" s="197" t="s">
        <v>1193</v>
      </c>
      <c r="D39" s="221" t="s">
        <v>1194</v>
      </c>
      <c r="E39" s="221" t="s">
        <v>1195</v>
      </c>
      <c r="F39" s="217">
        <v>35384</v>
      </c>
      <c r="G39" s="221" t="s">
        <v>49</v>
      </c>
      <c r="H39" s="188">
        <v>21</v>
      </c>
      <c r="I39" s="217" t="s">
        <v>1054</v>
      </c>
    </row>
    <row r="40" spans="1:9" ht="19.5" customHeight="1" x14ac:dyDescent="0.25">
      <c r="A40" s="188">
        <v>9300</v>
      </c>
      <c r="B40" s="215" t="s">
        <v>1196</v>
      </c>
      <c r="C40" s="198" t="s">
        <v>1197</v>
      </c>
      <c r="D40" s="221" t="s">
        <v>1198</v>
      </c>
      <c r="E40" s="221" t="s">
        <v>1199</v>
      </c>
      <c r="F40" s="216">
        <v>27521</v>
      </c>
      <c r="G40" s="221" t="s">
        <v>49</v>
      </c>
      <c r="H40" s="188">
        <v>42</v>
      </c>
      <c r="I40" s="215" t="s">
        <v>1068</v>
      </c>
    </row>
    <row r="41" spans="1:9" ht="19.5" customHeight="1" x14ac:dyDescent="0.25">
      <c r="A41" s="188">
        <v>9300</v>
      </c>
      <c r="B41" s="215" t="s">
        <v>1200</v>
      </c>
      <c r="C41" s="197" t="s">
        <v>1201</v>
      </c>
      <c r="D41" s="221" t="s">
        <v>1202</v>
      </c>
      <c r="E41" s="221" t="s">
        <v>1203</v>
      </c>
      <c r="F41" s="216">
        <v>29493</v>
      </c>
      <c r="G41" s="221" t="s">
        <v>49</v>
      </c>
      <c r="H41" s="188">
        <v>37</v>
      </c>
      <c r="I41" s="216" t="s">
        <v>1059</v>
      </c>
    </row>
    <row r="42" spans="1:9" ht="19.5" customHeight="1" x14ac:dyDescent="0.25">
      <c r="A42" s="188">
        <v>9300</v>
      </c>
      <c r="B42" s="215" t="s">
        <v>1204</v>
      </c>
      <c r="C42" s="197" t="s">
        <v>1201</v>
      </c>
      <c r="D42" s="221" t="s">
        <v>1181</v>
      </c>
      <c r="E42" s="221" t="s">
        <v>1205</v>
      </c>
      <c r="F42" s="216">
        <v>30367</v>
      </c>
      <c r="G42" s="221" t="s">
        <v>49</v>
      </c>
      <c r="H42" s="188">
        <v>35</v>
      </c>
      <c r="I42" s="216" t="s">
        <v>1059</v>
      </c>
    </row>
    <row r="43" spans="1:9" ht="19.5" customHeight="1" x14ac:dyDescent="0.25">
      <c r="A43" s="188">
        <v>9300</v>
      </c>
      <c r="B43" s="215" t="s">
        <v>1206</v>
      </c>
      <c r="C43" s="198" t="s">
        <v>1207</v>
      </c>
      <c r="D43" s="221" t="s">
        <v>1066</v>
      </c>
      <c r="E43" s="221" t="s">
        <v>1208</v>
      </c>
      <c r="F43" s="216">
        <v>33906</v>
      </c>
      <c r="G43" s="221" t="s">
        <v>49</v>
      </c>
      <c r="H43" s="188">
        <v>25</v>
      </c>
      <c r="I43" s="215" t="s">
        <v>1059</v>
      </c>
    </row>
    <row r="44" spans="1:9" ht="19.5" customHeight="1" x14ac:dyDescent="0.25">
      <c r="A44" s="188">
        <v>9300</v>
      </c>
      <c r="B44" s="215" t="s">
        <v>1209</v>
      </c>
      <c r="C44" s="198" t="s">
        <v>1207</v>
      </c>
      <c r="D44" s="221" t="s">
        <v>1210</v>
      </c>
      <c r="E44" s="221" t="s">
        <v>1211</v>
      </c>
      <c r="F44" s="216">
        <v>24810</v>
      </c>
      <c r="G44" s="221" t="s">
        <v>49</v>
      </c>
      <c r="H44" s="188">
        <v>50</v>
      </c>
      <c r="I44" s="215" t="s">
        <v>1059</v>
      </c>
    </row>
    <row r="45" spans="1:9" ht="19.5" customHeight="1" x14ac:dyDescent="0.25">
      <c r="A45" s="188">
        <v>9300</v>
      </c>
      <c r="B45" s="215" t="s">
        <v>1212</v>
      </c>
      <c r="C45" s="197" t="s">
        <v>1213</v>
      </c>
      <c r="D45" s="221" t="s">
        <v>1214</v>
      </c>
      <c r="E45" s="221" t="s">
        <v>1215</v>
      </c>
      <c r="F45" s="216">
        <v>28700</v>
      </c>
      <c r="G45" s="221" t="s">
        <v>49</v>
      </c>
      <c r="H45" s="188">
        <v>39</v>
      </c>
      <c r="I45" s="216" t="s">
        <v>1059</v>
      </c>
    </row>
    <row r="46" spans="1:9" ht="19.5" customHeight="1" x14ac:dyDescent="0.25">
      <c r="A46" s="188">
        <v>9300</v>
      </c>
      <c r="B46" s="220" t="s">
        <v>1216</v>
      </c>
      <c r="C46" s="198" t="s">
        <v>1217</v>
      </c>
      <c r="D46" s="221" t="s">
        <v>1082</v>
      </c>
      <c r="E46" s="221" t="s">
        <v>1218</v>
      </c>
      <c r="F46" s="216">
        <v>28575</v>
      </c>
      <c r="G46" s="221" t="s">
        <v>49</v>
      </c>
      <c r="H46" s="188">
        <v>40</v>
      </c>
      <c r="I46" s="215" t="s">
        <v>1059</v>
      </c>
    </row>
    <row r="47" spans="1:9" ht="19.5" customHeight="1" x14ac:dyDescent="0.25">
      <c r="A47" s="188">
        <v>9300</v>
      </c>
      <c r="B47" s="215" t="s">
        <v>1219</v>
      </c>
      <c r="C47" s="197" t="s">
        <v>1220</v>
      </c>
      <c r="D47" s="221" t="s">
        <v>1221</v>
      </c>
      <c r="E47" s="221" t="s">
        <v>1222</v>
      </c>
      <c r="F47" s="216">
        <v>22944</v>
      </c>
      <c r="G47" s="221" t="s">
        <v>49</v>
      </c>
      <c r="H47" s="188">
        <v>55</v>
      </c>
      <c r="I47" s="216" t="s">
        <v>1059</v>
      </c>
    </row>
    <row r="48" spans="1:9" ht="19.5" customHeight="1" x14ac:dyDescent="0.25">
      <c r="A48" s="188">
        <v>9300</v>
      </c>
      <c r="B48" s="215" t="s">
        <v>1223</v>
      </c>
      <c r="C48" s="197" t="s">
        <v>1181</v>
      </c>
      <c r="D48" s="221" t="s">
        <v>1224</v>
      </c>
      <c r="E48" s="221" t="s">
        <v>1225</v>
      </c>
      <c r="F48" s="216">
        <v>25473</v>
      </c>
      <c r="G48" s="221" t="s">
        <v>49</v>
      </c>
      <c r="H48" s="188">
        <v>48</v>
      </c>
      <c r="I48" s="216" t="s">
        <v>1079</v>
      </c>
    </row>
    <row r="49" spans="1:9" ht="19.5" customHeight="1" x14ac:dyDescent="0.25">
      <c r="A49" s="188">
        <v>9300</v>
      </c>
      <c r="B49" s="215" t="s">
        <v>1226</v>
      </c>
      <c r="C49" s="197" t="s">
        <v>1227</v>
      </c>
      <c r="D49" s="221" t="s">
        <v>1228</v>
      </c>
      <c r="E49" s="221" t="s">
        <v>1229</v>
      </c>
      <c r="F49" s="216">
        <v>22397</v>
      </c>
      <c r="G49" s="221" t="s">
        <v>49</v>
      </c>
      <c r="H49" s="188">
        <v>56</v>
      </c>
      <c r="I49" s="216" t="s">
        <v>1059</v>
      </c>
    </row>
    <row r="50" spans="1:9" ht="19.5" customHeight="1" x14ac:dyDescent="0.25">
      <c r="A50" s="188">
        <v>9300</v>
      </c>
      <c r="B50" s="215" t="s">
        <v>1230</v>
      </c>
      <c r="C50" s="197" t="s">
        <v>1227</v>
      </c>
      <c r="D50" s="221" t="s">
        <v>1231</v>
      </c>
      <c r="E50" s="221" t="s">
        <v>1232</v>
      </c>
      <c r="F50" s="216">
        <v>28858</v>
      </c>
      <c r="G50" s="221" t="s">
        <v>49</v>
      </c>
      <c r="H50" s="188">
        <v>39</v>
      </c>
      <c r="I50" s="216" t="s">
        <v>1233</v>
      </c>
    </row>
    <row r="51" spans="1:9" ht="19.5" customHeight="1" x14ac:dyDescent="0.25">
      <c r="A51" s="188">
        <v>9300</v>
      </c>
      <c r="B51" s="215" t="s">
        <v>1234</v>
      </c>
      <c r="C51" s="197" t="s">
        <v>1235</v>
      </c>
      <c r="D51" s="221" t="s">
        <v>1236</v>
      </c>
      <c r="E51" s="221" t="s">
        <v>1237</v>
      </c>
      <c r="F51" s="216">
        <v>20010</v>
      </c>
      <c r="G51" s="221" t="s">
        <v>49</v>
      </c>
      <c r="H51" s="188">
        <v>63</v>
      </c>
      <c r="I51" s="216" t="s">
        <v>1059</v>
      </c>
    </row>
    <row r="52" spans="1:9" ht="19.5" customHeight="1" x14ac:dyDescent="0.25">
      <c r="A52" s="188">
        <v>9300</v>
      </c>
      <c r="B52" s="196" t="s">
        <v>1238</v>
      </c>
      <c r="C52" s="197" t="s">
        <v>1239</v>
      </c>
      <c r="D52" s="221" t="s">
        <v>1240</v>
      </c>
      <c r="E52" s="221" t="s">
        <v>1241</v>
      </c>
      <c r="F52" s="217">
        <v>33954</v>
      </c>
      <c r="G52" s="221" t="s">
        <v>49</v>
      </c>
      <c r="H52" s="188">
        <v>25</v>
      </c>
      <c r="I52" s="217" t="s">
        <v>1079</v>
      </c>
    </row>
    <row r="53" spans="1:9" ht="19.5" customHeight="1" x14ac:dyDescent="0.25">
      <c r="A53" s="188">
        <v>9300</v>
      </c>
      <c r="B53" s="218" t="s">
        <v>1242</v>
      </c>
      <c r="C53" s="197" t="s">
        <v>1243</v>
      </c>
      <c r="D53" s="221" t="s">
        <v>1244</v>
      </c>
      <c r="E53" s="221" t="s">
        <v>1245</v>
      </c>
      <c r="F53" s="216">
        <v>33423</v>
      </c>
      <c r="G53" s="221" t="s">
        <v>49</v>
      </c>
      <c r="H53" s="188">
        <v>26</v>
      </c>
      <c r="I53" s="216" t="s">
        <v>1119</v>
      </c>
    </row>
    <row r="54" spans="1:9" ht="19.5" customHeight="1" x14ac:dyDescent="0.25">
      <c r="A54" s="188">
        <v>9300</v>
      </c>
      <c r="B54" s="215" t="s">
        <v>1246</v>
      </c>
      <c r="C54" s="197" t="s">
        <v>1243</v>
      </c>
      <c r="D54" s="221" t="s">
        <v>1243</v>
      </c>
      <c r="E54" s="221" t="s">
        <v>1247</v>
      </c>
      <c r="F54" s="216">
        <v>25092</v>
      </c>
      <c r="G54" s="221" t="s">
        <v>49</v>
      </c>
      <c r="H54" s="188">
        <v>49</v>
      </c>
      <c r="I54" s="216" t="s">
        <v>1127</v>
      </c>
    </row>
    <row r="55" spans="1:9" ht="19.5" customHeight="1" x14ac:dyDescent="0.25">
      <c r="A55" s="188">
        <v>9300</v>
      </c>
      <c r="B55" s="215" t="s">
        <v>1248</v>
      </c>
      <c r="C55" s="197" t="s">
        <v>1249</v>
      </c>
      <c r="D55" s="221" t="s">
        <v>1201</v>
      </c>
      <c r="E55" s="221" t="s">
        <v>1250</v>
      </c>
      <c r="F55" s="216">
        <v>30456</v>
      </c>
      <c r="G55" s="221" t="s">
        <v>49</v>
      </c>
      <c r="H55" s="188">
        <v>34</v>
      </c>
      <c r="I55" s="216" t="s">
        <v>1059</v>
      </c>
    </row>
    <row r="56" spans="1:9" ht="19.5" customHeight="1" x14ac:dyDescent="0.25">
      <c r="A56" s="188">
        <v>9300</v>
      </c>
      <c r="B56" s="215" t="s">
        <v>1251</v>
      </c>
      <c r="C56" s="197" t="s">
        <v>1252</v>
      </c>
      <c r="D56" s="221" t="s">
        <v>1070</v>
      </c>
      <c r="E56" s="221" t="s">
        <v>1253</v>
      </c>
      <c r="F56" s="216">
        <v>25082</v>
      </c>
      <c r="G56" s="221" t="s">
        <v>49</v>
      </c>
      <c r="H56" s="188">
        <v>49</v>
      </c>
      <c r="I56" s="216" t="s">
        <v>1054</v>
      </c>
    </row>
    <row r="57" spans="1:9" ht="19.5" customHeight="1" x14ac:dyDescent="0.25">
      <c r="A57" s="188">
        <v>9300</v>
      </c>
      <c r="B57" s="215" t="s">
        <v>1254</v>
      </c>
      <c r="C57" s="198" t="s">
        <v>1255</v>
      </c>
      <c r="D57" s="221" t="s">
        <v>1256</v>
      </c>
      <c r="E57" s="221" t="s">
        <v>1257</v>
      </c>
      <c r="F57" s="216">
        <v>32577</v>
      </c>
      <c r="G57" s="221" t="s">
        <v>49</v>
      </c>
      <c r="H57" s="188">
        <v>29</v>
      </c>
      <c r="I57" s="215" t="s">
        <v>1068</v>
      </c>
    </row>
    <row r="58" spans="1:9" ht="19.5" customHeight="1" x14ac:dyDescent="0.25">
      <c r="A58" s="188">
        <v>9300</v>
      </c>
      <c r="B58" s="215" t="s">
        <v>1258</v>
      </c>
      <c r="C58" s="197" t="s">
        <v>1259</v>
      </c>
      <c r="D58" s="221" t="s">
        <v>1259</v>
      </c>
      <c r="E58" s="221" t="s">
        <v>1260</v>
      </c>
      <c r="F58" s="216">
        <v>31576</v>
      </c>
      <c r="G58" s="221" t="s">
        <v>49</v>
      </c>
      <c r="H58" s="188">
        <v>31</v>
      </c>
      <c r="I58" s="216" t="s">
        <v>1059</v>
      </c>
    </row>
    <row r="59" spans="1:9" ht="19.5" customHeight="1" x14ac:dyDescent="0.25">
      <c r="A59" s="188">
        <v>9300</v>
      </c>
      <c r="B59" s="215" t="s">
        <v>1261</v>
      </c>
      <c r="C59" s="197" t="s">
        <v>1262</v>
      </c>
      <c r="D59" s="221" t="s">
        <v>1263</v>
      </c>
      <c r="E59" s="221" t="s">
        <v>1264</v>
      </c>
      <c r="F59" s="216">
        <v>27179</v>
      </c>
      <c r="G59" s="221" t="s">
        <v>49</v>
      </c>
      <c r="H59" s="188">
        <v>43</v>
      </c>
      <c r="I59" s="216" t="s">
        <v>1059</v>
      </c>
    </row>
    <row r="60" spans="1:9" ht="19.5" customHeight="1" x14ac:dyDescent="0.25">
      <c r="A60" s="188">
        <v>9300</v>
      </c>
      <c r="B60" s="215" t="s">
        <v>1265</v>
      </c>
      <c r="C60" s="197" t="s">
        <v>1266</v>
      </c>
      <c r="D60" s="221" t="s">
        <v>1267</v>
      </c>
      <c r="E60" s="221" t="s">
        <v>1067</v>
      </c>
      <c r="F60" s="216">
        <v>24050</v>
      </c>
      <c r="G60" s="221" t="s">
        <v>49</v>
      </c>
      <c r="H60" s="188">
        <v>52</v>
      </c>
      <c r="I60" s="216" t="s">
        <v>1059</v>
      </c>
    </row>
    <row r="61" spans="1:9" ht="19.5" customHeight="1" x14ac:dyDescent="0.25">
      <c r="A61" s="188">
        <v>9300</v>
      </c>
      <c r="B61" s="215" t="s">
        <v>1268</v>
      </c>
      <c r="C61" s="198" t="s">
        <v>1269</v>
      </c>
      <c r="D61" s="221" t="s">
        <v>1270</v>
      </c>
      <c r="E61" s="221" t="s">
        <v>1271</v>
      </c>
      <c r="F61" s="216">
        <v>30796</v>
      </c>
      <c r="G61" s="221" t="s">
        <v>49</v>
      </c>
      <c r="H61" s="188">
        <v>33</v>
      </c>
      <c r="I61" s="215" t="s">
        <v>1068</v>
      </c>
    </row>
    <row r="62" spans="1:9" ht="19.5" customHeight="1" x14ac:dyDescent="0.25">
      <c r="A62" s="188">
        <v>9300</v>
      </c>
      <c r="B62" s="215" t="s">
        <v>1272</v>
      </c>
      <c r="C62" s="197" t="s">
        <v>1273</v>
      </c>
      <c r="D62" s="221" t="s">
        <v>1274</v>
      </c>
      <c r="E62" s="221" t="s">
        <v>1275</v>
      </c>
      <c r="F62" s="216">
        <v>28398</v>
      </c>
      <c r="G62" s="221" t="s">
        <v>49</v>
      </c>
      <c r="H62" s="188">
        <v>40</v>
      </c>
      <c r="I62" s="216" t="s">
        <v>1059</v>
      </c>
    </row>
    <row r="63" spans="1:9" ht="19.5" customHeight="1" x14ac:dyDescent="0.25">
      <c r="A63" s="188">
        <v>9300</v>
      </c>
      <c r="B63" s="215" t="s">
        <v>1276</v>
      </c>
      <c r="C63" s="198" t="s">
        <v>1277</v>
      </c>
      <c r="D63" s="221" t="s">
        <v>1278</v>
      </c>
      <c r="E63" s="221" t="s">
        <v>1279</v>
      </c>
      <c r="F63" s="216">
        <v>32530</v>
      </c>
      <c r="G63" s="221" t="s">
        <v>49</v>
      </c>
      <c r="H63" s="188">
        <v>29</v>
      </c>
      <c r="I63" s="215" t="s">
        <v>1059</v>
      </c>
    </row>
    <row r="64" spans="1:9" ht="19.5" customHeight="1" x14ac:dyDescent="0.25">
      <c r="A64" s="188">
        <v>9300</v>
      </c>
      <c r="B64" s="196" t="s">
        <v>1280</v>
      </c>
      <c r="C64" s="197" t="s">
        <v>1281</v>
      </c>
      <c r="D64" s="221" t="s">
        <v>1282</v>
      </c>
      <c r="E64" s="221" t="s">
        <v>1283</v>
      </c>
      <c r="F64" s="217">
        <v>24095</v>
      </c>
      <c r="G64" s="221" t="s">
        <v>49</v>
      </c>
      <c r="H64" s="188">
        <v>52</v>
      </c>
      <c r="I64" s="217" t="s">
        <v>1059</v>
      </c>
    </row>
    <row r="65" spans="1:9" ht="19.5" customHeight="1" x14ac:dyDescent="0.25">
      <c r="A65" s="188">
        <v>9300</v>
      </c>
      <c r="B65" s="215" t="s">
        <v>1284</v>
      </c>
      <c r="C65" s="197" t="s">
        <v>1285</v>
      </c>
      <c r="D65" s="221" t="s">
        <v>1286</v>
      </c>
      <c r="E65" s="221" t="s">
        <v>1287</v>
      </c>
      <c r="F65" s="216">
        <v>23900</v>
      </c>
      <c r="G65" s="221" t="s">
        <v>49</v>
      </c>
      <c r="H65" s="188">
        <v>52</v>
      </c>
      <c r="I65" s="216" t="s">
        <v>1233</v>
      </c>
    </row>
    <row r="66" spans="1:9" ht="19.5" customHeight="1" x14ac:dyDescent="0.25">
      <c r="A66" s="188">
        <v>9300</v>
      </c>
      <c r="B66" s="215" t="s">
        <v>1288</v>
      </c>
      <c r="C66" s="197" t="s">
        <v>1285</v>
      </c>
      <c r="D66" s="221" t="s">
        <v>1289</v>
      </c>
      <c r="E66" s="221" t="s">
        <v>1290</v>
      </c>
      <c r="F66" s="216">
        <v>29516</v>
      </c>
      <c r="G66" s="221" t="s">
        <v>49</v>
      </c>
      <c r="H66" s="188">
        <v>37</v>
      </c>
      <c r="I66" s="216" t="s">
        <v>1119</v>
      </c>
    </row>
    <row r="67" spans="1:9" ht="19.5" customHeight="1" x14ac:dyDescent="0.25">
      <c r="A67" s="188">
        <v>9300</v>
      </c>
      <c r="B67" s="215" t="s">
        <v>1291</v>
      </c>
      <c r="C67" s="197" t="s">
        <v>1292</v>
      </c>
      <c r="D67" s="221" t="s">
        <v>1293</v>
      </c>
      <c r="E67" s="221" t="s">
        <v>1294</v>
      </c>
      <c r="F67" s="216">
        <v>34020</v>
      </c>
      <c r="G67" s="221" t="s">
        <v>49</v>
      </c>
      <c r="H67" s="188">
        <v>25</v>
      </c>
      <c r="I67" s="216" t="s">
        <v>1059</v>
      </c>
    </row>
    <row r="68" spans="1:9" ht="19.5" customHeight="1" x14ac:dyDescent="0.25">
      <c r="A68" s="188">
        <v>9300</v>
      </c>
      <c r="B68" s="215" t="s">
        <v>1295</v>
      </c>
      <c r="C68" s="197" t="s">
        <v>1292</v>
      </c>
      <c r="D68" s="221" t="s">
        <v>1296</v>
      </c>
      <c r="E68" s="221" t="s">
        <v>1297</v>
      </c>
      <c r="F68" s="216">
        <v>31470</v>
      </c>
      <c r="G68" s="221" t="s">
        <v>49</v>
      </c>
      <c r="H68" s="188">
        <v>32</v>
      </c>
      <c r="I68" s="216" t="s">
        <v>1059</v>
      </c>
    </row>
    <row r="69" spans="1:9" ht="19.5" customHeight="1" x14ac:dyDescent="0.25">
      <c r="A69" s="188">
        <v>9300</v>
      </c>
      <c r="B69" s="215" t="s">
        <v>1298</v>
      </c>
      <c r="C69" s="198" t="s">
        <v>1292</v>
      </c>
      <c r="D69" s="221" t="s">
        <v>1292</v>
      </c>
      <c r="E69" s="221" t="s">
        <v>1299</v>
      </c>
      <c r="F69" s="216">
        <v>33585</v>
      </c>
      <c r="G69" s="221" t="s">
        <v>49</v>
      </c>
      <c r="H69" s="188">
        <v>26</v>
      </c>
      <c r="I69" s="215" t="s">
        <v>1068</v>
      </c>
    </row>
    <row r="70" spans="1:9" ht="19.5" customHeight="1" x14ac:dyDescent="0.25">
      <c r="A70" s="188">
        <v>9300</v>
      </c>
      <c r="B70" s="220" t="s">
        <v>1300</v>
      </c>
      <c r="C70" s="197" t="s">
        <v>1301</v>
      </c>
      <c r="D70" s="221" t="s">
        <v>1180</v>
      </c>
      <c r="E70" s="221" t="s">
        <v>1302</v>
      </c>
      <c r="F70" s="216">
        <v>23592</v>
      </c>
      <c r="G70" s="221" t="s">
        <v>49</v>
      </c>
      <c r="H70" s="188">
        <v>53</v>
      </c>
      <c r="I70" s="216" t="s">
        <v>1059</v>
      </c>
    </row>
    <row r="71" spans="1:9" ht="19.5" customHeight="1" x14ac:dyDescent="0.25">
      <c r="A71" s="188">
        <v>9300</v>
      </c>
      <c r="B71" s="215" t="s">
        <v>1303</v>
      </c>
      <c r="C71" s="197" t="s">
        <v>1301</v>
      </c>
      <c r="D71" s="221" t="s">
        <v>1180</v>
      </c>
      <c r="E71" s="221" t="s">
        <v>1304</v>
      </c>
      <c r="F71" s="216">
        <v>22590</v>
      </c>
      <c r="G71" s="221" t="s">
        <v>49</v>
      </c>
      <c r="H71" s="188">
        <v>56</v>
      </c>
      <c r="I71" s="216" t="s">
        <v>1059</v>
      </c>
    </row>
    <row r="72" spans="1:9" ht="19.5" customHeight="1" x14ac:dyDescent="0.25">
      <c r="A72" s="188">
        <v>9300</v>
      </c>
      <c r="B72" s="215" t="s">
        <v>1305</v>
      </c>
      <c r="C72" s="197" t="s">
        <v>1306</v>
      </c>
      <c r="D72" s="221" t="s">
        <v>1307</v>
      </c>
      <c r="E72" s="221" t="s">
        <v>1308</v>
      </c>
      <c r="F72" s="216">
        <v>21025</v>
      </c>
      <c r="G72" s="221" t="s">
        <v>49</v>
      </c>
      <c r="H72" s="188">
        <v>60</v>
      </c>
      <c r="I72" s="216" t="s">
        <v>1127</v>
      </c>
    </row>
    <row r="73" spans="1:9" ht="19.5" customHeight="1" x14ac:dyDescent="0.25">
      <c r="A73" s="188">
        <v>9300</v>
      </c>
      <c r="B73" s="215" t="s">
        <v>1309</v>
      </c>
      <c r="C73" s="197" t="s">
        <v>1310</v>
      </c>
      <c r="D73" s="221" t="s">
        <v>1311</v>
      </c>
      <c r="E73" s="221" t="s">
        <v>1312</v>
      </c>
      <c r="F73" s="216">
        <v>29612</v>
      </c>
      <c r="G73" s="221" t="s">
        <v>49</v>
      </c>
      <c r="H73" s="188">
        <v>37</v>
      </c>
      <c r="I73" s="216" t="s">
        <v>1127</v>
      </c>
    </row>
    <row r="74" spans="1:9" ht="19.5" customHeight="1" x14ac:dyDescent="0.25">
      <c r="A74" s="188">
        <v>9300</v>
      </c>
      <c r="B74" s="215" t="s">
        <v>1313</v>
      </c>
      <c r="C74" s="197" t="s">
        <v>1314</v>
      </c>
      <c r="D74" s="221" t="s">
        <v>1315</v>
      </c>
      <c r="E74" s="221" t="s">
        <v>1316</v>
      </c>
      <c r="F74" s="216">
        <v>20124</v>
      </c>
      <c r="G74" s="221" t="s">
        <v>49</v>
      </c>
      <c r="H74" s="188">
        <v>63</v>
      </c>
      <c r="I74" s="216" t="s">
        <v>1064</v>
      </c>
    </row>
    <row r="75" spans="1:9" ht="19.5" customHeight="1" x14ac:dyDescent="0.25">
      <c r="A75" s="188">
        <v>9300</v>
      </c>
      <c r="B75" s="215" t="s">
        <v>1317</v>
      </c>
      <c r="C75" s="198" t="s">
        <v>1236</v>
      </c>
      <c r="D75" s="221" t="s">
        <v>1318</v>
      </c>
      <c r="E75" s="221" t="s">
        <v>1319</v>
      </c>
      <c r="F75" s="216">
        <v>22733</v>
      </c>
      <c r="G75" s="221" t="s">
        <v>49</v>
      </c>
      <c r="H75" s="188">
        <v>56</v>
      </c>
      <c r="I75" s="215" t="s">
        <v>1068</v>
      </c>
    </row>
    <row r="76" spans="1:9" ht="19.5" customHeight="1" x14ac:dyDescent="0.25">
      <c r="A76" s="188">
        <v>9300</v>
      </c>
      <c r="B76" s="215" t="s">
        <v>1320</v>
      </c>
      <c r="C76" s="198" t="s">
        <v>1236</v>
      </c>
      <c r="D76" s="221" t="s">
        <v>1321</v>
      </c>
      <c r="E76" s="221" t="s">
        <v>1143</v>
      </c>
      <c r="F76" s="216">
        <v>27314</v>
      </c>
      <c r="G76" s="221" t="s">
        <v>49</v>
      </c>
      <c r="H76" s="188">
        <v>43</v>
      </c>
      <c r="I76" s="215" t="s">
        <v>1068</v>
      </c>
    </row>
    <row r="77" spans="1:9" ht="19.5" customHeight="1" x14ac:dyDescent="0.25">
      <c r="A77" s="188">
        <v>9300</v>
      </c>
      <c r="B77" s="215" t="s">
        <v>1322</v>
      </c>
      <c r="C77" s="197" t="s">
        <v>1323</v>
      </c>
      <c r="D77" s="221" t="s">
        <v>1324</v>
      </c>
      <c r="E77" s="221" t="s">
        <v>1325</v>
      </c>
      <c r="F77" s="216">
        <v>33836</v>
      </c>
      <c r="G77" s="221" t="s">
        <v>49</v>
      </c>
      <c r="H77" s="188">
        <v>25</v>
      </c>
      <c r="I77" s="216" t="s">
        <v>1059</v>
      </c>
    </row>
    <row r="78" spans="1:9" ht="19.5" customHeight="1" x14ac:dyDescent="0.25">
      <c r="A78" s="188">
        <v>9300</v>
      </c>
      <c r="B78" s="215" t="s">
        <v>1326</v>
      </c>
      <c r="C78" s="198" t="s">
        <v>1323</v>
      </c>
      <c r="D78" s="221" t="s">
        <v>1327</v>
      </c>
      <c r="E78" s="221" t="s">
        <v>1328</v>
      </c>
      <c r="F78" s="216">
        <v>29764</v>
      </c>
      <c r="G78" s="221" t="s">
        <v>49</v>
      </c>
      <c r="H78" s="188">
        <v>36</v>
      </c>
      <c r="I78" s="215" t="s">
        <v>1068</v>
      </c>
    </row>
    <row r="79" spans="1:9" ht="19.5" customHeight="1" x14ac:dyDescent="0.25">
      <c r="A79" s="188">
        <v>9300</v>
      </c>
      <c r="B79" s="215" t="s">
        <v>1329</v>
      </c>
      <c r="C79" s="197" t="s">
        <v>1323</v>
      </c>
      <c r="D79" s="221" t="s">
        <v>1330</v>
      </c>
      <c r="E79" s="221" t="s">
        <v>1331</v>
      </c>
      <c r="F79" s="216">
        <v>19909</v>
      </c>
      <c r="G79" s="221" t="s">
        <v>49</v>
      </c>
      <c r="H79" s="188">
        <v>63</v>
      </c>
      <c r="I79" s="216" t="s">
        <v>1059</v>
      </c>
    </row>
    <row r="80" spans="1:9" ht="19.5" customHeight="1" x14ac:dyDescent="0.25">
      <c r="A80" s="188">
        <v>9300</v>
      </c>
      <c r="B80" s="215">
        <v>158709781</v>
      </c>
      <c r="C80" s="197" t="s">
        <v>1332</v>
      </c>
      <c r="D80" s="221" t="s">
        <v>1333</v>
      </c>
      <c r="E80" s="221" t="s">
        <v>1334</v>
      </c>
      <c r="F80" s="216">
        <v>30363</v>
      </c>
      <c r="G80" s="221" t="s">
        <v>49</v>
      </c>
      <c r="H80" s="188">
        <v>35</v>
      </c>
      <c r="I80" s="216" t="s">
        <v>1059</v>
      </c>
    </row>
    <row r="81" spans="1:9" ht="19.5" customHeight="1" x14ac:dyDescent="0.25">
      <c r="A81" s="188">
        <v>9300</v>
      </c>
      <c r="B81" s="215" t="s">
        <v>1335</v>
      </c>
      <c r="C81" s="198" t="s">
        <v>1336</v>
      </c>
      <c r="D81" s="221" t="s">
        <v>1337</v>
      </c>
      <c r="E81" s="221" t="s">
        <v>1338</v>
      </c>
      <c r="F81" s="216">
        <v>26566</v>
      </c>
      <c r="G81" s="221" t="s">
        <v>49</v>
      </c>
      <c r="H81" s="188">
        <v>45</v>
      </c>
      <c r="I81" s="215" t="s">
        <v>1068</v>
      </c>
    </row>
    <row r="82" spans="1:9" ht="19.5" customHeight="1" x14ac:dyDescent="0.25">
      <c r="A82" s="188">
        <v>9300</v>
      </c>
      <c r="B82" s="218" t="s">
        <v>1339</v>
      </c>
      <c r="C82" s="197" t="s">
        <v>1340</v>
      </c>
      <c r="D82" s="221" t="s">
        <v>1341</v>
      </c>
      <c r="E82" s="221" t="s">
        <v>1342</v>
      </c>
      <c r="F82" s="216">
        <v>32567</v>
      </c>
      <c r="G82" s="221" t="s">
        <v>49</v>
      </c>
      <c r="H82" s="188">
        <v>29</v>
      </c>
      <c r="I82" s="216" t="s">
        <v>1059</v>
      </c>
    </row>
    <row r="83" spans="1:9" ht="19.5" customHeight="1" x14ac:dyDescent="0.25">
      <c r="A83" s="188">
        <v>9300</v>
      </c>
      <c r="B83" s="215" t="s">
        <v>1343</v>
      </c>
      <c r="C83" s="198" t="s">
        <v>1344</v>
      </c>
      <c r="D83" s="221" t="s">
        <v>1345</v>
      </c>
      <c r="E83" s="221" t="s">
        <v>1346</v>
      </c>
      <c r="F83" s="216">
        <v>30218</v>
      </c>
      <c r="G83" s="221" t="s">
        <v>49</v>
      </c>
      <c r="H83" s="188">
        <v>35</v>
      </c>
      <c r="I83" s="215" t="s">
        <v>1068</v>
      </c>
    </row>
    <row r="84" spans="1:9" ht="19.5" customHeight="1" x14ac:dyDescent="0.25">
      <c r="A84" s="188">
        <v>9300</v>
      </c>
      <c r="B84" s="215" t="s">
        <v>1347</v>
      </c>
      <c r="C84" s="197" t="s">
        <v>1348</v>
      </c>
      <c r="D84" s="221" t="s">
        <v>1066</v>
      </c>
      <c r="E84" s="221" t="s">
        <v>1349</v>
      </c>
      <c r="F84" s="216">
        <v>32431</v>
      </c>
      <c r="G84" s="221" t="s">
        <v>49</v>
      </c>
      <c r="H84" s="188">
        <v>29</v>
      </c>
      <c r="I84" s="216" t="s">
        <v>1350</v>
      </c>
    </row>
    <row r="85" spans="1:9" ht="19.5" customHeight="1" x14ac:dyDescent="0.25">
      <c r="A85" s="188">
        <v>9300</v>
      </c>
      <c r="B85" s="215" t="s">
        <v>1351</v>
      </c>
      <c r="C85" s="197" t="s">
        <v>1352</v>
      </c>
      <c r="D85" s="221" t="s">
        <v>1353</v>
      </c>
      <c r="E85" s="221" t="s">
        <v>1354</v>
      </c>
      <c r="F85" s="216">
        <v>34014</v>
      </c>
      <c r="G85" s="221" t="s">
        <v>49</v>
      </c>
      <c r="H85" s="188">
        <v>25</v>
      </c>
      <c r="I85" s="217" t="s">
        <v>1059</v>
      </c>
    </row>
    <row r="86" spans="1:9" ht="19.5" customHeight="1" x14ac:dyDescent="0.25">
      <c r="A86" s="188">
        <v>9300</v>
      </c>
      <c r="B86" s="215" t="s">
        <v>1355</v>
      </c>
      <c r="C86" s="197" t="s">
        <v>1356</v>
      </c>
      <c r="D86" s="221" t="s">
        <v>1357</v>
      </c>
      <c r="E86" s="221" t="s">
        <v>1358</v>
      </c>
      <c r="F86" s="216">
        <v>24442</v>
      </c>
      <c r="G86" s="221" t="s">
        <v>49</v>
      </c>
      <c r="H86" s="188">
        <v>51</v>
      </c>
      <c r="I86" s="216" t="s">
        <v>1064</v>
      </c>
    </row>
    <row r="87" spans="1:9" ht="19.5" customHeight="1" x14ac:dyDescent="0.25">
      <c r="A87" s="188">
        <v>9300</v>
      </c>
      <c r="B87" s="215" t="s">
        <v>1359</v>
      </c>
      <c r="C87" s="198" t="s">
        <v>1360</v>
      </c>
      <c r="D87" s="221" t="s">
        <v>1361</v>
      </c>
      <c r="E87" s="221" t="s">
        <v>1299</v>
      </c>
      <c r="F87" s="216">
        <v>31262</v>
      </c>
      <c r="G87" s="221" t="s">
        <v>49</v>
      </c>
      <c r="H87" s="188">
        <v>32</v>
      </c>
      <c r="I87" s="215" t="s">
        <v>1068</v>
      </c>
    </row>
    <row r="88" spans="1:9" ht="19.5" customHeight="1" x14ac:dyDescent="0.25">
      <c r="A88" s="188">
        <v>9300</v>
      </c>
      <c r="B88" s="196" t="s">
        <v>1362</v>
      </c>
      <c r="C88" s="197" t="s">
        <v>1360</v>
      </c>
      <c r="D88" s="221" t="s">
        <v>1363</v>
      </c>
      <c r="E88" s="221" t="s">
        <v>1364</v>
      </c>
      <c r="F88" s="217">
        <v>35677</v>
      </c>
      <c r="G88" s="221" t="s">
        <v>49</v>
      </c>
      <c r="H88" s="188">
        <v>20</v>
      </c>
      <c r="I88" s="217" t="s">
        <v>1054</v>
      </c>
    </row>
    <row r="89" spans="1:9" ht="19.5" customHeight="1" x14ac:dyDescent="0.25">
      <c r="A89" s="188">
        <v>9300</v>
      </c>
      <c r="B89" s="196" t="s">
        <v>1365</v>
      </c>
      <c r="C89" s="197" t="s">
        <v>1360</v>
      </c>
      <c r="D89" s="221" t="s">
        <v>1366</v>
      </c>
      <c r="E89" s="221" t="s">
        <v>1367</v>
      </c>
      <c r="F89" s="217">
        <v>23167</v>
      </c>
      <c r="G89" s="221" t="s">
        <v>49</v>
      </c>
      <c r="H89" s="188">
        <v>54</v>
      </c>
      <c r="I89" s="217" t="s">
        <v>1059</v>
      </c>
    </row>
    <row r="90" spans="1:9" ht="19.5" customHeight="1" x14ac:dyDescent="0.25">
      <c r="A90" s="188">
        <v>9300</v>
      </c>
      <c r="B90" s="196" t="s">
        <v>1368</v>
      </c>
      <c r="C90" s="197" t="s">
        <v>1360</v>
      </c>
      <c r="D90" s="221" t="s">
        <v>1357</v>
      </c>
      <c r="E90" s="221" t="s">
        <v>1369</v>
      </c>
      <c r="F90" s="217">
        <v>26574</v>
      </c>
      <c r="G90" s="221" t="s">
        <v>49</v>
      </c>
      <c r="H90" s="188">
        <v>45</v>
      </c>
      <c r="I90" s="217" t="s">
        <v>1064</v>
      </c>
    </row>
    <row r="91" spans="1:9" ht="19.5" customHeight="1" x14ac:dyDescent="0.25">
      <c r="A91" s="188">
        <v>9300</v>
      </c>
      <c r="B91" s="215" t="s">
        <v>1370</v>
      </c>
      <c r="C91" s="197" t="s">
        <v>1360</v>
      </c>
      <c r="D91" s="221" t="s">
        <v>1371</v>
      </c>
      <c r="E91" s="221" t="s">
        <v>1372</v>
      </c>
      <c r="F91" s="216">
        <v>23711</v>
      </c>
      <c r="G91" s="221" t="s">
        <v>49</v>
      </c>
      <c r="H91" s="188">
        <v>53</v>
      </c>
      <c r="I91" s="216" t="s">
        <v>1064</v>
      </c>
    </row>
    <row r="92" spans="1:9" ht="19.5" customHeight="1" x14ac:dyDescent="0.25">
      <c r="A92" s="188">
        <v>9300</v>
      </c>
      <c r="B92" s="215" t="s">
        <v>1373</v>
      </c>
      <c r="C92" s="198" t="s">
        <v>1374</v>
      </c>
      <c r="D92" s="221" t="s">
        <v>1375</v>
      </c>
      <c r="E92" s="221" t="s">
        <v>1376</v>
      </c>
      <c r="F92" s="216">
        <v>32080</v>
      </c>
      <c r="G92" s="221" t="s">
        <v>49</v>
      </c>
      <c r="H92" s="188">
        <v>30</v>
      </c>
      <c r="I92" s="215" t="s">
        <v>1059</v>
      </c>
    </row>
    <row r="93" spans="1:9" ht="19.5" customHeight="1" x14ac:dyDescent="0.25">
      <c r="A93" s="188">
        <v>9300</v>
      </c>
      <c r="B93" s="215" t="s">
        <v>1377</v>
      </c>
      <c r="C93" s="197" t="s">
        <v>1378</v>
      </c>
      <c r="D93" s="221" t="s">
        <v>1061</v>
      </c>
      <c r="E93" s="221" t="s">
        <v>1379</v>
      </c>
      <c r="F93" s="216">
        <v>27220</v>
      </c>
      <c r="G93" s="221" t="s">
        <v>49</v>
      </c>
      <c r="H93" s="188">
        <v>43</v>
      </c>
      <c r="I93" s="216" t="s">
        <v>1059</v>
      </c>
    </row>
    <row r="94" spans="1:9" ht="19.5" customHeight="1" x14ac:dyDescent="0.25">
      <c r="A94" s="188">
        <v>9300</v>
      </c>
      <c r="B94" s="219" t="s">
        <v>1380</v>
      </c>
      <c r="C94" s="198" t="s">
        <v>1381</v>
      </c>
      <c r="D94" s="221" t="s">
        <v>1382</v>
      </c>
      <c r="E94" s="221" t="s">
        <v>1383</v>
      </c>
      <c r="F94" s="216">
        <v>25011</v>
      </c>
      <c r="G94" s="221" t="s">
        <v>49</v>
      </c>
      <c r="H94" s="188">
        <v>49</v>
      </c>
      <c r="I94" s="217" t="s">
        <v>1059</v>
      </c>
    </row>
    <row r="95" spans="1:9" ht="19.5" customHeight="1" x14ac:dyDescent="0.25">
      <c r="A95" s="188">
        <v>9300</v>
      </c>
      <c r="B95" s="215" t="s">
        <v>1384</v>
      </c>
      <c r="C95" s="197" t="s">
        <v>1097</v>
      </c>
      <c r="D95" s="221" t="s">
        <v>1385</v>
      </c>
      <c r="E95" s="221" t="s">
        <v>1304</v>
      </c>
      <c r="F95" s="216">
        <v>32469</v>
      </c>
      <c r="G95" s="221" t="s">
        <v>49</v>
      </c>
      <c r="H95" s="188">
        <v>29</v>
      </c>
      <c r="I95" s="216" t="s">
        <v>1059</v>
      </c>
    </row>
    <row r="96" spans="1:9" ht="19.5" customHeight="1" x14ac:dyDescent="0.25">
      <c r="A96" s="188">
        <v>9300</v>
      </c>
      <c r="B96" s="215" t="s">
        <v>1386</v>
      </c>
      <c r="C96" s="197" t="s">
        <v>1387</v>
      </c>
      <c r="D96" s="221" t="s">
        <v>1269</v>
      </c>
      <c r="E96" s="221" t="s">
        <v>1388</v>
      </c>
      <c r="F96" s="216">
        <v>26759</v>
      </c>
      <c r="G96" s="221" t="s">
        <v>49</v>
      </c>
      <c r="H96" s="188">
        <v>44</v>
      </c>
      <c r="I96" s="216" t="s">
        <v>1059</v>
      </c>
    </row>
    <row r="97" spans="1:9" ht="19.5" customHeight="1" x14ac:dyDescent="0.25">
      <c r="A97" s="188">
        <v>9300</v>
      </c>
      <c r="B97" s="215" t="s">
        <v>1389</v>
      </c>
      <c r="C97" s="197" t="s">
        <v>1155</v>
      </c>
      <c r="D97" s="221" t="s">
        <v>1385</v>
      </c>
      <c r="E97" s="221" t="s">
        <v>1390</v>
      </c>
      <c r="F97" s="216">
        <v>23887</v>
      </c>
      <c r="G97" s="221" t="s">
        <v>49</v>
      </c>
      <c r="H97" s="188">
        <v>52</v>
      </c>
      <c r="I97" s="216" t="s">
        <v>1059</v>
      </c>
    </row>
    <row r="98" spans="1:9" ht="19.5" customHeight="1" x14ac:dyDescent="0.25">
      <c r="A98" s="188">
        <v>9300</v>
      </c>
      <c r="B98" s="196" t="s">
        <v>1391</v>
      </c>
      <c r="C98" s="197" t="s">
        <v>1392</v>
      </c>
      <c r="D98" s="221" t="s">
        <v>1393</v>
      </c>
      <c r="E98" s="221" t="s">
        <v>1394</v>
      </c>
      <c r="F98" s="217">
        <v>27067</v>
      </c>
      <c r="G98" s="221" t="s">
        <v>49</v>
      </c>
      <c r="H98" s="188">
        <v>44</v>
      </c>
      <c r="I98" s="217" t="s">
        <v>1059</v>
      </c>
    </row>
    <row r="99" spans="1:9" ht="19.5" customHeight="1" x14ac:dyDescent="0.25">
      <c r="A99" s="188">
        <v>9300</v>
      </c>
      <c r="B99" s="215" t="s">
        <v>1395</v>
      </c>
      <c r="C99" s="197" t="s">
        <v>1392</v>
      </c>
      <c r="D99" s="221" t="s">
        <v>1396</v>
      </c>
      <c r="E99" s="221" t="s">
        <v>1397</v>
      </c>
      <c r="F99" s="216">
        <v>31151</v>
      </c>
      <c r="G99" s="221" t="s">
        <v>49</v>
      </c>
      <c r="H99" s="188">
        <v>32</v>
      </c>
      <c r="I99" s="216" t="s">
        <v>1059</v>
      </c>
    </row>
    <row r="100" spans="1:9" ht="19.5" customHeight="1" x14ac:dyDescent="0.25">
      <c r="A100" s="188">
        <v>9300</v>
      </c>
      <c r="B100" s="215" t="s">
        <v>1398</v>
      </c>
      <c r="C100" s="198" t="s">
        <v>1399</v>
      </c>
      <c r="D100" s="221" t="s">
        <v>1399</v>
      </c>
      <c r="E100" s="221" t="s">
        <v>1400</v>
      </c>
      <c r="F100" s="216">
        <v>30932</v>
      </c>
      <c r="G100" s="221" t="s">
        <v>49</v>
      </c>
      <c r="H100" s="188">
        <v>33</v>
      </c>
      <c r="I100" s="215" t="s">
        <v>1068</v>
      </c>
    </row>
    <row r="101" spans="1:9" ht="19.5" customHeight="1" x14ac:dyDescent="0.25">
      <c r="A101" s="188">
        <v>9300</v>
      </c>
      <c r="B101" s="215" t="s">
        <v>1401</v>
      </c>
      <c r="C101" s="197" t="s">
        <v>1402</v>
      </c>
      <c r="D101" s="221" t="s">
        <v>1403</v>
      </c>
      <c r="E101" s="221" t="s">
        <v>1404</v>
      </c>
      <c r="F101" s="216">
        <v>24714</v>
      </c>
      <c r="G101" s="221" t="s">
        <v>49</v>
      </c>
      <c r="H101" s="188">
        <v>50</v>
      </c>
      <c r="I101" s="216" t="s">
        <v>1119</v>
      </c>
    </row>
    <row r="102" spans="1:9" ht="19.5" customHeight="1" x14ac:dyDescent="0.25">
      <c r="A102" s="188">
        <v>9300</v>
      </c>
      <c r="B102" s="215" t="s">
        <v>1405</v>
      </c>
      <c r="C102" s="197" t="s">
        <v>1406</v>
      </c>
      <c r="D102" s="221" t="s">
        <v>1112</v>
      </c>
      <c r="E102" s="221" t="s">
        <v>1407</v>
      </c>
      <c r="F102" s="216">
        <v>29345</v>
      </c>
      <c r="G102" s="221" t="s">
        <v>49</v>
      </c>
      <c r="H102" s="188">
        <v>37</v>
      </c>
      <c r="I102" s="217" t="s">
        <v>1233</v>
      </c>
    </row>
    <row r="103" spans="1:9" ht="19.5" customHeight="1" x14ac:dyDescent="0.25">
      <c r="A103" s="188">
        <v>9300</v>
      </c>
      <c r="B103" s="215" t="s">
        <v>1408</v>
      </c>
      <c r="C103" s="198" t="s">
        <v>1406</v>
      </c>
      <c r="D103" s="221" t="s">
        <v>1409</v>
      </c>
      <c r="E103" s="221" t="s">
        <v>1410</v>
      </c>
      <c r="F103" s="216">
        <v>32822</v>
      </c>
      <c r="G103" s="221" t="s">
        <v>49</v>
      </c>
      <c r="H103" s="188">
        <v>28</v>
      </c>
      <c r="I103" s="215" t="s">
        <v>1068</v>
      </c>
    </row>
    <row r="104" spans="1:9" ht="19.5" customHeight="1" x14ac:dyDescent="0.25">
      <c r="A104" s="188">
        <v>9300</v>
      </c>
      <c r="B104" s="215" t="s">
        <v>1411</v>
      </c>
      <c r="C104" s="197" t="s">
        <v>1412</v>
      </c>
      <c r="D104" s="221" t="s">
        <v>1413</v>
      </c>
      <c r="E104" s="221" t="s">
        <v>1414</v>
      </c>
      <c r="F104" s="216">
        <v>31559</v>
      </c>
      <c r="G104" s="221" t="s">
        <v>49</v>
      </c>
      <c r="H104" s="188">
        <v>31</v>
      </c>
      <c r="I104" s="216" t="s">
        <v>1059</v>
      </c>
    </row>
    <row r="105" spans="1:9" ht="19.5" customHeight="1" x14ac:dyDescent="0.25">
      <c r="A105" s="188">
        <v>9300</v>
      </c>
      <c r="B105" s="215" t="s">
        <v>1415</v>
      </c>
      <c r="C105" s="197" t="s">
        <v>1416</v>
      </c>
      <c r="D105" s="221" t="s">
        <v>1417</v>
      </c>
      <c r="E105" s="221" t="s">
        <v>1418</v>
      </c>
      <c r="F105" s="216">
        <v>28778</v>
      </c>
      <c r="G105" s="221" t="s">
        <v>49</v>
      </c>
      <c r="H105" s="188">
        <v>39</v>
      </c>
      <c r="I105" s="216" t="s">
        <v>1233</v>
      </c>
    </row>
    <row r="106" spans="1:9" ht="19.5" customHeight="1" x14ac:dyDescent="0.25">
      <c r="A106" s="188">
        <v>9300</v>
      </c>
      <c r="B106" s="215" t="s">
        <v>1419</v>
      </c>
      <c r="C106" s="197" t="s">
        <v>1420</v>
      </c>
      <c r="D106" s="221" t="s">
        <v>1357</v>
      </c>
      <c r="E106" s="221" t="s">
        <v>1421</v>
      </c>
      <c r="F106" s="216">
        <v>23503</v>
      </c>
      <c r="G106" s="221" t="s">
        <v>49</v>
      </c>
      <c r="H106" s="188">
        <v>53</v>
      </c>
      <c r="I106" s="216" t="s">
        <v>1059</v>
      </c>
    </row>
    <row r="107" spans="1:9" ht="19.5" customHeight="1" x14ac:dyDescent="0.25">
      <c r="A107" s="188">
        <v>9300</v>
      </c>
      <c r="B107" s="215" t="s">
        <v>1422</v>
      </c>
      <c r="C107" s="197" t="s">
        <v>1231</v>
      </c>
      <c r="D107" s="221" t="s">
        <v>1423</v>
      </c>
      <c r="E107" s="221" t="s">
        <v>1247</v>
      </c>
      <c r="F107" s="216">
        <v>26545</v>
      </c>
      <c r="G107" s="221" t="s">
        <v>49</v>
      </c>
      <c r="H107" s="188">
        <v>45</v>
      </c>
      <c r="I107" s="216" t="s">
        <v>1059</v>
      </c>
    </row>
    <row r="108" spans="1:9" ht="19.5" customHeight="1" x14ac:dyDescent="0.25">
      <c r="A108" s="188">
        <v>9300</v>
      </c>
      <c r="B108" s="196" t="s">
        <v>1424</v>
      </c>
      <c r="C108" s="197" t="s">
        <v>1231</v>
      </c>
      <c r="D108" s="221" t="s">
        <v>1348</v>
      </c>
      <c r="E108" s="221" t="s">
        <v>1425</v>
      </c>
      <c r="F108" s="217">
        <v>19790</v>
      </c>
      <c r="G108" s="221" t="s">
        <v>49</v>
      </c>
      <c r="H108" s="188">
        <v>64</v>
      </c>
      <c r="I108" s="217" t="s">
        <v>1059</v>
      </c>
    </row>
    <row r="109" spans="1:9" ht="19.5" customHeight="1" x14ac:dyDescent="0.25">
      <c r="A109" s="188">
        <v>9300</v>
      </c>
      <c r="B109" s="215" t="s">
        <v>1426</v>
      </c>
      <c r="C109" s="197" t="s">
        <v>1427</v>
      </c>
      <c r="D109" s="221" t="s">
        <v>1428</v>
      </c>
      <c r="E109" s="221" t="s">
        <v>1429</v>
      </c>
      <c r="F109" s="216">
        <v>24295</v>
      </c>
      <c r="G109" s="221" t="s">
        <v>49</v>
      </c>
      <c r="H109" s="188">
        <v>51</v>
      </c>
      <c r="I109" s="216" t="s">
        <v>1233</v>
      </c>
    </row>
    <row r="110" spans="1:9" ht="19.5" customHeight="1" x14ac:dyDescent="0.25">
      <c r="A110" s="188">
        <v>9300</v>
      </c>
      <c r="B110" s="215" t="s">
        <v>1430</v>
      </c>
      <c r="C110" s="197" t="s">
        <v>1086</v>
      </c>
      <c r="D110" s="221" t="s">
        <v>1073</v>
      </c>
      <c r="E110" s="221" t="s">
        <v>1304</v>
      </c>
      <c r="F110" s="216">
        <v>33244</v>
      </c>
      <c r="G110" s="221" t="s">
        <v>49</v>
      </c>
      <c r="H110" s="188">
        <v>27</v>
      </c>
      <c r="I110" s="216" t="s">
        <v>1059</v>
      </c>
    </row>
    <row r="111" spans="1:9" ht="19.5" customHeight="1" x14ac:dyDescent="0.25">
      <c r="A111" s="188">
        <v>9300</v>
      </c>
      <c r="B111" s="215" t="s">
        <v>1431</v>
      </c>
      <c r="C111" s="198" t="s">
        <v>1432</v>
      </c>
      <c r="D111" s="221" t="s">
        <v>1433</v>
      </c>
      <c r="E111" s="221" t="s">
        <v>1434</v>
      </c>
      <c r="F111" s="216">
        <v>29764</v>
      </c>
      <c r="G111" s="221" t="s">
        <v>49</v>
      </c>
      <c r="H111" s="188">
        <v>36</v>
      </c>
      <c r="I111" s="215" t="s">
        <v>1068</v>
      </c>
    </row>
    <row r="112" spans="1:9" ht="19.5" customHeight="1" x14ac:dyDescent="0.25">
      <c r="A112" s="188">
        <v>9300</v>
      </c>
      <c r="B112" s="215" t="s">
        <v>1435</v>
      </c>
      <c r="C112" s="197" t="s">
        <v>1436</v>
      </c>
      <c r="D112" s="221" t="s">
        <v>1066</v>
      </c>
      <c r="E112" s="221" t="s">
        <v>1437</v>
      </c>
      <c r="F112" s="216">
        <v>32147</v>
      </c>
      <c r="G112" s="221" t="s">
        <v>49</v>
      </c>
      <c r="H112" s="188">
        <v>30</v>
      </c>
      <c r="I112" s="216" t="s">
        <v>1059</v>
      </c>
    </row>
    <row r="113" spans="1:9" ht="19.5" customHeight="1" x14ac:dyDescent="0.25">
      <c r="A113" s="188">
        <v>9300</v>
      </c>
      <c r="B113" s="196" t="s">
        <v>1438</v>
      </c>
      <c r="C113" s="197" t="s">
        <v>1439</v>
      </c>
      <c r="D113" s="221" t="s">
        <v>1440</v>
      </c>
      <c r="E113" s="221" t="s">
        <v>1441</v>
      </c>
      <c r="F113" s="217">
        <v>32557</v>
      </c>
      <c r="G113" s="221" t="s">
        <v>49</v>
      </c>
      <c r="H113" s="188">
        <v>29</v>
      </c>
      <c r="I113" s="217" t="s">
        <v>1059</v>
      </c>
    </row>
    <row r="114" spans="1:9" ht="19.5" customHeight="1" x14ac:dyDescent="0.25">
      <c r="A114" s="188">
        <v>9300</v>
      </c>
      <c r="B114" s="215" t="s">
        <v>1442</v>
      </c>
      <c r="C114" s="198" t="s">
        <v>1443</v>
      </c>
      <c r="D114" s="221" t="s">
        <v>1281</v>
      </c>
      <c r="E114" s="221" t="s">
        <v>1444</v>
      </c>
      <c r="F114" s="216">
        <v>28032</v>
      </c>
      <c r="G114" s="221" t="s">
        <v>49</v>
      </c>
      <c r="H114" s="188">
        <v>41</v>
      </c>
      <c r="I114" s="215" t="s">
        <v>1059</v>
      </c>
    </row>
    <row r="115" spans="1:9" ht="19.5" customHeight="1" x14ac:dyDescent="0.25">
      <c r="A115" s="188">
        <v>9300</v>
      </c>
      <c r="B115" s="215" t="s">
        <v>1445</v>
      </c>
      <c r="C115" s="198" t="s">
        <v>1446</v>
      </c>
      <c r="D115" s="221" t="s">
        <v>1447</v>
      </c>
      <c r="E115" s="221" t="s">
        <v>1448</v>
      </c>
      <c r="F115" s="216">
        <v>32619</v>
      </c>
      <c r="G115" s="221" t="s">
        <v>49</v>
      </c>
      <c r="H115" s="188">
        <v>28</v>
      </c>
      <c r="I115" s="215" t="s">
        <v>1059</v>
      </c>
    </row>
    <row r="116" spans="1:9" ht="19.5" customHeight="1" x14ac:dyDescent="0.25">
      <c r="A116" s="188">
        <v>9300</v>
      </c>
      <c r="B116" s="215" t="s">
        <v>1449</v>
      </c>
      <c r="C116" s="197" t="s">
        <v>1450</v>
      </c>
      <c r="D116" s="221" t="s">
        <v>1086</v>
      </c>
      <c r="E116" s="221" t="s">
        <v>1451</v>
      </c>
      <c r="F116" s="216">
        <v>22247</v>
      </c>
      <c r="G116" s="221" t="s">
        <v>49</v>
      </c>
      <c r="H116" s="188">
        <v>57</v>
      </c>
      <c r="I116" s="216" t="s">
        <v>1452</v>
      </c>
    </row>
    <row r="117" spans="1:9" ht="19.5" customHeight="1" x14ac:dyDescent="0.25">
      <c r="A117" s="188">
        <v>9300</v>
      </c>
      <c r="B117" s="215" t="s">
        <v>1453</v>
      </c>
      <c r="C117" s="197" t="s">
        <v>1454</v>
      </c>
      <c r="D117" s="221" t="s">
        <v>1455</v>
      </c>
      <c r="E117" s="221" t="s">
        <v>1456</v>
      </c>
      <c r="F117" s="216">
        <v>32020</v>
      </c>
      <c r="G117" s="221" t="s">
        <v>49</v>
      </c>
      <c r="H117" s="188">
        <v>30</v>
      </c>
      <c r="I117" s="216" t="s">
        <v>1059</v>
      </c>
    </row>
    <row r="118" spans="1:9" ht="19.5" customHeight="1" x14ac:dyDescent="0.25">
      <c r="A118" s="188">
        <v>9300</v>
      </c>
      <c r="B118" s="215" t="s">
        <v>1457</v>
      </c>
      <c r="C118" s="198" t="s">
        <v>1458</v>
      </c>
      <c r="D118" s="221" t="s">
        <v>1459</v>
      </c>
      <c r="E118" s="221" t="s">
        <v>1460</v>
      </c>
      <c r="F118" s="216">
        <v>30026</v>
      </c>
      <c r="G118" s="221" t="s">
        <v>49</v>
      </c>
      <c r="H118" s="188">
        <v>36</v>
      </c>
      <c r="I118" s="215" t="s">
        <v>1064</v>
      </c>
    </row>
    <row r="119" spans="1:9" ht="19.5" customHeight="1" x14ac:dyDescent="0.25">
      <c r="A119" s="188">
        <v>9300</v>
      </c>
      <c r="B119" s="215" t="s">
        <v>1461</v>
      </c>
      <c r="C119" s="197" t="s">
        <v>1458</v>
      </c>
      <c r="D119" s="221" t="s">
        <v>1462</v>
      </c>
      <c r="E119" s="221" t="s">
        <v>1463</v>
      </c>
      <c r="F119" s="216">
        <v>25610</v>
      </c>
      <c r="G119" s="221" t="s">
        <v>49</v>
      </c>
      <c r="H119" s="188">
        <v>48</v>
      </c>
      <c r="I119" s="216" t="s">
        <v>1059</v>
      </c>
    </row>
    <row r="120" spans="1:9" ht="19.5" customHeight="1" x14ac:dyDescent="0.25">
      <c r="A120" s="188">
        <v>9300</v>
      </c>
      <c r="B120" s="215" t="s">
        <v>1464</v>
      </c>
      <c r="C120" s="197" t="s">
        <v>1465</v>
      </c>
      <c r="D120" s="221" t="s">
        <v>1466</v>
      </c>
      <c r="E120" s="221" t="s">
        <v>1467</v>
      </c>
      <c r="F120" s="216">
        <v>22527</v>
      </c>
      <c r="G120" s="221" t="s">
        <v>49</v>
      </c>
      <c r="H120" s="188">
        <v>56</v>
      </c>
      <c r="I120" s="216" t="s">
        <v>1059</v>
      </c>
    </row>
    <row r="121" spans="1:9" ht="19.5" customHeight="1" x14ac:dyDescent="0.25">
      <c r="A121" s="188">
        <v>9300</v>
      </c>
      <c r="B121" s="196" t="s">
        <v>1468</v>
      </c>
      <c r="C121" s="197" t="s">
        <v>1469</v>
      </c>
      <c r="D121" s="221" t="s">
        <v>1321</v>
      </c>
      <c r="E121" s="221" t="s">
        <v>1470</v>
      </c>
      <c r="F121" s="217">
        <v>27088</v>
      </c>
      <c r="G121" s="221" t="s">
        <v>49</v>
      </c>
      <c r="H121" s="188">
        <v>44</v>
      </c>
      <c r="I121" s="217" t="s">
        <v>1127</v>
      </c>
    </row>
    <row r="122" spans="1:9" ht="19.5" customHeight="1" x14ac:dyDescent="0.25">
      <c r="A122" s="188">
        <v>9300</v>
      </c>
      <c r="B122" s="215" t="s">
        <v>1471</v>
      </c>
      <c r="C122" s="197" t="s">
        <v>1357</v>
      </c>
      <c r="D122" s="221" t="s">
        <v>1472</v>
      </c>
      <c r="E122" s="221" t="s">
        <v>1473</v>
      </c>
      <c r="F122" s="216">
        <v>33064</v>
      </c>
      <c r="G122" s="221" t="s">
        <v>49</v>
      </c>
      <c r="H122" s="188">
        <v>27</v>
      </c>
      <c r="I122" s="216" t="s">
        <v>1059</v>
      </c>
    </row>
    <row r="123" spans="1:9" ht="19.5" customHeight="1" x14ac:dyDescent="0.25">
      <c r="A123" s="188">
        <v>9300</v>
      </c>
      <c r="B123" s="215" t="s">
        <v>1474</v>
      </c>
      <c r="C123" s="197" t="s">
        <v>1475</v>
      </c>
      <c r="D123" s="221" t="s">
        <v>1476</v>
      </c>
      <c r="E123" s="221" t="s">
        <v>1477</v>
      </c>
      <c r="F123" s="216">
        <v>35474</v>
      </c>
      <c r="G123" s="221" t="s">
        <v>49</v>
      </c>
      <c r="H123" s="188">
        <v>21</v>
      </c>
      <c r="I123" s="216" t="s">
        <v>1059</v>
      </c>
    </row>
    <row r="124" spans="1:9" ht="19.5" customHeight="1" x14ac:dyDescent="0.25">
      <c r="A124" s="188">
        <v>9300</v>
      </c>
      <c r="B124" s="196" t="s">
        <v>1478</v>
      </c>
      <c r="C124" s="197" t="s">
        <v>1479</v>
      </c>
      <c r="D124" s="221" t="s">
        <v>1480</v>
      </c>
      <c r="E124" s="221" t="s">
        <v>1481</v>
      </c>
      <c r="F124" s="217">
        <v>30132</v>
      </c>
      <c r="G124" s="221" t="s">
        <v>49</v>
      </c>
      <c r="H124" s="188">
        <v>35</v>
      </c>
      <c r="I124" s="217" t="s">
        <v>1059</v>
      </c>
    </row>
    <row r="125" spans="1:9" ht="19.5" customHeight="1" x14ac:dyDescent="0.25">
      <c r="A125" s="188">
        <v>9300</v>
      </c>
      <c r="B125" s="215" t="s">
        <v>1482</v>
      </c>
      <c r="C125" s="197" t="s">
        <v>1479</v>
      </c>
      <c r="D125" s="221" t="s">
        <v>1483</v>
      </c>
      <c r="E125" s="221" t="s">
        <v>1299</v>
      </c>
      <c r="F125" s="216">
        <v>23440</v>
      </c>
      <c r="G125" s="221" t="s">
        <v>49</v>
      </c>
      <c r="H125" s="188">
        <v>54</v>
      </c>
      <c r="I125" s="217" t="s">
        <v>1233</v>
      </c>
    </row>
    <row r="126" spans="1:9" ht="19.5" customHeight="1" x14ac:dyDescent="0.25">
      <c r="A126" s="188">
        <v>9300</v>
      </c>
      <c r="B126" s="215" t="s">
        <v>1484</v>
      </c>
      <c r="C126" s="197" t="s">
        <v>1485</v>
      </c>
      <c r="D126" s="221" t="s">
        <v>1486</v>
      </c>
      <c r="E126" s="221" t="s">
        <v>1487</v>
      </c>
      <c r="F126" s="216">
        <v>25143</v>
      </c>
      <c r="G126" s="221" t="s">
        <v>49</v>
      </c>
      <c r="H126" s="188">
        <v>49</v>
      </c>
      <c r="I126" s="216" t="s">
        <v>1059</v>
      </c>
    </row>
    <row r="127" spans="1:9" ht="19.5" customHeight="1" x14ac:dyDescent="0.25">
      <c r="A127" s="188">
        <v>9300</v>
      </c>
      <c r="B127" s="215" t="s">
        <v>1488</v>
      </c>
      <c r="C127" s="198" t="s">
        <v>1489</v>
      </c>
      <c r="D127" s="221" t="s">
        <v>1490</v>
      </c>
      <c r="E127" s="221" t="s">
        <v>1491</v>
      </c>
      <c r="F127" s="216">
        <v>31900</v>
      </c>
      <c r="G127" s="221" t="s">
        <v>49</v>
      </c>
      <c r="H127" s="188">
        <v>30</v>
      </c>
      <c r="I127" s="215" t="s">
        <v>1068</v>
      </c>
    </row>
    <row r="128" spans="1:9" ht="19.5" customHeight="1" x14ac:dyDescent="0.25">
      <c r="A128" s="188">
        <v>9300</v>
      </c>
      <c r="B128" s="215" t="s">
        <v>1492</v>
      </c>
      <c r="C128" s="197" t="s">
        <v>1493</v>
      </c>
      <c r="D128" s="221" t="s">
        <v>1494</v>
      </c>
      <c r="E128" s="221" t="s">
        <v>1229</v>
      </c>
      <c r="F128" s="216">
        <v>28719</v>
      </c>
      <c r="G128" s="221" t="s">
        <v>49</v>
      </c>
      <c r="H128" s="188">
        <v>39</v>
      </c>
      <c r="I128" s="216" t="s">
        <v>1079</v>
      </c>
    </row>
    <row r="129" spans="1:9" ht="19.5" customHeight="1" x14ac:dyDescent="0.25">
      <c r="A129" s="188">
        <v>9300</v>
      </c>
      <c r="B129" s="215" t="s">
        <v>1495</v>
      </c>
      <c r="C129" s="198" t="s">
        <v>1496</v>
      </c>
      <c r="D129" s="221" t="s">
        <v>1497</v>
      </c>
      <c r="E129" s="221" t="s">
        <v>1498</v>
      </c>
      <c r="F129" s="216">
        <v>33508</v>
      </c>
      <c r="G129" s="221" t="s">
        <v>49</v>
      </c>
      <c r="H129" s="188">
        <v>26</v>
      </c>
      <c r="I129" s="215" t="s">
        <v>1068</v>
      </c>
    </row>
    <row r="130" spans="1:9" ht="19.5" customHeight="1" x14ac:dyDescent="0.25">
      <c r="A130" s="188">
        <v>9300</v>
      </c>
      <c r="B130" s="215" t="s">
        <v>1499</v>
      </c>
      <c r="C130" s="197" t="s">
        <v>1496</v>
      </c>
      <c r="D130" s="221" t="s">
        <v>1066</v>
      </c>
      <c r="E130" s="221" t="s">
        <v>1500</v>
      </c>
      <c r="F130" s="216">
        <v>30172</v>
      </c>
      <c r="G130" s="221" t="s">
        <v>49</v>
      </c>
      <c r="H130" s="188">
        <v>35</v>
      </c>
      <c r="I130" s="216" t="s">
        <v>1059</v>
      </c>
    </row>
    <row r="131" spans="1:9" ht="19.5" customHeight="1" x14ac:dyDescent="0.25">
      <c r="A131" s="188">
        <v>9300</v>
      </c>
      <c r="B131" s="215" t="s">
        <v>1501</v>
      </c>
      <c r="C131" s="197" t="s">
        <v>1496</v>
      </c>
      <c r="D131" s="221" t="s">
        <v>1502</v>
      </c>
      <c r="E131" s="221" t="s">
        <v>1503</v>
      </c>
      <c r="F131" s="216">
        <v>31601</v>
      </c>
      <c r="G131" s="221" t="s">
        <v>49</v>
      </c>
      <c r="H131" s="188">
        <v>31</v>
      </c>
      <c r="I131" s="216" t="s">
        <v>1504</v>
      </c>
    </row>
    <row r="132" spans="1:9" ht="19.5" customHeight="1" x14ac:dyDescent="0.25">
      <c r="A132" s="188">
        <v>9300</v>
      </c>
      <c r="B132" s="215" t="s">
        <v>1505</v>
      </c>
      <c r="C132" s="197" t="s">
        <v>1506</v>
      </c>
      <c r="D132" s="221" t="s">
        <v>1507</v>
      </c>
      <c r="E132" s="221" t="s">
        <v>1508</v>
      </c>
      <c r="F132" s="216">
        <v>26261</v>
      </c>
      <c r="G132" s="221" t="s">
        <v>49</v>
      </c>
      <c r="H132" s="188">
        <v>46</v>
      </c>
      <c r="I132" s="216" t="s">
        <v>1059</v>
      </c>
    </row>
    <row r="133" spans="1:9" ht="19.5" customHeight="1" x14ac:dyDescent="0.25">
      <c r="A133" s="188">
        <v>9300</v>
      </c>
      <c r="B133" s="215" t="s">
        <v>1509</v>
      </c>
      <c r="C133" s="198" t="s">
        <v>1510</v>
      </c>
      <c r="D133" s="221" t="s">
        <v>1066</v>
      </c>
      <c r="E133" s="221" t="s">
        <v>1511</v>
      </c>
      <c r="F133" s="216">
        <v>21671</v>
      </c>
      <c r="G133" s="221" t="s">
        <v>49</v>
      </c>
      <c r="H133" s="188">
        <v>58</v>
      </c>
      <c r="I133" s="215" t="s">
        <v>1059</v>
      </c>
    </row>
    <row r="134" spans="1:9" ht="19.5" customHeight="1" x14ac:dyDescent="0.25">
      <c r="A134" s="188">
        <v>9300</v>
      </c>
      <c r="B134" s="215" t="s">
        <v>1512</v>
      </c>
      <c r="C134" s="198" t="s">
        <v>1510</v>
      </c>
      <c r="D134" s="221" t="s">
        <v>1513</v>
      </c>
      <c r="E134" s="221" t="s">
        <v>1514</v>
      </c>
      <c r="F134" s="216">
        <v>35074</v>
      </c>
      <c r="G134" s="221" t="s">
        <v>49</v>
      </c>
      <c r="H134" s="188">
        <v>22</v>
      </c>
      <c r="I134" s="215" t="s">
        <v>1059</v>
      </c>
    </row>
    <row r="135" spans="1:9" ht="19.5" customHeight="1" x14ac:dyDescent="0.25">
      <c r="A135" s="188">
        <v>9300</v>
      </c>
      <c r="B135" s="215" t="s">
        <v>1515</v>
      </c>
      <c r="C135" s="197" t="s">
        <v>1516</v>
      </c>
      <c r="D135" s="221" t="s">
        <v>1517</v>
      </c>
      <c r="E135" s="221" t="s">
        <v>1518</v>
      </c>
      <c r="F135" s="216">
        <v>30168</v>
      </c>
      <c r="G135" s="221" t="s">
        <v>49</v>
      </c>
      <c r="H135" s="188">
        <v>35</v>
      </c>
      <c r="I135" s="216" t="s">
        <v>1059</v>
      </c>
    </row>
    <row r="136" spans="1:9" ht="19.5" customHeight="1" x14ac:dyDescent="0.25">
      <c r="A136" s="188">
        <v>9300</v>
      </c>
      <c r="B136" s="215" t="s">
        <v>1519</v>
      </c>
      <c r="C136" s="198" t="s">
        <v>1077</v>
      </c>
      <c r="D136" s="221" t="s">
        <v>1357</v>
      </c>
      <c r="E136" s="221" t="s">
        <v>1520</v>
      </c>
      <c r="F136" s="216">
        <v>22239</v>
      </c>
      <c r="G136" s="221" t="s">
        <v>49</v>
      </c>
      <c r="H136" s="188">
        <v>57</v>
      </c>
      <c r="I136" s="215" t="s">
        <v>1068</v>
      </c>
    </row>
    <row r="137" spans="1:9" ht="19.5" customHeight="1" x14ac:dyDescent="0.25">
      <c r="A137" s="188">
        <v>9300</v>
      </c>
      <c r="B137" s="215" t="s">
        <v>1521</v>
      </c>
      <c r="C137" s="197" t="s">
        <v>1522</v>
      </c>
      <c r="D137" s="221" t="s">
        <v>1523</v>
      </c>
      <c r="E137" s="221" t="s">
        <v>1524</v>
      </c>
      <c r="F137" s="216">
        <v>26954</v>
      </c>
      <c r="G137" s="221" t="s">
        <v>49</v>
      </c>
      <c r="H137" s="188">
        <v>44</v>
      </c>
      <c r="I137" s="216" t="s">
        <v>1064</v>
      </c>
    </row>
    <row r="138" spans="1:9" ht="19.5" customHeight="1" x14ac:dyDescent="0.25">
      <c r="A138" s="188">
        <v>9300</v>
      </c>
      <c r="B138" s="215" t="s">
        <v>1525</v>
      </c>
      <c r="C138" s="198" t="s">
        <v>1522</v>
      </c>
      <c r="D138" s="221" t="s">
        <v>1496</v>
      </c>
      <c r="E138" s="221" t="s">
        <v>1526</v>
      </c>
      <c r="F138" s="216">
        <v>30331</v>
      </c>
      <c r="G138" s="221" t="s">
        <v>49</v>
      </c>
      <c r="H138" s="188">
        <v>35</v>
      </c>
      <c r="I138" s="215" t="s">
        <v>1068</v>
      </c>
    </row>
    <row r="139" spans="1:9" ht="19.5" customHeight="1" x14ac:dyDescent="0.25">
      <c r="A139" s="188">
        <v>9300</v>
      </c>
      <c r="B139" s="215" t="s">
        <v>1527</v>
      </c>
      <c r="C139" s="197" t="s">
        <v>1528</v>
      </c>
      <c r="D139" s="221" t="s">
        <v>1529</v>
      </c>
      <c r="E139" s="221" t="s">
        <v>1530</v>
      </c>
      <c r="F139" s="216">
        <v>28910</v>
      </c>
      <c r="G139" s="221" t="s">
        <v>49</v>
      </c>
      <c r="H139" s="188">
        <v>39</v>
      </c>
      <c r="I139" s="216" t="s">
        <v>1059</v>
      </c>
    </row>
    <row r="140" spans="1:9" ht="19.5" customHeight="1" x14ac:dyDescent="0.25">
      <c r="A140" s="188">
        <v>9300</v>
      </c>
      <c r="B140" s="215" t="s">
        <v>1531</v>
      </c>
      <c r="C140" s="198" t="s">
        <v>1532</v>
      </c>
      <c r="D140" s="221" t="s">
        <v>1533</v>
      </c>
      <c r="E140" s="221" t="s">
        <v>1534</v>
      </c>
      <c r="F140" s="216">
        <v>30566</v>
      </c>
      <c r="G140" s="221" t="s">
        <v>49</v>
      </c>
      <c r="H140" s="188">
        <v>34</v>
      </c>
      <c r="I140" s="215" t="s">
        <v>1068</v>
      </c>
    </row>
    <row r="141" spans="1:9" ht="19.5" customHeight="1" x14ac:dyDescent="0.25">
      <c r="A141" s="188">
        <v>9300</v>
      </c>
      <c r="B141" s="215" t="s">
        <v>1535</v>
      </c>
      <c r="C141" s="197" t="s">
        <v>1057</v>
      </c>
      <c r="D141" s="221" t="s">
        <v>1190</v>
      </c>
      <c r="E141" s="221" t="s">
        <v>1536</v>
      </c>
      <c r="F141" s="216">
        <v>29822</v>
      </c>
      <c r="G141" s="221" t="s">
        <v>49</v>
      </c>
      <c r="H141" s="188">
        <v>36</v>
      </c>
      <c r="I141" s="216" t="s">
        <v>1059</v>
      </c>
    </row>
    <row r="142" spans="1:9" ht="19.5" customHeight="1" x14ac:dyDescent="0.25">
      <c r="A142" s="188">
        <v>9300</v>
      </c>
      <c r="B142" s="215" t="s">
        <v>1537</v>
      </c>
      <c r="C142" s="198" t="s">
        <v>1538</v>
      </c>
      <c r="D142" s="221" t="s">
        <v>1539</v>
      </c>
      <c r="E142" s="221" t="s">
        <v>1540</v>
      </c>
      <c r="F142" s="216">
        <v>29157</v>
      </c>
      <c r="G142" s="221" t="s">
        <v>49</v>
      </c>
      <c r="H142" s="188">
        <v>38</v>
      </c>
      <c r="I142" s="215" t="s">
        <v>1059</v>
      </c>
    </row>
    <row r="143" spans="1:9" ht="19.5" customHeight="1" x14ac:dyDescent="0.25">
      <c r="A143" s="188">
        <v>9300</v>
      </c>
      <c r="B143" s="215" t="s">
        <v>1541</v>
      </c>
      <c r="C143" s="197" t="s">
        <v>1542</v>
      </c>
      <c r="D143" s="221" t="s">
        <v>1385</v>
      </c>
      <c r="E143" s="221" t="s">
        <v>1299</v>
      </c>
      <c r="F143" s="216">
        <v>27110</v>
      </c>
      <c r="G143" s="221" t="s">
        <v>49</v>
      </c>
      <c r="H143" s="188">
        <v>44</v>
      </c>
      <c r="I143" s="216" t="s">
        <v>1079</v>
      </c>
    </row>
    <row r="144" spans="1:9" ht="19.5" customHeight="1" x14ac:dyDescent="0.25">
      <c r="A144" s="188">
        <v>9300</v>
      </c>
      <c r="B144" s="215" t="s">
        <v>1543</v>
      </c>
      <c r="C144" s="197" t="s">
        <v>1507</v>
      </c>
      <c r="D144" s="221" t="s">
        <v>1544</v>
      </c>
      <c r="E144" s="221" t="s">
        <v>1545</v>
      </c>
      <c r="F144" s="216">
        <v>34287</v>
      </c>
      <c r="G144" s="221" t="s">
        <v>49</v>
      </c>
      <c r="H144" s="188">
        <v>24</v>
      </c>
      <c r="I144" s="216" t="s">
        <v>1059</v>
      </c>
    </row>
    <row r="145" spans="1:9" ht="19.5" customHeight="1" x14ac:dyDescent="0.25">
      <c r="A145" s="188">
        <v>9300</v>
      </c>
      <c r="B145" s="215" t="s">
        <v>1546</v>
      </c>
      <c r="C145" s="197" t="s">
        <v>1547</v>
      </c>
      <c r="D145" s="221" t="s">
        <v>1548</v>
      </c>
      <c r="E145" s="221" t="s">
        <v>1549</v>
      </c>
      <c r="F145" s="216">
        <v>28258</v>
      </c>
      <c r="G145" s="221" t="s">
        <v>49</v>
      </c>
      <c r="H145" s="188">
        <v>40</v>
      </c>
      <c r="I145" s="216" t="s">
        <v>1059</v>
      </c>
    </row>
    <row r="146" spans="1:9" ht="19.5" customHeight="1" x14ac:dyDescent="0.25">
      <c r="A146" s="188">
        <v>9300</v>
      </c>
      <c r="B146" s="215" t="s">
        <v>1550</v>
      </c>
      <c r="C146" s="198" t="s">
        <v>1551</v>
      </c>
      <c r="D146" s="221" t="s">
        <v>1551</v>
      </c>
      <c r="E146" s="221" t="s">
        <v>1552</v>
      </c>
      <c r="F146" s="216">
        <v>31615</v>
      </c>
      <c r="G146" s="221" t="s">
        <v>49</v>
      </c>
      <c r="H146" s="188">
        <v>31</v>
      </c>
      <c r="I146" s="215" t="s">
        <v>1170</v>
      </c>
    </row>
    <row r="147" spans="1:9" ht="19.5" customHeight="1" x14ac:dyDescent="0.25">
      <c r="A147" s="188">
        <v>9300</v>
      </c>
      <c r="B147" s="215" t="s">
        <v>1553</v>
      </c>
      <c r="C147" s="198" t="s">
        <v>1551</v>
      </c>
      <c r="D147" s="221" t="s">
        <v>1551</v>
      </c>
      <c r="E147" s="221" t="s">
        <v>1554</v>
      </c>
      <c r="F147" s="216">
        <v>34301</v>
      </c>
      <c r="G147" s="221" t="s">
        <v>49</v>
      </c>
      <c r="H147" s="188">
        <v>24</v>
      </c>
      <c r="I147" s="215" t="s">
        <v>1068</v>
      </c>
    </row>
    <row r="148" spans="1:9" ht="19.5" customHeight="1" x14ac:dyDescent="0.25">
      <c r="A148" s="188">
        <v>9300</v>
      </c>
      <c r="B148" s="215" t="s">
        <v>1555</v>
      </c>
      <c r="C148" s="198" t="s">
        <v>1556</v>
      </c>
      <c r="D148" s="221" t="s">
        <v>1256</v>
      </c>
      <c r="E148" s="221" t="s">
        <v>1557</v>
      </c>
      <c r="F148" s="216">
        <v>30842</v>
      </c>
      <c r="G148" s="221" t="s">
        <v>49</v>
      </c>
      <c r="H148" s="188">
        <v>33</v>
      </c>
      <c r="I148" s="217" t="s">
        <v>1059</v>
      </c>
    </row>
    <row r="149" spans="1:9" ht="19.5" customHeight="1" x14ac:dyDescent="0.25">
      <c r="A149" s="188">
        <v>9300</v>
      </c>
      <c r="B149" s="196" t="s">
        <v>1558</v>
      </c>
      <c r="C149" s="197" t="s">
        <v>1556</v>
      </c>
      <c r="D149" s="221" t="s">
        <v>1256</v>
      </c>
      <c r="E149" s="221" t="s">
        <v>1559</v>
      </c>
      <c r="F149" s="217">
        <v>27796</v>
      </c>
      <c r="G149" s="221" t="s">
        <v>49</v>
      </c>
      <c r="H149" s="188">
        <v>42</v>
      </c>
      <c r="I149" s="217" t="s">
        <v>1079</v>
      </c>
    </row>
    <row r="150" spans="1:9" ht="19.5" customHeight="1" x14ac:dyDescent="0.25">
      <c r="A150" s="188">
        <v>9300</v>
      </c>
      <c r="B150" s="215" t="s">
        <v>1560</v>
      </c>
      <c r="C150" s="197" t="s">
        <v>1561</v>
      </c>
      <c r="D150" s="221" t="s">
        <v>1562</v>
      </c>
      <c r="E150" s="221" t="s">
        <v>1563</v>
      </c>
      <c r="F150" s="216">
        <v>21487</v>
      </c>
      <c r="G150" s="221" t="s">
        <v>49</v>
      </c>
      <c r="H150" s="188">
        <v>59</v>
      </c>
      <c r="I150" s="216" t="s">
        <v>1059</v>
      </c>
    </row>
    <row r="151" spans="1:9" ht="19.5" customHeight="1" x14ac:dyDescent="0.25">
      <c r="A151" s="188">
        <v>9300</v>
      </c>
      <c r="B151" s="215" t="s">
        <v>1564</v>
      </c>
      <c r="C151" s="197" t="s">
        <v>1565</v>
      </c>
      <c r="D151" s="221" t="s">
        <v>1566</v>
      </c>
      <c r="E151" s="221" t="s">
        <v>1567</v>
      </c>
      <c r="F151" s="216">
        <v>30534</v>
      </c>
      <c r="G151" s="221" t="s">
        <v>49</v>
      </c>
      <c r="H151" s="188">
        <v>34</v>
      </c>
      <c r="I151" s="216" t="s">
        <v>1119</v>
      </c>
    </row>
    <row r="152" spans="1:9" ht="19.5" customHeight="1" x14ac:dyDescent="0.25">
      <c r="A152" s="188">
        <v>9300</v>
      </c>
      <c r="B152" s="215" t="s">
        <v>1568</v>
      </c>
      <c r="C152" s="197" t="s">
        <v>1165</v>
      </c>
      <c r="D152" s="221" t="s">
        <v>1513</v>
      </c>
      <c r="E152" s="221" t="s">
        <v>1569</v>
      </c>
      <c r="F152" s="216">
        <v>31510</v>
      </c>
      <c r="G152" s="221" t="s">
        <v>49</v>
      </c>
      <c r="H152" s="188">
        <v>31</v>
      </c>
      <c r="I152" s="216" t="s">
        <v>1059</v>
      </c>
    </row>
    <row r="153" spans="1:9" ht="19.5" customHeight="1" x14ac:dyDescent="0.25">
      <c r="A153" s="188">
        <v>9300</v>
      </c>
      <c r="B153" s="215" t="s">
        <v>1570</v>
      </c>
      <c r="C153" s="198" t="s">
        <v>1571</v>
      </c>
      <c r="D153" s="221" t="s">
        <v>1572</v>
      </c>
      <c r="E153" s="221" t="s">
        <v>1573</v>
      </c>
      <c r="F153" s="216">
        <v>27274</v>
      </c>
      <c r="G153" s="221" t="s">
        <v>49</v>
      </c>
      <c r="H153" s="188">
        <v>43</v>
      </c>
      <c r="I153" s="215" t="s">
        <v>1068</v>
      </c>
    </row>
    <row r="154" spans="1:9" ht="19.5" customHeight="1" x14ac:dyDescent="0.25">
      <c r="A154" s="188">
        <v>9300</v>
      </c>
      <c r="B154" s="215" t="s">
        <v>1574</v>
      </c>
      <c r="C154" s="198" t="s">
        <v>1575</v>
      </c>
      <c r="D154" s="221" t="s">
        <v>1576</v>
      </c>
      <c r="E154" s="221" t="s">
        <v>1156</v>
      </c>
      <c r="F154" s="216">
        <v>27341</v>
      </c>
      <c r="G154" s="221" t="s">
        <v>49</v>
      </c>
      <c r="H154" s="188">
        <v>43</v>
      </c>
      <c r="I154" s="217" t="s">
        <v>1577</v>
      </c>
    </row>
    <row r="155" spans="1:9" ht="19.5" customHeight="1" x14ac:dyDescent="0.25">
      <c r="A155" s="188">
        <v>9300</v>
      </c>
      <c r="B155" s="196" t="s">
        <v>1578</v>
      </c>
      <c r="C155" s="197" t="s">
        <v>1579</v>
      </c>
      <c r="D155" s="221" t="s">
        <v>1323</v>
      </c>
      <c r="E155" s="221" t="s">
        <v>1580</v>
      </c>
      <c r="F155" s="217">
        <v>32661</v>
      </c>
      <c r="G155" s="221" t="s">
        <v>49</v>
      </c>
      <c r="H155" s="188">
        <v>28</v>
      </c>
      <c r="I155" s="217" t="s">
        <v>1059</v>
      </c>
    </row>
    <row r="156" spans="1:9" ht="19.5" customHeight="1" x14ac:dyDescent="0.25">
      <c r="A156" s="188">
        <v>9300</v>
      </c>
      <c r="B156" s="215" t="s">
        <v>1581</v>
      </c>
      <c r="C156" s="198" t="s">
        <v>1582</v>
      </c>
      <c r="D156" s="221" t="s">
        <v>1066</v>
      </c>
      <c r="E156" s="221" t="s">
        <v>1583</v>
      </c>
      <c r="F156" s="216">
        <v>25441</v>
      </c>
      <c r="G156" s="221" t="s">
        <v>49</v>
      </c>
      <c r="H156" s="188">
        <v>48</v>
      </c>
      <c r="I156" s="215" t="s">
        <v>1059</v>
      </c>
    </row>
    <row r="157" spans="1:9" ht="19.5" customHeight="1" x14ac:dyDescent="0.25">
      <c r="A157" s="188">
        <v>9300</v>
      </c>
      <c r="B157" s="215" t="s">
        <v>1584</v>
      </c>
      <c r="C157" s="198" t="s">
        <v>1585</v>
      </c>
      <c r="D157" s="221" t="s">
        <v>1551</v>
      </c>
      <c r="E157" s="221" t="s">
        <v>1586</v>
      </c>
      <c r="F157" s="216">
        <v>27135</v>
      </c>
      <c r="G157" s="221" t="s">
        <v>49</v>
      </c>
      <c r="H157" s="188">
        <v>43</v>
      </c>
      <c r="I157" s="217" t="s">
        <v>1079</v>
      </c>
    </row>
    <row r="158" spans="1:9" ht="19.5" customHeight="1" x14ac:dyDescent="0.25">
      <c r="A158" s="188">
        <v>9300</v>
      </c>
      <c r="B158" s="215" t="s">
        <v>1587</v>
      </c>
      <c r="C158" s="197" t="s">
        <v>1256</v>
      </c>
      <c r="D158" s="221" t="s">
        <v>1588</v>
      </c>
      <c r="E158" s="221" t="s">
        <v>1589</v>
      </c>
      <c r="F158" s="216">
        <v>26916</v>
      </c>
      <c r="G158" s="221" t="s">
        <v>49</v>
      </c>
      <c r="H158" s="188">
        <v>44</v>
      </c>
      <c r="I158" s="217" t="s">
        <v>1590</v>
      </c>
    </row>
    <row r="159" spans="1:9" ht="19.5" customHeight="1" x14ac:dyDescent="0.25">
      <c r="A159" s="188">
        <v>9300</v>
      </c>
      <c r="B159" s="215" t="s">
        <v>1591</v>
      </c>
      <c r="C159" s="198" t="s">
        <v>1256</v>
      </c>
      <c r="D159" s="221" t="s">
        <v>1052</v>
      </c>
      <c r="E159" s="221" t="s">
        <v>1592</v>
      </c>
      <c r="F159" s="216">
        <v>30249</v>
      </c>
      <c r="G159" s="221" t="s">
        <v>49</v>
      </c>
      <c r="H159" s="188">
        <v>35</v>
      </c>
      <c r="I159" s="215" t="s">
        <v>1068</v>
      </c>
    </row>
    <row r="160" spans="1:9" ht="19.5" customHeight="1" x14ac:dyDescent="0.25">
      <c r="A160" s="188">
        <v>9300</v>
      </c>
      <c r="B160" s="215" t="s">
        <v>1593</v>
      </c>
      <c r="C160" s="198" t="s">
        <v>1594</v>
      </c>
      <c r="D160" s="221" t="s">
        <v>1595</v>
      </c>
      <c r="E160" s="221" t="s">
        <v>1596</v>
      </c>
      <c r="F160" s="216">
        <v>30053</v>
      </c>
      <c r="G160" s="221" t="s">
        <v>49</v>
      </c>
      <c r="H160" s="188">
        <v>35</v>
      </c>
      <c r="I160" s="215" t="s">
        <v>1068</v>
      </c>
    </row>
    <row r="161" spans="1:9" ht="19.5" customHeight="1" x14ac:dyDescent="0.25">
      <c r="A161" s="188">
        <v>9300</v>
      </c>
      <c r="B161" s="215" t="s">
        <v>1597</v>
      </c>
      <c r="C161" s="197" t="s">
        <v>1598</v>
      </c>
      <c r="D161" s="221" t="s">
        <v>1101</v>
      </c>
      <c r="E161" s="221" t="s">
        <v>1599</v>
      </c>
      <c r="F161" s="216">
        <v>31118</v>
      </c>
      <c r="G161" s="221" t="s">
        <v>49</v>
      </c>
      <c r="H161" s="188">
        <v>33</v>
      </c>
      <c r="I161" s="217" t="s">
        <v>1233</v>
      </c>
    </row>
    <row r="162" spans="1:9" ht="19.5" customHeight="1" x14ac:dyDescent="0.25">
      <c r="A162" s="188">
        <v>9300</v>
      </c>
      <c r="B162" s="196" t="s">
        <v>1600</v>
      </c>
      <c r="C162" s="197" t="s">
        <v>1601</v>
      </c>
      <c r="D162" s="221" t="s">
        <v>1321</v>
      </c>
      <c r="E162" s="221" t="s">
        <v>1602</v>
      </c>
      <c r="F162" s="217">
        <v>22812</v>
      </c>
      <c r="G162" s="221" t="s">
        <v>49</v>
      </c>
      <c r="H162" s="188">
        <v>55</v>
      </c>
      <c r="I162" s="217" t="s">
        <v>1059</v>
      </c>
    </row>
    <row r="163" spans="1:9" ht="19.5" customHeight="1" x14ac:dyDescent="0.25">
      <c r="A163" s="188">
        <v>9300</v>
      </c>
      <c r="B163" s="215" t="s">
        <v>1603</v>
      </c>
      <c r="C163" s="198" t="s">
        <v>1604</v>
      </c>
      <c r="D163" s="221" t="s">
        <v>1605</v>
      </c>
      <c r="E163" s="221" t="s">
        <v>1606</v>
      </c>
      <c r="F163" s="216">
        <v>28379</v>
      </c>
      <c r="G163" s="221" t="s">
        <v>49</v>
      </c>
      <c r="H163" s="188">
        <v>40</v>
      </c>
      <c r="I163" s="215" t="s">
        <v>1075</v>
      </c>
    </row>
    <row r="164" spans="1:9" ht="19.5" customHeight="1" x14ac:dyDescent="0.25">
      <c r="A164" s="188">
        <v>9300</v>
      </c>
      <c r="B164" s="215" t="s">
        <v>1607</v>
      </c>
      <c r="C164" s="198" t="s">
        <v>1608</v>
      </c>
      <c r="D164" s="221" t="s">
        <v>1476</v>
      </c>
      <c r="E164" s="221" t="s">
        <v>1609</v>
      </c>
      <c r="F164" s="216">
        <v>33424</v>
      </c>
      <c r="G164" s="221" t="s">
        <v>49</v>
      </c>
      <c r="H164" s="188">
        <v>26</v>
      </c>
      <c r="I164" s="215" t="s">
        <v>1068</v>
      </c>
    </row>
    <row r="165" spans="1:9" ht="19.5" customHeight="1" x14ac:dyDescent="0.25">
      <c r="A165" s="188">
        <v>9300</v>
      </c>
      <c r="B165" s="215" t="s">
        <v>1610</v>
      </c>
      <c r="C165" s="198" t="s">
        <v>1608</v>
      </c>
      <c r="D165" s="221" t="s">
        <v>1476</v>
      </c>
      <c r="E165" s="221" t="s">
        <v>1611</v>
      </c>
      <c r="F165" s="216">
        <v>27041</v>
      </c>
      <c r="G165" s="221" t="s">
        <v>49</v>
      </c>
      <c r="H165" s="188">
        <v>44</v>
      </c>
      <c r="I165" s="215" t="s">
        <v>1068</v>
      </c>
    </row>
    <row r="166" spans="1:9" ht="19.5" customHeight="1" x14ac:dyDescent="0.25">
      <c r="A166" s="188">
        <v>9300</v>
      </c>
      <c r="B166" s="215" t="s">
        <v>1612</v>
      </c>
      <c r="C166" s="197" t="s">
        <v>1613</v>
      </c>
      <c r="D166" s="221" t="s">
        <v>1292</v>
      </c>
      <c r="E166" s="221" t="s">
        <v>1152</v>
      </c>
      <c r="F166" s="216">
        <v>26380</v>
      </c>
      <c r="G166" s="221" t="s">
        <v>49</v>
      </c>
      <c r="H166" s="188">
        <v>46</v>
      </c>
      <c r="I166" s="216" t="s">
        <v>1119</v>
      </c>
    </row>
    <row r="167" spans="1:9" ht="19.5" customHeight="1" x14ac:dyDescent="0.25">
      <c r="A167" s="188">
        <v>9300</v>
      </c>
      <c r="B167" s="215" t="s">
        <v>1614</v>
      </c>
      <c r="C167" s="197" t="s">
        <v>1615</v>
      </c>
      <c r="D167" s="221" t="s">
        <v>1396</v>
      </c>
      <c r="E167" s="221" t="s">
        <v>1616</v>
      </c>
      <c r="F167" s="216">
        <v>24143</v>
      </c>
      <c r="G167" s="221" t="s">
        <v>49</v>
      </c>
      <c r="H167" s="188">
        <v>52</v>
      </c>
      <c r="I167" s="216" t="s">
        <v>1059</v>
      </c>
    </row>
    <row r="168" spans="1:9" ht="19.5" customHeight="1" x14ac:dyDescent="0.25">
      <c r="A168" s="188">
        <v>9300</v>
      </c>
      <c r="B168" s="215" t="s">
        <v>1617</v>
      </c>
      <c r="C168" s="198" t="s">
        <v>1618</v>
      </c>
      <c r="D168" s="221" t="s">
        <v>1619</v>
      </c>
      <c r="E168" s="221" t="s">
        <v>1620</v>
      </c>
      <c r="F168" s="216">
        <v>33705</v>
      </c>
      <c r="G168" s="221" t="s">
        <v>49</v>
      </c>
      <c r="H168" s="188">
        <v>25</v>
      </c>
      <c r="I168" s="215" t="s">
        <v>1059</v>
      </c>
    </row>
    <row r="169" spans="1:9" ht="19.5" customHeight="1" x14ac:dyDescent="0.25">
      <c r="A169" s="188">
        <v>9300</v>
      </c>
      <c r="B169" s="215" t="s">
        <v>1621</v>
      </c>
      <c r="C169" s="197" t="s">
        <v>1618</v>
      </c>
      <c r="D169" s="221" t="s">
        <v>1622</v>
      </c>
      <c r="E169" s="221" t="s">
        <v>1567</v>
      </c>
      <c r="F169" s="216">
        <v>25351</v>
      </c>
      <c r="G169" s="221" t="s">
        <v>49</v>
      </c>
      <c r="H169" s="188">
        <v>48</v>
      </c>
      <c r="I169" s="217" t="s">
        <v>1233</v>
      </c>
    </row>
    <row r="170" spans="1:9" ht="19.5" customHeight="1" x14ac:dyDescent="0.25">
      <c r="A170" s="188">
        <v>9300</v>
      </c>
      <c r="B170" s="196" t="s">
        <v>1623</v>
      </c>
      <c r="C170" s="197" t="s">
        <v>1624</v>
      </c>
      <c r="D170" s="221" t="s">
        <v>1292</v>
      </c>
      <c r="E170" s="221" t="s">
        <v>1625</v>
      </c>
      <c r="F170" s="217">
        <v>31138</v>
      </c>
      <c r="G170" s="221" t="s">
        <v>49</v>
      </c>
      <c r="H170" s="188">
        <v>33</v>
      </c>
      <c r="I170" s="217" t="s">
        <v>1059</v>
      </c>
    </row>
    <row r="171" spans="1:9" ht="19.5" customHeight="1" x14ac:dyDescent="0.25">
      <c r="A171" s="188">
        <v>9300</v>
      </c>
      <c r="B171" s="215" t="s">
        <v>1626</v>
      </c>
      <c r="C171" s="198" t="s">
        <v>1627</v>
      </c>
      <c r="D171" s="221" t="s">
        <v>1151</v>
      </c>
      <c r="E171" s="221" t="s">
        <v>1628</v>
      </c>
      <c r="F171" s="216">
        <v>29509</v>
      </c>
      <c r="G171" s="221" t="s">
        <v>49</v>
      </c>
      <c r="H171" s="188">
        <v>37</v>
      </c>
      <c r="I171" s="215" t="s">
        <v>1068</v>
      </c>
    </row>
    <row r="172" spans="1:9" ht="19.5" customHeight="1" x14ac:dyDescent="0.25">
      <c r="A172" s="188">
        <v>9300</v>
      </c>
      <c r="B172" s="196" t="s">
        <v>1629</v>
      </c>
      <c r="C172" s="197" t="s">
        <v>1630</v>
      </c>
      <c r="D172" s="221" t="s">
        <v>1239</v>
      </c>
      <c r="E172" s="221" t="s">
        <v>1631</v>
      </c>
      <c r="F172" s="217">
        <v>23254</v>
      </c>
      <c r="G172" s="221" t="s">
        <v>49</v>
      </c>
      <c r="H172" s="188">
        <v>54</v>
      </c>
      <c r="I172" s="217" t="s">
        <v>1059</v>
      </c>
    </row>
    <row r="173" spans="1:9" ht="19.5" customHeight="1" x14ac:dyDescent="0.25">
      <c r="A173" s="188">
        <v>9300</v>
      </c>
      <c r="B173" s="196" t="s">
        <v>1632</v>
      </c>
      <c r="C173" s="197" t="s">
        <v>1633</v>
      </c>
      <c r="D173" s="221" t="s">
        <v>1073</v>
      </c>
      <c r="E173" s="221" t="s">
        <v>1634</v>
      </c>
      <c r="F173" s="217">
        <v>28658</v>
      </c>
      <c r="G173" s="221" t="s">
        <v>49</v>
      </c>
      <c r="H173" s="188">
        <v>39</v>
      </c>
      <c r="I173" s="217" t="s">
        <v>1064</v>
      </c>
    </row>
    <row r="174" spans="1:9" ht="19.5" customHeight="1" x14ac:dyDescent="0.25">
      <c r="A174" s="188">
        <v>9300</v>
      </c>
      <c r="B174" s="215" t="s">
        <v>1635</v>
      </c>
      <c r="C174" s="198" t="s">
        <v>1605</v>
      </c>
      <c r="D174" s="221" t="s">
        <v>1636</v>
      </c>
      <c r="E174" s="221" t="s">
        <v>1637</v>
      </c>
      <c r="F174" s="216">
        <v>33220</v>
      </c>
      <c r="G174" s="221" t="s">
        <v>49</v>
      </c>
      <c r="H174" s="188">
        <v>27</v>
      </c>
      <c r="I174" s="215" t="s">
        <v>1068</v>
      </c>
    </row>
    <row r="175" spans="1:9" ht="19.5" customHeight="1" x14ac:dyDescent="0.25">
      <c r="A175" s="188">
        <v>9300</v>
      </c>
      <c r="B175" s="215" t="s">
        <v>1638</v>
      </c>
      <c r="C175" s="198" t="s">
        <v>1190</v>
      </c>
      <c r="D175" s="221" t="s">
        <v>1348</v>
      </c>
      <c r="E175" s="221" t="s">
        <v>1639</v>
      </c>
      <c r="F175" s="216">
        <v>25087</v>
      </c>
      <c r="G175" s="221" t="s">
        <v>49</v>
      </c>
      <c r="H175" s="188">
        <v>49</v>
      </c>
      <c r="I175" s="215" t="s">
        <v>1068</v>
      </c>
    </row>
    <row r="176" spans="1:9" ht="19.5" customHeight="1" x14ac:dyDescent="0.25">
      <c r="A176" s="188">
        <v>9300</v>
      </c>
      <c r="B176" s="215" t="s">
        <v>1640</v>
      </c>
      <c r="C176" s="197" t="s">
        <v>1641</v>
      </c>
      <c r="D176" s="221" t="s">
        <v>1642</v>
      </c>
      <c r="E176" s="221" t="s">
        <v>1643</v>
      </c>
      <c r="F176" s="216">
        <v>29923</v>
      </c>
      <c r="G176" s="221" t="s">
        <v>49</v>
      </c>
      <c r="H176" s="188">
        <v>36</v>
      </c>
      <c r="I176" s="216" t="s">
        <v>1064</v>
      </c>
    </row>
    <row r="177" spans="1:9" ht="19.5" customHeight="1" x14ac:dyDescent="0.25">
      <c r="A177" s="188">
        <v>9300</v>
      </c>
      <c r="B177" s="215" t="s">
        <v>1644</v>
      </c>
      <c r="C177" s="198" t="s">
        <v>1645</v>
      </c>
      <c r="D177" s="221" t="s">
        <v>1646</v>
      </c>
      <c r="E177" s="221" t="s">
        <v>1647</v>
      </c>
      <c r="F177" s="216">
        <v>25655</v>
      </c>
      <c r="G177" s="221" t="s">
        <v>49</v>
      </c>
      <c r="H177" s="188">
        <v>48</v>
      </c>
      <c r="I177" s="215" t="s">
        <v>1068</v>
      </c>
    </row>
    <row r="178" spans="1:9" ht="19.5" customHeight="1" x14ac:dyDescent="0.25">
      <c r="A178" s="188">
        <v>9300</v>
      </c>
      <c r="B178" s="215" t="s">
        <v>1648</v>
      </c>
      <c r="C178" s="198" t="s">
        <v>1645</v>
      </c>
      <c r="D178" s="221" t="s">
        <v>1649</v>
      </c>
      <c r="E178" s="221" t="s">
        <v>1388</v>
      </c>
      <c r="F178" s="216">
        <v>25087</v>
      </c>
      <c r="G178" s="221" t="s">
        <v>49</v>
      </c>
      <c r="H178" s="188">
        <v>49</v>
      </c>
      <c r="I178" s="215" t="s">
        <v>1170</v>
      </c>
    </row>
    <row r="179" spans="1:9" ht="19.5" customHeight="1" x14ac:dyDescent="0.25">
      <c r="A179" s="188">
        <v>9300</v>
      </c>
      <c r="B179" s="215" t="s">
        <v>1650</v>
      </c>
      <c r="C179" s="198" t="s">
        <v>1645</v>
      </c>
      <c r="D179" s="221" t="s">
        <v>1646</v>
      </c>
      <c r="E179" s="221" t="s">
        <v>1651</v>
      </c>
      <c r="F179" s="216">
        <v>25655</v>
      </c>
      <c r="G179" s="221" t="s">
        <v>49</v>
      </c>
      <c r="H179" s="188">
        <v>48</v>
      </c>
      <c r="I179" s="215" t="s">
        <v>1068</v>
      </c>
    </row>
    <row r="180" spans="1:9" ht="19.5" customHeight="1" x14ac:dyDescent="0.25">
      <c r="A180" s="188">
        <v>9300</v>
      </c>
      <c r="B180" s="196" t="s">
        <v>1652</v>
      </c>
      <c r="C180" s="197" t="s">
        <v>1653</v>
      </c>
      <c r="D180" s="221" t="s">
        <v>1654</v>
      </c>
      <c r="E180" s="221" t="s">
        <v>1655</v>
      </c>
      <c r="F180" s="217">
        <v>30251</v>
      </c>
      <c r="G180" s="221" t="s">
        <v>49</v>
      </c>
      <c r="H180" s="188">
        <v>35</v>
      </c>
      <c r="I180" s="217" t="s">
        <v>1079</v>
      </c>
    </row>
    <row r="181" spans="1:9" ht="19.5" customHeight="1" x14ac:dyDescent="0.25">
      <c r="A181" s="188">
        <v>9300</v>
      </c>
      <c r="B181" s="215" t="s">
        <v>1656</v>
      </c>
      <c r="C181" s="197" t="s">
        <v>1657</v>
      </c>
      <c r="D181" s="221" t="s">
        <v>1658</v>
      </c>
      <c r="E181" s="221" t="s">
        <v>1659</v>
      </c>
      <c r="F181" s="216">
        <v>19598</v>
      </c>
      <c r="G181" s="221" t="s">
        <v>49</v>
      </c>
      <c r="H181" s="188">
        <v>64</v>
      </c>
      <c r="I181" s="216" t="s">
        <v>1064</v>
      </c>
    </row>
    <row r="182" spans="1:9" ht="19.5" customHeight="1" x14ac:dyDescent="0.25">
      <c r="A182" s="188">
        <v>9300</v>
      </c>
      <c r="B182" s="215" t="s">
        <v>1660</v>
      </c>
      <c r="C182" s="197" t="s">
        <v>1657</v>
      </c>
      <c r="D182" s="221" t="s">
        <v>1661</v>
      </c>
      <c r="E182" s="221" t="s">
        <v>1662</v>
      </c>
      <c r="F182" s="216">
        <v>27200</v>
      </c>
      <c r="G182" s="221" t="s">
        <v>49</v>
      </c>
      <c r="H182" s="188">
        <v>43</v>
      </c>
      <c r="I182" s="216" t="s">
        <v>1059</v>
      </c>
    </row>
    <row r="183" spans="1:9" ht="19.5" customHeight="1" x14ac:dyDescent="0.25">
      <c r="A183" s="188">
        <v>9300</v>
      </c>
      <c r="B183" s="196" t="s">
        <v>1663</v>
      </c>
      <c r="C183" s="197" t="s">
        <v>1657</v>
      </c>
      <c r="D183" s="221" t="s">
        <v>1664</v>
      </c>
      <c r="E183" s="221" t="s">
        <v>1665</v>
      </c>
      <c r="F183" s="217">
        <v>30283</v>
      </c>
      <c r="G183" s="221" t="s">
        <v>49</v>
      </c>
      <c r="H183" s="188">
        <v>35</v>
      </c>
      <c r="I183" s="217" t="s">
        <v>1059</v>
      </c>
    </row>
  </sheetData>
  <autoFilter ref="A3:I183" xr:uid="{00000000-0009-0000-0000-000004000000}"/>
  <conditionalFormatting sqref="D14">
    <cfRule type="duplicateValues" dxfId="272" priority="6"/>
  </conditionalFormatting>
  <conditionalFormatting sqref="D17">
    <cfRule type="duplicateValues" dxfId="271" priority="5"/>
  </conditionalFormatting>
  <conditionalFormatting sqref="D20">
    <cfRule type="duplicateValues" dxfId="270" priority="4"/>
  </conditionalFormatting>
  <conditionalFormatting sqref="D21">
    <cfRule type="duplicateValues" dxfId="269" priority="3"/>
  </conditionalFormatting>
  <conditionalFormatting sqref="B139:B142">
    <cfRule type="duplicateValues" dxfId="268" priority="1"/>
  </conditionalFormatting>
  <conditionalFormatting sqref="D133:D183">
    <cfRule type="duplicateValues" dxfId="267" priority="4482"/>
  </conditionalFormatting>
  <pageMargins left="0.7" right="0.7" top="0.75" bottom="0.75" header="0.3" footer="0.3"/>
  <pageSetup scale="49" orientation="portrait" horizontalDpi="360" verticalDpi="36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82BD4-3E78-4468-AECE-BDBC426F0EB7}">
  <sheetPr>
    <tabColor theme="3"/>
  </sheetPr>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tabColor theme="3"/>
  </sheetPr>
  <dimension ref="A2:E102"/>
  <sheetViews>
    <sheetView workbookViewId="0">
      <selection activeCell="I13" sqref="I13"/>
    </sheetView>
  </sheetViews>
  <sheetFormatPr baseColWidth="10" defaultRowHeight="15" x14ac:dyDescent="0.25"/>
  <cols>
    <col min="1" max="1" width="4.42578125" customWidth="1"/>
    <col min="2" max="2" width="22.5703125" customWidth="1"/>
    <col min="3" max="3" width="29.28515625" customWidth="1"/>
    <col min="4" max="4" width="17.85546875" customWidth="1"/>
    <col min="5" max="5" width="25.7109375" bestFit="1" customWidth="1"/>
  </cols>
  <sheetData>
    <row r="2" spans="1:5" x14ac:dyDescent="0.25">
      <c r="A2" s="3" t="s">
        <v>9</v>
      </c>
      <c r="B2" s="3" t="s">
        <v>0</v>
      </c>
      <c r="C2" s="3" t="s">
        <v>112</v>
      </c>
      <c r="D2" s="3" t="s">
        <v>97</v>
      </c>
      <c r="E2" s="3" t="s">
        <v>113</v>
      </c>
    </row>
    <row r="3" spans="1:5" x14ac:dyDescent="0.25">
      <c r="A3" s="4">
        <v>1</v>
      </c>
      <c r="B3" s="4"/>
      <c r="C3" s="4"/>
      <c r="D3" s="4"/>
      <c r="E3" s="4" t="s">
        <v>114</v>
      </c>
    </row>
    <row r="4" spans="1:5" x14ac:dyDescent="0.25">
      <c r="A4" s="4">
        <v>2</v>
      </c>
      <c r="B4" s="4"/>
      <c r="C4" s="4"/>
      <c r="D4" s="4"/>
      <c r="E4" s="4"/>
    </row>
    <row r="5" spans="1:5" x14ac:dyDescent="0.25">
      <c r="A5" s="4">
        <v>3</v>
      </c>
      <c r="B5" s="4"/>
      <c r="C5" s="4"/>
      <c r="D5" s="4"/>
      <c r="E5" s="4"/>
    </row>
    <row r="6" spans="1:5" x14ac:dyDescent="0.25">
      <c r="A6" s="4">
        <v>4</v>
      </c>
      <c r="B6" s="4"/>
      <c r="C6" s="4"/>
      <c r="D6" s="4"/>
      <c r="E6" s="4"/>
    </row>
    <row r="7" spans="1:5" x14ac:dyDescent="0.25">
      <c r="A7" s="4">
        <v>5</v>
      </c>
      <c r="B7" s="4"/>
      <c r="C7" s="4"/>
      <c r="D7" s="4"/>
      <c r="E7" s="4"/>
    </row>
    <row r="8" spans="1:5" x14ac:dyDescent="0.25">
      <c r="A8" s="4">
        <v>6</v>
      </c>
      <c r="B8" s="4"/>
      <c r="C8" s="4"/>
      <c r="D8" s="4"/>
      <c r="E8" s="4"/>
    </row>
    <row r="9" spans="1:5" x14ac:dyDescent="0.25">
      <c r="A9" s="4">
        <v>7</v>
      </c>
      <c r="B9" s="4"/>
      <c r="C9" s="4"/>
      <c r="D9" s="4"/>
      <c r="E9" s="4"/>
    </row>
    <row r="10" spans="1:5" x14ac:dyDescent="0.25">
      <c r="A10" s="4">
        <v>8</v>
      </c>
      <c r="B10" s="4"/>
      <c r="C10" s="4"/>
      <c r="D10" s="4"/>
      <c r="E10" s="4"/>
    </row>
    <row r="11" spans="1:5" x14ac:dyDescent="0.25">
      <c r="A11" s="4">
        <v>9</v>
      </c>
      <c r="B11" s="4"/>
      <c r="C11" s="4"/>
      <c r="D11" s="4"/>
      <c r="E11" s="4"/>
    </row>
    <row r="12" spans="1:5" x14ac:dyDescent="0.25">
      <c r="A12" s="4">
        <v>10</v>
      </c>
      <c r="B12" s="4"/>
      <c r="C12" s="4"/>
      <c r="D12" s="4"/>
      <c r="E12" s="4"/>
    </row>
    <row r="13" spans="1:5" x14ac:dyDescent="0.25">
      <c r="A13" s="4">
        <v>11</v>
      </c>
      <c r="B13" s="4"/>
      <c r="C13" s="4"/>
      <c r="D13" s="4"/>
      <c r="E13" s="4"/>
    </row>
    <row r="14" spans="1:5" x14ac:dyDescent="0.25">
      <c r="A14" s="4">
        <v>12</v>
      </c>
      <c r="B14" s="4"/>
      <c r="C14" s="4"/>
      <c r="D14" s="4"/>
      <c r="E14" s="4"/>
    </row>
    <row r="15" spans="1:5" x14ac:dyDescent="0.25">
      <c r="A15" s="4">
        <v>13</v>
      </c>
      <c r="B15" s="4"/>
      <c r="C15" s="4"/>
      <c r="D15" s="4"/>
      <c r="E15" s="4"/>
    </row>
    <row r="16" spans="1:5" x14ac:dyDescent="0.25">
      <c r="A16" s="4">
        <v>14</v>
      </c>
      <c r="B16" s="4"/>
      <c r="C16" s="4"/>
      <c r="D16" s="4"/>
      <c r="E16" s="4"/>
    </row>
    <row r="17" spans="1:5" x14ac:dyDescent="0.25">
      <c r="A17" s="4">
        <v>15</v>
      </c>
      <c r="B17" s="4"/>
      <c r="C17" s="4"/>
      <c r="D17" s="4"/>
      <c r="E17" s="4"/>
    </row>
    <row r="18" spans="1:5" x14ac:dyDescent="0.25">
      <c r="A18" s="4">
        <v>16</v>
      </c>
      <c r="B18" s="4"/>
      <c r="C18" s="4"/>
      <c r="D18" s="4"/>
      <c r="E18" s="4"/>
    </row>
    <row r="19" spans="1:5" x14ac:dyDescent="0.25">
      <c r="A19" s="4">
        <v>17</v>
      </c>
      <c r="B19" s="4"/>
      <c r="C19" s="4"/>
      <c r="D19" s="4"/>
      <c r="E19" s="4"/>
    </row>
    <row r="20" spans="1:5" x14ac:dyDescent="0.25">
      <c r="A20" s="4">
        <v>18</v>
      </c>
      <c r="B20" s="4"/>
      <c r="C20" s="4"/>
      <c r="D20" s="4"/>
      <c r="E20" s="4"/>
    </row>
    <row r="21" spans="1:5" x14ac:dyDescent="0.25">
      <c r="A21" s="4">
        <v>19</v>
      </c>
      <c r="B21" s="4"/>
      <c r="C21" s="4"/>
      <c r="D21" s="4"/>
      <c r="E21" s="4"/>
    </row>
    <row r="22" spans="1:5" x14ac:dyDescent="0.25">
      <c r="A22" s="4">
        <v>20</v>
      </c>
      <c r="B22" s="4"/>
      <c r="C22" s="4"/>
      <c r="D22" s="4"/>
      <c r="E22" s="4"/>
    </row>
    <row r="23" spans="1:5" x14ac:dyDescent="0.25">
      <c r="A23" s="4">
        <v>21</v>
      </c>
      <c r="B23" s="4"/>
      <c r="C23" s="4"/>
      <c r="D23" s="4"/>
      <c r="E23" s="4"/>
    </row>
    <row r="24" spans="1:5" x14ac:dyDescent="0.25">
      <c r="A24" s="4">
        <v>22</v>
      </c>
      <c r="B24" s="4"/>
      <c r="C24" s="4"/>
      <c r="D24" s="4"/>
      <c r="E24" s="4"/>
    </row>
    <row r="25" spans="1:5" x14ac:dyDescent="0.25">
      <c r="A25" s="4">
        <v>23</v>
      </c>
      <c r="B25" s="4"/>
      <c r="C25" s="4"/>
      <c r="D25" s="4"/>
      <c r="E25" s="4"/>
    </row>
    <row r="26" spans="1:5" x14ac:dyDescent="0.25">
      <c r="A26" s="4">
        <v>24</v>
      </c>
      <c r="B26" s="4"/>
      <c r="C26" s="4"/>
      <c r="D26" s="4"/>
      <c r="E26" s="4"/>
    </row>
    <row r="27" spans="1:5" x14ac:dyDescent="0.25">
      <c r="A27" s="4">
        <v>25</v>
      </c>
      <c r="B27" s="4"/>
      <c r="C27" s="4"/>
      <c r="D27" s="4"/>
      <c r="E27" s="4"/>
    </row>
    <row r="28" spans="1:5" x14ac:dyDescent="0.25">
      <c r="A28" s="4">
        <v>26</v>
      </c>
      <c r="B28" s="4"/>
      <c r="C28" s="4"/>
      <c r="D28" s="4"/>
      <c r="E28" s="4"/>
    </row>
    <row r="29" spans="1:5" x14ac:dyDescent="0.25">
      <c r="A29" s="4">
        <v>27</v>
      </c>
      <c r="B29" s="4"/>
      <c r="C29" s="4"/>
      <c r="D29" s="4"/>
      <c r="E29" s="4"/>
    </row>
    <row r="30" spans="1:5" x14ac:dyDescent="0.25">
      <c r="A30" s="4">
        <v>28</v>
      </c>
      <c r="B30" s="4"/>
      <c r="C30" s="4"/>
      <c r="D30" s="4"/>
      <c r="E30" s="4"/>
    </row>
    <row r="31" spans="1:5" x14ac:dyDescent="0.25">
      <c r="A31" s="4">
        <v>29</v>
      </c>
      <c r="B31" s="4"/>
      <c r="C31" s="4"/>
      <c r="D31" s="4"/>
      <c r="E31" s="4"/>
    </row>
    <row r="32" spans="1:5" x14ac:dyDescent="0.25">
      <c r="A32" s="4">
        <v>30</v>
      </c>
      <c r="B32" s="4"/>
      <c r="C32" s="4"/>
      <c r="D32" s="4"/>
      <c r="E32" s="4"/>
    </row>
    <row r="33" spans="1:5" x14ac:dyDescent="0.25">
      <c r="A33" s="4">
        <v>31</v>
      </c>
      <c r="B33" s="4"/>
      <c r="C33" s="4"/>
      <c r="D33" s="4"/>
      <c r="E33" s="4"/>
    </row>
    <row r="34" spans="1:5" x14ac:dyDescent="0.25">
      <c r="A34" s="4">
        <v>32</v>
      </c>
      <c r="B34" s="4"/>
      <c r="C34" s="4"/>
      <c r="D34" s="4"/>
      <c r="E34" s="4"/>
    </row>
    <row r="35" spans="1:5" x14ac:dyDescent="0.25">
      <c r="A35" s="4">
        <v>33</v>
      </c>
      <c r="B35" s="4"/>
      <c r="C35" s="4"/>
      <c r="D35" s="4"/>
      <c r="E35" s="4"/>
    </row>
    <row r="36" spans="1:5" x14ac:dyDescent="0.25">
      <c r="A36" s="4">
        <v>34</v>
      </c>
      <c r="B36" s="4"/>
      <c r="C36" s="4"/>
      <c r="D36" s="4"/>
      <c r="E36" s="4"/>
    </row>
    <row r="37" spans="1:5" x14ac:dyDescent="0.25">
      <c r="A37" s="4">
        <v>35</v>
      </c>
      <c r="B37" s="4"/>
      <c r="C37" s="4"/>
      <c r="D37" s="4"/>
      <c r="E37" s="4"/>
    </row>
    <row r="38" spans="1:5" x14ac:dyDescent="0.25">
      <c r="A38" s="4">
        <v>36</v>
      </c>
      <c r="B38" s="4"/>
      <c r="C38" s="4"/>
      <c r="D38" s="4"/>
      <c r="E38" s="4"/>
    </row>
    <row r="39" spans="1:5" x14ac:dyDescent="0.25">
      <c r="A39" s="4">
        <v>37</v>
      </c>
      <c r="B39" s="4"/>
      <c r="C39" s="4"/>
      <c r="D39" s="4"/>
      <c r="E39" s="4"/>
    </row>
    <row r="40" spans="1:5" x14ac:dyDescent="0.25">
      <c r="A40" s="4">
        <v>38</v>
      </c>
      <c r="B40" s="4"/>
      <c r="C40" s="4"/>
      <c r="D40" s="4"/>
      <c r="E40" s="4"/>
    </row>
    <row r="41" spans="1:5" x14ac:dyDescent="0.25">
      <c r="A41" s="4">
        <v>39</v>
      </c>
      <c r="B41" s="4"/>
      <c r="C41" s="4"/>
      <c r="D41" s="4"/>
      <c r="E41" s="4"/>
    </row>
    <row r="42" spans="1:5" x14ac:dyDescent="0.25">
      <c r="A42" s="4">
        <v>40</v>
      </c>
      <c r="B42" s="4"/>
      <c r="C42" s="4"/>
      <c r="D42" s="4"/>
      <c r="E42" s="4"/>
    </row>
    <row r="43" spans="1:5" x14ac:dyDescent="0.25">
      <c r="A43" s="4">
        <v>41</v>
      </c>
      <c r="B43" s="4"/>
      <c r="C43" s="4"/>
      <c r="D43" s="4"/>
      <c r="E43" s="4"/>
    </row>
    <row r="44" spans="1:5" x14ac:dyDescent="0.25">
      <c r="A44" s="4">
        <v>42</v>
      </c>
      <c r="B44" s="4"/>
      <c r="C44" s="4"/>
      <c r="D44" s="4"/>
      <c r="E44" s="4"/>
    </row>
    <row r="45" spans="1:5" x14ac:dyDescent="0.25">
      <c r="A45" s="4">
        <v>43</v>
      </c>
      <c r="B45" s="4"/>
      <c r="C45" s="4"/>
      <c r="D45" s="4"/>
      <c r="E45" s="4"/>
    </row>
    <row r="46" spans="1:5" x14ac:dyDescent="0.25">
      <c r="A46" s="4">
        <v>44</v>
      </c>
      <c r="B46" s="4"/>
      <c r="C46" s="4"/>
      <c r="D46" s="4"/>
      <c r="E46" s="4"/>
    </row>
    <row r="47" spans="1:5" x14ac:dyDescent="0.25">
      <c r="A47" s="4">
        <v>45</v>
      </c>
      <c r="B47" s="4"/>
      <c r="C47" s="4"/>
      <c r="D47" s="4"/>
      <c r="E47" s="4"/>
    </row>
    <row r="48" spans="1:5" x14ac:dyDescent="0.25">
      <c r="A48" s="4">
        <v>46</v>
      </c>
      <c r="B48" s="4"/>
      <c r="C48" s="4"/>
      <c r="D48" s="4"/>
      <c r="E48" s="4"/>
    </row>
    <row r="49" spans="1:5" x14ac:dyDescent="0.25">
      <c r="A49" s="4">
        <v>47</v>
      </c>
      <c r="B49" s="4"/>
      <c r="C49" s="4"/>
      <c r="D49" s="4"/>
      <c r="E49" s="4"/>
    </row>
    <row r="50" spans="1:5" x14ac:dyDescent="0.25">
      <c r="A50" s="4">
        <v>48</v>
      </c>
      <c r="B50" s="4"/>
      <c r="C50" s="4"/>
      <c r="D50" s="4"/>
      <c r="E50" s="4"/>
    </row>
    <row r="51" spans="1:5" x14ac:dyDescent="0.25">
      <c r="A51" s="4">
        <v>49</v>
      </c>
      <c r="B51" s="4"/>
      <c r="C51" s="4"/>
      <c r="D51" s="4"/>
      <c r="E51" s="4"/>
    </row>
    <row r="52" spans="1:5" x14ac:dyDescent="0.25">
      <c r="A52" s="4">
        <v>50</v>
      </c>
      <c r="B52" s="4"/>
      <c r="C52" s="4"/>
      <c r="D52" s="4"/>
      <c r="E52" s="4"/>
    </row>
    <row r="53" spans="1:5" x14ac:dyDescent="0.25">
      <c r="A53" s="4">
        <v>51</v>
      </c>
      <c r="B53" s="4"/>
      <c r="C53" s="4"/>
      <c r="D53" s="4"/>
      <c r="E53" s="4"/>
    </row>
    <row r="54" spans="1:5" x14ac:dyDescent="0.25">
      <c r="A54" s="4">
        <v>52</v>
      </c>
      <c r="B54" s="4"/>
      <c r="C54" s="4"/>
      <c r="D54" s="4"/>
      <c r="E54" s="4"/>
    </row>
    <row r="55" spans="1:5" x14ac:dyDescent="0.25">
      <c r="A55" s="4">
        <v>53</v>
      </c>
      <c r="B55" s="4"/>
      <c r="C55" s="4"/>
      <c r="D55" s="4"/>
      <c r="E55" s="4"/>
    </row>
    <row r="56" spans="1:5" x14ac:dyDescent="0.25">
      <c r="A56" s="4">
        <v>54</v>
      </c>
      <c r="B56" s="4"/>
      <c r="C56" s="4"/>
      <c r="D56" s="4"/>
      <c r="E56" s="4"/>
    </row>
    <row r="57" spans="1:5" x14ac:dyDescent="0.25">
      <c r="A57" s="4">
        <v>55</v>
      </c>
      <c r="B57" s="4"/>
      <c r="C57" s="4"/>
      <c r="D57" s="4"/>
      <c r="E57" s="4"/>
    </row>
    <row r="58" spans="1:5" x14ac:dyDescent="0.25">
      <c r="A58" s="4">
        <v>56</v>
      </c>
      <c r="B58" s="4"/>
      <c r="C58" s="4"/>
      <c r="D58" s="4"/>
      <c r="E58" s="4"/>
    </row>
    <row r="59" spans="1:5" x14ac:dyDescent="0.25">
      <c r="A59" s="4">
        <v>57</v>
      </c>
      <c r="B59" s="4"/>
      <c r="C59" s="4"/>
      <c r="D59" s="4"/>
      <c r="E59" s="4"/>
    </row>
    <row r="60" spans="1:5" x14ac:dyDescent="0.25">
      <c r="A60" s="4">
        <v>58</v>
      </c>
      <c r="B60" s="4"/>
      <c r="C60" s="4"/>
      <c r="D60" s="4"/>
      <c r="E60" s="4"/>
    </row>
    <row r="61" spans="1:5" x14ac:dyDescent="0.25">
      <c r="A61" s="4">
        <v>59</v>
      </c>
      <c r="B61" s="4"/>
      <c r="C61" s="4"/>
      <c r="D61" s="4"/>
      <c r="E61" s="4"/>
    </row>
    <row r="62" spans="1:5" x14ac:dyDescent="0.25">
      <c r="A62" s="4">
        <v>60</v>
      </c>
      <c r="B62" s="4"/>
      <c r="C62" s="4"/>
      <c r="D62" s="4"/>
      <c r="E62" s="4"/>
    </row>
    <row r="63" spans="1:5" x14ac:dyDescent="0.25">
      <c r="A63" s="4">
        <v>61</v>
      </c>
      <c r="B63" s="4"/>
      <c r="C63" s="4"/>
      <c r="D63" s="4"/>
      <c r="E63" s="4"/>
    </row>
    <row r="64" spans="1:5" x14ac:dyDescent="0.25">
      <c r="A64" s="4">
        <v>62</v>
      </c>
      <c r="B64" s="4"/>
      <c r="C64" s="4"/>
      <c r="D64" s="4"/>
      <c r="E64" s="4"/>
    </row>
    <row r="65" spans="1:5" x14ac:dyDescent="0.25">
      <c r="A65" s="4">
        <v>63</v>
      </c>
      <c r="B65" s="4"/>
      <c r="C65" s="4"/>
      <c r="D65" s="4"/>
      <c r="E65" s="4"/>
    </row>
    <row r="66" spans="1:5" x14ac:dyDescent="0.25">
      <c r="A66" s="4">
        <v>64</v>
      </c>
      <c r="B66" s="4"/>
      <c r="C66" s="4"/>
      <c r="D66" s="4"/>
      <c r="E66" s="4"/>
    </row>
    <row r="67" spans="1:5" x14ac:dyDescent="0.25">
      <c r="A67" s="4">
        <v>65</v>
      </c>
      <c r="B67" s="4"/>
      <c r="C67" s="4"/>
      <c r="D67" s="4"/>
      <c r="E67" s="4"/>
    </row>
    <row r="68" spans="1:5" x14ac:dyDescent="0.25">
      <c r="A68" s="4">
        <v>66</v>
      </c>
      <c r="B68" s="4"/>
      <c r="C68" s="4"/>
      <c r="D68" s="4"/>
      <c r="E68" s="4"/>
    </row>
    <row r="69" spans="1:5" x14ac:dyDescent="0.25">
      <c r="A69" s="4">
        <v>67</v>
      </c>
      <c r="B69" s="4"/>
      <c r="C69" s="4"/>
      <c r="D69" s="4"/>
      <c r="E69" s="4"/>
    </row>
    <row r="70" spans="1:5" x14ac:dyDescent="0.25">
      <c r="A70" s="4">
        <v>68</v>
      </c>
      <c r="B70" s="4"/>
      <c r="C70" s="4"/>
      <c r="D70" s="4"/>
      <c r="E70" s="4"/>
    </row>
    <row r="71" spans="1:5" x14ac:dyDescent="0.25">
      <c r="A71" s="4">
        <v>69</v>
      </c>
      <c r="B71" s="4"/>
      <c r="C71" s="4"/>
      <c r="D71" s="4"/>
      <c r="E71" s="4"/>
    </row>
    <row r="72" spans="1:5" x14ac:dyDescent="0.25">
      <c r="A72" s="4">
        <v>70</v>
      </c>
      <c r="B72" s="4"/>
      <c r="C72" s="4"/>
      <c r="D72" s="4"/>
      <c r="E72" s="4"/>
    </row>
    <row r="73" spans="1:5" x14ac:dyDescent="0.25">
      <c r="A73" s="4">
        <v>71</v>
      </c>
      <c r="B73" s="4"/>
      <c r="C73" s="4"/>
      <c r="D73" s="4"/>
      <c r="E73" s="4"/>
    </row>
    <row r="74" spans="1:5" x14ac:dyDescent="0.25">
      <c r="A74" s="4">
        <v>72</v>
      </c>
      <c r="B74" s="4"/>
      <c r="C74" s="4"/>
      <c r="D74" s="4"/>
      <c r="E74" s="4"/>
    </row>
    <row r="75" spans="1:5" x14ac:dyDescent="0.25">
      <c r="A75" s="4">
        <v>73</v>
      </c>
      <c r="B75" s="4"/>
      <c r="C75" s="4"/>
      <c r="D75" s="4"/>
      <c r="E75" s="4"/>
    </row>
    <row r="76" spans="1:5" x14ac:dyDescent="0.25">
      <c r="A76" s="4">
        <v>74</v>
      </c>
      <c r="B76" s="4"/>
      <c r="C76" s="4"/>
      <c r="D76" s="4"/>
      <c r="E76" s="4"/>
    </row>
    <row r="77" spans="1:5" x14ac:dyDescent="0.25">
      <c r="A77" s="4">
        <v>75</v>
      </c>
      <c r="B77" s="4"/>
      <c r="C77" s="4"/>
      <c r="D77" s="4"/>
      <c r="E77" s="4"/>
    </row>
    <row r="78" spans="1:5" x14ac:dyDescent="0.25">
      <c r="A78" s="4">
        <v>76</v>
      </c>
      <c r="B78" s="4"/>
      <c r="C78" s="4"/>
      <c r="D78" s="4"/>
      <c r="E78" s="4"/>
    </row>
    <row r="79" spans="1:5" x14ac:dyDescent="0.25">
      <c r="A79" s="4">
        <v>77</v>
      </c>
      <c r="B79" s="4"/>
      <c r="C79" s="4"/>
      <c r="D79" s="4"/>
      <c r="E79" s="4"/>
    </row>
    <row r="80" spans="1:5" x14ac:dyDescent="0.25">
      <c r="A80" s="4">
        <v>78</v>
      </c>
      <c r="B80" s="4"/>
      <c r="C80" s="4"/>
      <c r="D80" s="4"/>
      <c r="E80" s="4"/>
    </row>
    <row r="81" spans="1:5" x14ac:dyDescent="0.25">
      <c r="A81" s="4">
        <v>79</v>
      </c>
      <c r="B81" s="4"/>
      <c r="C81" s="4"/>
      <c r="D81" s="4"/>
      <c r="E81" s="4"/>
    </row>
    <row r="82" spans="1:5" x14ac:dyDescent="0.25">
      <c r="A82" s="4">
        <v>80</v>
      </c>
      <c r="B82" s="4"/>
      <c r="C82" s="4"/>
      <c r="D82" s="4"/>
      <c r="E82" s="4"/>
    </row>
    <row r="83" spans="1:5" x14ac:dyDescent="0.25">
      <c r="A83" s="4">
        <v>81</v>
      </c>
      <c r="B83" s="4"/>
      <c r="C83" s="4"/>
      <c r="D83" s="4"/>
      <c r="E83" s="4"/>
    </row>
    <row r="84" spans="1:5" x14ac:dyDescent="0.25">
      <c r="A84" s="4">
        <v>82</v>
      </c>
      <c r="B84" s="4"/>
      <c r="C84" s="4"/>
      <c r="D84" s="4"/>
      <c r="E84" s="4"/>
    </row>
    <row r="85" spans="1:5" x14ac:dyDescent="0.25">
      <c r="A85" s="4">
        <v>83</v>
      </c>
      <c r="B85" s="4"/>
      <c r="C85" s="4"/>
      <c r="D85" s="4"/>
      <c r="E85" s="4"/>
    </row>
    <row r="86" spans="1:5" x14ac:dyDescent="0.25">
      <c r="A86" s="4">
        <v>84</v>
      </c>
      <c r="B86" s="4"/>
      <c r="C86" s="4"/>
      <c r="D86" s="4"/>
      <c r="E86" s="4"/>
    </row>
    <row r="87" spans="1:5" x14ac:dyDescent="0.25">
      <c r="A87" s="4">
        <v>85</v>
      </c>
      <c r="B87" s="4"/>
      <c r="C87" s="4"/>
      <c r="D87" s="4"/>
      <c r="E87" s="4"/>
    </row>
    <row r="88" spans="1:5" x14ac:dyDescent="0.25">
      <c r="A88" s="4">
        <v>86</v>
      </c>
      <c r="B88" s="4"/>
      <c r="C88" s="4"/>
      <c r="D88" s="4"/>
      <c r="E88" s="4"/>
    </row>
    <row r="89" spans="1:5" x14ac:dyDescent="0.25">
      <c r="A89" s="4">
        <v>87</v>
      </c>
      <c r="B89" s="4"/>
      <c r="C89" s="4"/>
      <c r="D89" s="4"/>
      <c r="E89" s="4"/>
    </row>
    <row r="90" spans="1:5" x14ac:dyDescent="0.25">
      <c r="A90" s="4">
        <v>88</v>
      </c>
      <c r="B90" s="4"/>
      <c r="C90" s="4"/>
      <c r="D90" s="4"/>
      <c r="E90" s="4"/>
    </row>
    <row r="91" spans="1:5" x14ac:dyDescent="0.25">
      <c r="A91" s="4">
        <v>89</v>
      </c>
      <c r="B91" s="4"/>
      <c r="C91" s="4"/>
      <c r="D91" s="4"/>
      <c r="E91" s="4"/>
    </row>
    <row r="92" spans="1:5" x14ac:dyDescent="0.25">
      <c r="A92" s="4">
        <v>90</v>
      </c>
      <c r="B92" s="4"/>
      <c r="C92" s="4"/>
      <c r="D92" s="4"/>
      <c r="E92" s="4"/>
    </row>
    <row r="93" spans="1:5" x14ac:dyDescent="0.25">
      <c r="A93" s="4">
        <v>91</v>
      </c>
      <c r="B93" s="4"/>
      <c r="C93" s="4"/>
      <c r="D93" s="4"/>
      <c r="E93" s="4"/>
    </row>
    <row r="94" spans="1:5" x14ac:dyDescent="0.25">
      <c r="A94" s="4">
        <v>92</v>
      </c>
      <c r="B94" s="4"/>
      <c r="C94" s="4"/>
      <c r="D94" s="4"/>
      <c r="E94" s="4"/>
    </row>
    <row r="95" spans="1:5" x14ac:dyDescent="0.25">
      <c r="A95" s="4">
        <v>93</v>
      </c>
      <c r="B95" s="4"/>
      <c r="C95" s="4"/>
      <c r="D95" s="4"/>
      <c r="E95" s="4"/>
    </row>
    <row r="96" spans="1:5" x14ac:dyDescent="0.25">
      <c r="A96" s="4">
        <v>94</v>
      </c>
      <c r="B96" s="4"/>
      <c r="C96" s="4"/>
      <c r="D96" s="4"/>
      <c r="E96" s="4"/>
    </row>
    <row r="97" spans="1:5" x14ac:dyDescent="0.25">
      <c r="A97" s="4">
        <v>95</v>
      </c>
      <c r="B97" s="4"/>
      <c r="C97" s="4"/>
      <c r="D97" s="4"/>
      <c r="E97" s="4"/>
    </row>
    <row r="98" spans="1:5" x14ac:dyDescent="0.25">
      <c r="A98" s="4">
        <v>96</v>
      </c>
      <c r="B98" s="4"/>
      <c r="C98" s="4"/>
      <c r="D98" s="4"/>
      <c r="E98" s="4"/>
    </row>
    <row r="99" spans="1:5" x14ac:dyDescent="0.25">
      <c r="A99" s="4">
        <v>97</v>
      </c>
      <c r="B99" s="4"/>
      <c r="C99" s="4"/>
      <c r="D99" s="4"/>
      <c r="E99" s="4"/>
    </row>
    <row r="100" spans="1:5" x14ac:dyDescent="0.25">
      <c r="A100" s="4">
        <v>98</v>
      </c>
      <c r="B100" s="4"/>
      <c r="C100" s="4"/>
      <c r="D100" s="4"/>
      <c r="E100" s="4"/>
    </row>
    <row r="101" spans="1:5" x14ac:dyDescent="0.25">
      <c r="A101" s="4">
        <v>99</v>
      </c>
      <c r="B101" s="4"/>
      <c r="C101" s="4"/>
      <c r="D101" s="4"/>
      <c r="E101" s="4"/>
    </row>
    <row r="102" spans="1:5" x14ac:dyDescent="0.25">
      <c r="A102" s="4">
        <v>100</v>
      </c>
      <c r="B102" s="4"/>
      <c r="C102" s="4"/>
      <c r="D102" s="4"/>
      <c r="E102" s="4"/>
    </row>
  </sheetData>
  <pageMargins left="0.7" right="0.7" top="0.75" bottom="0.75" header="0.3" footer="0.3"/>
  <pageSetup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7">
    <tabColor rgb="FFFFFF00"/>
    <pageSetUpPr fitToPage="1"/>
  </sheetPr>
  <dimension ref="A1:N271"/>
  <sheetViews>
    <sheetView view="pageBreakPreview" topLeftCell="C1" zoomScale="60" zoomScaleNormal="80" workbookViewId="0">
      <pane ySplit="6" topLeftCell="A7" activePane="bottomLeft" state="frozen"/>
      <selection pane="bottomLeft" activeCell="Q13" sqref="Q13:Q15"/>
    </sheetView>
  </sheetViews>
  <sheetFormatPr baseColWidth="10" defaultRowHeight="15" x14ac:dyDescent="0.25"/>
  <cols>
    <col min="1" max="1" width="3" bestFit="1" customWidth="1"/>
    <col min="2" max="2" width="14.28515625" customWidth="1"/>
    <col min="3" max="3" width="16.7109375" customWidth="1"/>
    <col min="4" max="4" width="32.42578125" customWidth="1"/>
    <col min="5" max="5" width="13.7109375" customWidth="1"/>
    <col min="6" max="6" width="32.42578125" customWidth="1"/>
    <col min="7" max="7" width="4.5703125" customWidth="1"/>
    <col min="8" max="8" width="4.140625" customWidth="1"/>
    <col min="9" max="9" width="8.42578125" customWidth="1"/>
    <col min="10" max="10" width="9.42578125" customWidth="1"/>
    <col min="11" max="11" width="10.85546875" customWidth="1"/>
    <col min="12" max="12" width="11.5703125" customWidth="1"/>
    <col min="13" max="13" width="11.42578125" customWidth="1"/>
    <col min="14" max="14" width="17.28515625" customWidth="1"/>
  </cols>
  <sheetData>
    <row r="1" spans="1:14" x14ac:dyDescent="0.25">
      <c r="I1" s="162" t="s">
        <v>879</v>
      </c>
      <c r="N1" s="162" t="s">
        <v>880</v>
      </c>
    </row>
    <row r="2" spans="1:14" hidden="1" x14ac:dyDescent="0.25">
      <c r="B2" s="104"/>
      <c r="G2" s="89" t="s">
        <v>86</v>
      </c>
      <c r="H2" s="89" t="s">
        <v>58</v>
      </c>
    </row>
    <row r="3" spans="1:14" hidden="1" x14ac:dyDescent="0.25">
      <c r="B3" s="103"/>
      <c r="C3" s="96" t="s">
        <v>79</v>
      </c>
      <c r="D3" s="9"/>
      <c r="E3" s="9"/>
      <c r="F3" s="9"/>
      <c r="G3" t="s">
        <v>87</v>
      </c>
      <c r="H3" t="s">
        <v>12</v>
      </c>
    </row>
    <row r="4" spans="1:14" hidden="1" x14ac:dyDescent="0.25"/>
    <row r="5" spans="1:14" ht="15.75" thickBot="1" x14ac:dyDescent="0.3"/>
    <row r="6" spans="1:14" ht="73.5" customHeight="1" thickBot="1" x14ac:dyDescent="0.3">
      <c r="A6" s="146" t="s">
        <v>9</v>
      </c>
      <c r="B6" s="147" t="s">
        <v>0</v>
      </c>
      <c r="C6" s="147" t="s">
        <v>1</v>
      </c>
      <c r="D6" s="147" t="s">
        <v>37</v>
      </c>
      <c r="E6" s="147" t="s">
        <v>14</v>
      </c>
      <c r="F6" s="147" t="s">
        <v>141</v>
      </c>
      <c r="G6" s="147" t="s">
        <v>3</v>
      </c>
      <c r="H6" s="147" t="s">
        <v>17</v>
      </c>
      <c r="I6" s="147" t="s">
        <v>212</v>
      </c>
      <c r="J6" s="147" t="s">
        <v>208</v>
      </c>
      <c r="K6" s="147" t="s">
        <v>210</v>
      </c>
      <c r="L6" s="147" t="s">
        <v>92</v>
      </c>
      <c r="M6" s="147" t="s">
        <v>10</v>
      </c>
      <c r="N6" s="148" t="s">
        <v>76</v>
      </c>
    </row>
    <row r="7" spans="1:14" ht="25.5" customHeight="1" x14ac:dyDescent="0.25">
      <c r="A7" s="302">
        <f>'Puestos de Trabajo Emp'!A7:A20</f>
        <v>1</v>
      </c>
      <c r="B7" s="299" t="str">
        <f>IF('Puestos de Trabajo Emp'!B7:B12&lt;&gt;"",'Puestos de Trabajo Emp'!B7:B12,"")</f>
        <v>9200-9300</v>
      </c>
      <c r="C7" s="299" t="str">
        <f>IF('Puestos de Trabajo Emp'!C7:C11&lt;&gt;"",'Puestos de Trabajo Emp'!C7:C11,"")</f>
        <v>Obras civiles (carpinteros, albañil, Cubicador, Enfierradores, Maestro Primera y segunda.</v>
      </c>
      <c r="D7" s="160" t="str">
        <f>IF('Puestos de Trabajo Emp'!D7&lt;&gt;"",'Puestos de Trabajo Emp'!D7,"")</f>
        <v>corte con sierra circular (Carpintero, Maestro primera)</v>
      </c>
      <c r="E7" s="199">
        <f>IF('Puestos de Trabajo Emp'!E7&lt;&gt;"",'Puestos de Trabajo Emp'!E7,"")</f>
        <v>1</v>
      </c>
      <c r="F7" s="160" t="str">
        <f>IF('Puestos de Trabajo Emp'!G7&lt;&gt;"",'Puestos de Trabajo Emp'!G7,"")</f>
        <v xml:space="preserve"> sierra circular 7' 1/4 Makita o Bosh </v>
      </c>
      <c r="G7" s="297">
        <f>SUM(E7:E11)</f>
        <v>10</v>
      </c>
      <c r="H7" s="297">
        <v>172</v>
      </c>
      <c r="I7" s="202"/>
      <c r="J7" s="202"/>
      <c r="K7" s="309">
        <v>95.3</v>
      </c>
      <c r="L7" s="295" t="str">
        <f>IF(K7&lt;=80,"No se requiere evaluación cuantitativa",IF((G7/(8/POWER(2,((K7-85)/3))))&gt;=10,"Alta",IF((G7/(8/POWER(2,((K7-85)/3))))&lt;0.5,"Baja","Media")))</f>
        <v>Alta</v>
      </c>
      <c r="M7" s="297" t="s">
        <v>1039</v>
      </c>
      <c r="N7" s="304" t="s">
        <v>1707</v>
      </c>
    </row>
    <row r="8" spans="1:14" ht="25.5" customHeight="1" x14ac:dyDescent="0.25">
      <c r="A8" s="303"/>
      <c r="B8" s="300"/>
      <c r="C8" s="300"/>
      <c r="D8" s="222" t="str">
        <f>IF('Puestos de Trabajo Emp'!D8&lt;&gt;"",'Puestos de Trabajo Emp'!D8,"")</f>
        <v>corte con esmeril angular (Carpintero, Maestro primera)</v>
      </c>
      <c r="E8" s="200">
        <f>IF('Puestos de Trabajo Emp'!E8&lt;&gt;"",'Puestos de Trabajo Emp'!E8,"")</f>
        <v>0.5</v>
      </c>
      <c r="F8" s="222" t="str">
        <f>IF('Puestos de Trabajo Emp'!G8&lt;&gt;"",'Puestos de Trabajo Emp'!G8,"")</f>
        <v xml:space="preserve"> esmeril angular 7' 1/4 Makita o Bosh </v>
      </c>
      <c r="G8" s="307"/>
      <c r="H8" s="307"/>
      <c r="I8" s="203"/>
      <c r="J8" s="203"/>
      <c r="K8" s="310"/>
      <c r="L8" s="312"/>
      <c r="M8" s="307"/>
      <c r="N8" s="305"/>
    </row>
    <row r="9" spans="1:14" ht="25.5" customHeight="1" x14ac:dyDescent="0.25">
      <c r="A9" s="303"/>
      <c r="B9" s="300"/>
      <c r="C9" s="300"/>
      <c r="D9" s="222" t="str">
        <f>IF('Puestos de Trabajo Emp'!D9&lt;&gt;"",'Puestos de Trabajo Emp'!D9,"")</f>
        <v>compactacion de suelos (Operador)</v>
      </c>
      <c r="E9" s="200">
        <f>IF('Puestos de Trabajo Emp'!E9&lt;&gt;"",'Puestos de Trabajo Emp'!E9,"")</f>
        <v>5</v>
      </c>
      <c r="F9" s="222" t="str">
        <f>IF('Puestos de Trabajo Emp'!G9&lt;&gt;"",'Puestos de Trabajo Emp'!G9,"")</f>
        <v>Placa, Rodillo, Vibropison (marca Wakel)</v>
      </c>
      <c r="G9" s="307"/>
      <c r="H9" s="307"/>
      <c r="I9" s="203"/>
      <c r="J9" s="203"/>
      <c r="K9" s="310"/>
      <c r="L9" s="312"/>
      <c r="M9" s="307"/>
      <c r="N9" s="305"/>
    </row>
    <row r="10" spans="1:14" ht="25.5" customHeight="1" x14ac:dyDescent="0.25">
      <c r="A10" s="303"/>
      <c r="B10" s="300"/>
      <c r="C10" s="300"/>
      <c r="D10" s="222" t="str">
        <f>IF('Puestos de Trabajo Emp'!D10&lt;&gt;"",'Puestos de Trabajo Emp'!D10,"")</f>
        <v>tratamiento de juntas con cangu (Maestro primera)</v>
      </c>
      <c r="E10" s="200">
        <f>IF('Puestos de Trabajo Emp'!E10&lt;&gt;"",'Puestos de Trabajo Emp'!E10,"")</f>
        <v>3</v>
      </c>
      <c r="F10" s="222" t="str">
        <f>IF('Puestos de Trabajo Emp'!G10&lt;&gt;"",'Puestos de Trabajo Emp'!G10,"")</f>
        <v>uso de cangu (Hirlti)</v>
      </c>
      <c r="G10" s="307"/>
      <c r="H10" s="307"/>
      <c r="I10" s="203"/>
      <c r="J10" s="203"/>
      <c r="K10" s="310"/>
      <c r="L10" s="312"/>
      <c r="M10" s="307"/>
      <c r="N10" s="305"/>
    </row>
    <row r="11" spans="1:14" ht="25.5" customHeight="1" thickBot="1" x14ac:dyDescent="0.3">
      <c r="A11" s="308"/>
      <c r="B11" s="301"/>
      <c r="C11" s="301"/>
      <c r="D11" s="223" t="str">
        <f>IF('Puestos de Trabajo Emp'!D12&lt;&gt;"",'Puestos de Trabajo Emp'!D12,"")</f>
        <v>instalacion de moldaje (Carpintero)</v>
      </c>
      <c r="E11" s="201">
        <f>IF('Puestos de Trabajo Emp'!E12&lt;&gt;"",'Puestos de Trabajo Emp'!E12,"")</f>
        <v>0.5</v>
      </c>
      <c r="F11" s="223" t="str">
        <f>IF('Puestos de Trabajo Emp'!G12&lt;&gt;"",'Puestos de Trabajo Emp'!G12,"")</f>
        <v>Martillo Mango ergonomico</v>
      </c>
      <c r="G11" s="298"/>
      <c r="H11" s="298"/>
      <c r="I11" s="204"/>
      <c r="J11" s="204"/>
      <c r="K11" s="311"/>
      <c r="L11" s="296"/>
      <c r="M11" s="298"/>
      <c r="N11" s="306"/>
    </row>
    <row r="12" spans="1:14" ht="42.75" customHeight="1" x14ac:dyDescent="0.25">
      <c r="A12" s="302">
        <f>'Puestos de Trabajo Emp'!A13:A13</f>
        <v>2</v>
      </c>
      <c r="B12" s="299" t="s">
        <v>1686</v>
      </c>
      <c r="C12" s="299" t="s">
        <v>1688</v>
      </c>
      <c r="D12" s="160" t="str">
        <f>IF('Puestos de Trabajo Emp'!D13&lt;&gt;"",'Puestos de Trabajo Emp'!D13,"")</f>
        <v xml:space="preserve">uso de esmeril </v>
      </c>
      <c r="E12" s="199">
        <f>IF('Puestos de Trabajo Emp'!E13&lt;&gt;"",'Puestos de Trabajo Emp'!E13,"")</f>
        <v>4</v>
      </c>
      <c r="F12" s="160" t="str">
        <f>IF('Puestos de Trabajo Emp'!G13&lt;&gt;"",'Puestos de Trabajo Emp'!G13,"")</f>
        <v>esmeril angular</v>
      </c>
      <c r="G12" s="297">
        <f>SUM(E12:E13)</f>
        <v>5</v>
      </c>
      <c r="H12" s="297">
        <v>2</v>
      </c>
      <c r="I12" s="202"/>
      <c r="J12" s="202"/>
      <c r="K12" s="309">
        <v>92.1</v>
      </c>
      <c r="L12" s="295" t="str">
        <f t="shared" ref="L12:L14" si="0">IF(K12&lt;=80,"No se requiere evaluación cuantitativa",IF((G12/(8/POWER(2,((K12-85)/3))))&gt;=10,"Alta",IF((G12/(8/POWER(2,((K12-85)/3))))&lt;0.5,"Baja","Media")))</f>
        <v>Media</v>
      </c>
      <c r="M12" s="297" t="s">
        <v>1039</v>
      </c>
      <c r="N12" s="313" t="s">
        <v>1707</v>
      </c>
    </row>
    <row r="13" spans="1:14" ht="51.75" customHeight="1" thickBot="1" x14ac:dyDescent="0.3">
      <c r="A13" s="303"/>
      <c r="B13" s="300"/>
      <c r="C13" s="300"/>
      <c r="D13" s="222" t="str">
        <f>IF('Puestos de Trabajo Emp'!D14&lt;&gt;"",'Puestos de Trabajo Emp'!D14,"")</f>
        <v xml:space="preserve">corte con sierra circular </v>
      </c>
      <c r="E13" s="200">
        <f>IF('Puestos de Trabajo Emp'!E14&lt;&gt;"",'Puestos de Trabajo Emp'!E14,"")</f>
        <v>1</v>
      </c>
      <c r="F13" s="222" t="str">
        <f>IF('Puestos de Trabajo Emp'!G14&lt;&gt;"",'Puestos de Trabajo Emp'!G14,"")</f>
        <v>sierra circular</v>
      </c>
      <c r="G13" s="307"/>
      <c r="H13" s="307"/>
      <c r="I13" s="203"/>
      <c r="J13" s="203"/>
      <c r="K13" s="310"/>
      <c r="L13" s="312"/>
      <c r="M13" s="307"/>
      <c r="N13" s="314"/>
    </row>
    <row r="14" spans="1:14" ht="42" customHeight="1" x14ac:dyDescent="0.25">
      <c r="A14" s="319">
        <v>3</v>
      </c>
      <c r="B14" s="299" t="s">
        <v>1686</v>
      </c>
      <c r="C14" s="299" t="s">
        <v>1709</v>
      </c>
      <c r="D14" s="160" t="str">
        <f>IF('Puestos de Trabajo Emp'!D15&lt;&gt;"",'Puestos de Trabajo Emp'!D15,"")</f>
        <v>Supervision de trabajos</v>
      </c>
      <c r="E14" s="199">
        <v>8</v>
      </c>
      <c r="F14" s="160" t="str">
        <f>IF('Puestos de Trabajo Emp'!G15&lt;&gt;"",'Puestos de Trabajo Emp'!G15,"")</f>
        <v xml:space="preserve"> supervision en trabajos sierra circular, instalacion de moldaje, esmeril angular, compactacion de suelos, tratamiento de conjunturas,moviemineoto de tierra (ambiente de trabajo)</v>
      </c>
      <c r="G14" s="297">
        <f>SUM(E14:E15)</f>
        <v>16</v>
      </c>
      <c r="H14" s="297">
        <v>17</v>
      </c>
      <c r="I14" s="202"/>
      <c r="J14" s="202"/>
      <c r="K14" s="321">
        <v>83</v>
      </c>
      <c r="L14" s="295" t="str">
        <f t="shared" si="0"/>
        <v>Media</v>
      </c>
      <c r="M14" s="317" t="s">
        <v>1039</v>
      </c>
      <c r="N14" s="304" t="s">
        <v>1707</v>
      </c>
    </row>
    <row r="15" spans="1:14" ht="42" customHeight="1" thickBot="1" x14ac:dyDescent="0.3">
      <c r="A15" s="320"/>
      <c r="B15" s="301"/>
      <c r="C15" s="301"/>
      <c r="D15" s="223" t="str">
        <f>IF('Puestos de Trabajo Emp'!D16&lt;&gt;"",'Puestos de Trabajo Emp'!D16,"")</f>
        <v xml:space="preserve">verificacion de trabajos </v>
      </c>
      <c r="E15" s="201">
        <v>8</v>
      </c>
      <c r="F15" s="223" t="str">
        <f>IF('Puestos de Trabajo Emp'!G16&lt;&gt;"",'Puestos de Trabajo Emp'!G16,"")</f>
        <v xml:space="preserve"> supervision en trabajos sierra circular, instalacion de moldaje, esmeril angular, compactacion de suelos, tratamiento de conjunturas,moviemineoto de tierra (ambiente de trabajo)</v>
      </c>
      <c r="G15" s="298"/>
      <c r="H15" s="298"/>
      <c r="I15" s="204"/>
      <c r="J15" s="204"/>
      <c r="K15" s="322"/>
      <c r="L15" s="296"/>
      <c r="M15" s="318"/>
      <c r="N15" s="306"/>
    </row>
    <row r="16" spans="1:14" ht="42" customHeight="1" thickBot="1" x14ac:dyDescent="0.3">
      <c r="A16" s="319">
        <v>4</v>
      </c>
      <c r="B16" s="299" t="s">
        <v>1686</v>
      </c>
      <c r="C16" s="299" t="s">
        <v>1694</v>
      </c>
      <c r="D16" s="160" t="str">
        <f>IF('Puestos de Trabajo Emp'!D17&lt;&gt;"",'Puestos de Trabajo Emp'!D17,"")</f>
        <v>Supervision de trabajos</v>
      </c>
      <c r="E16" s="199">
        <f>IF('Puestos de Trabajo Emp'!E17&lt;&gt;"",'Puestos de Trabajo Emp'!E17,"")</f>
        <v>8</v>
      </c>
      <c r="F16" s="223" t="str">
        <f>IF('Puestos de Trabajo Emp'!G17&lt;&gt;"",'Puestos de Trabajo Emp'!G17,"")</f>
        <v xml:space="preserve"> supervision en trabajos sierra circular, instalacion de moldaje, esmeril angular, compactacion de suelos, tratamiento de conjunturas,moviemineoto de tierra (ambiente de trabajo)</v>
      </c>
      <c r="G16" s="297">
        <f>SUM(E16:E17)</f>
        <v>16</v>
      </c>
      <c r="H16" s="297">
        <v>9</v>
      </c>
      <c r="I16" s="202"/>
      <c r="J16" s="202"/>
      <c r="K16" s="321">
        <v>83</v>
      </c>
      <c r="L16" s="295" t="str">
        <f t="shared" ref="L16:L18" si="1">IF(K16&lt;=80,"No se requiere evaluación cuantitativa",IF((G16/(8/POWER(2,((K16-85)/3))))&gt;=10,"Alta",IF((G16/(8/POWER(2,((K16-85)/3))))&lt;0.5,"Baja","Media")))</f>
        <v>Media</v>
      </c>
      <c r="M16" s="304" t="s">
        <v>1697</v>
      </c>
      <c r="N16" s="315" t="s">
        <v>1707</v>
      </c>
    </row>
    <row r="17" spans="1:14" ht="42" customHeight="1" thickBot="1" x14ac:dyDescent="0.3">
      <c r="A17" s="320"/>
      <c r="B17" s="301"/>
      <c r="C17" s="301"/>
      <c r="D17" s="223" t="str">
        <f>IF('Puestos de Trabajo Emp'!D18&lt;&gt;"",'Puestos de Trabajo Emp'!D18,"")</f>
        <v xml:space="preserve">verificacion de trabajos </v>
      </c>
      <c r="E17" s="201">
        <f>IF('Puestos de Trabajo Emp'!E18&lt;&gt;"",'Puestos de Trabajo Emp'!E18,"")</f>
        <v>8</v>
      </c>
      <c r="F17" s="160" t="str">
        <f>IF('Puestos de Trabajo Emp'!G15&lt;&gt;"",'Puestos de Trabajo Emp'!G15,"")</f>
        <v xml:space="preserve"> supervision en trabajos sierra circular, instalacion de moldaje, esmeril angular, compactacion de suelos, tratamiento de conjunturas,moviemineoto de tierra (ambiente de trabajo)</v>
      </c>
      <c r="G17" s="298"/>
      <c r="H17" s="298"/>
      <c r="I17" s="204"/>
      <c r="J17" s="204"/>
      <c r="K17" s="322"/>
      <c r="L17" s="296"/>
      <c r="M17" s="306"/>
      <c r="N17" s="316"/>
    </row>
    <row r="18" spans="1:14" ht="42" customHeight="1" x14ac:dyDescent="0.25">
      <c r="A18" s="319">
        <v>5</v>
      </c>
      <c r="B18" s="299" t="s">
        <v>1686</v>
      </c>
      <c r="C18" s="299" t="s">
        <v>1710</v>
      </c>
      <c r="D18" s="160" t="str">
        <f>IF('Puestos de Trabajo Emp'!D19&lt;&gt;"",'Puestos de Trabajo Emp'!D19,"")</f>
        <v>Supervision de trabajos</v>
      </c>
      <c r="E18" s="199">
        <f>IF('Puestos de Trabajo Emp'!E19&lt;&gt;"",'Puestos de Trabajo Emp'!E19,"")</f>
        <v>7</v>
      </c>
      <c r="F18" s="160" t="str">
        <f>IF('Puestos de Trabajo Emp'!G15&lt;&gt;"",'Puestos de Trabajo Emp'!G15,"")</f>
        <v xml:space="preserve"> supervision en trabajos sierra circular, instalacion de moldaje, esmeril angular, compactacion de suelos, tratamiento de conjunturas,moviemineoto de tierra (ambiente de trabajo)</v>
      </c>
      <c r="G18" s="297">
        <f>SUM(E18:E19)</f>
        <v>14</v>
      </c>
      <c r="H18" s="297">
        <v>7</v>
      </c>
      <c r="I18" s="202"/>
      <c r="J18" s="202"/>
      <c r="K18" s="321">
        <v>83</v>
      </c>
      <c r="L18" s="295" t="str">
        <f t="shared" si="1"/>
        <v>Media</v>
      </c>
      <c r="M18" s="304" t="s">
        <v>1697</v>
      </c>
      <c r="N18" s="315" t="s">
        <v>1707</v>
      </c>
    </row>
    <row r="19" spans="1:14" ht="42" customHeight="1" thickBot="1" x14ac:dyDescent="0.3">
      <c r="A19" s="320"/>
      <c r="B19" s="301"/>
      <c r="C19" s="301"/>
      <c r="D19" s="223" t="str">
        <f>IF('Puestos de Trabajo Emp'!D20&lt;&gt;"",'Puestos de Trabajo Emp'!D20,"")</f>
        <v xml:space="preserve">verificacion de trabajos </v>
      </c>
      <c r="E19" s="201">
        <f>IF('Puestos de Trabajo Emp'!E20&lt;&gt;"",'Puestos de Trabajo Emp'!E20,"")</f>
        <v>7</v>
      </c>
      <c r="F19" s="223" t="str">
        <f>IF('Puestos de Trabajo Emp'!G16&lt;&gt;"",'Puestos de Trabajo Emp'!G16,"")</f>
        <v xml:space="preserve"> supervision en trabajos sierra circular, instalacion de moldaje, esmeril angular, compactacion de suelos, tratamiento de conjunturas,moviemineoto de tierra (ambiente de trabajo)</v>
      </c>
      <c r="G19" s="298"/>
      <c r="H19" s="298"/>
      <c r="I19" s="204"/>
      <c r="J19" s="204"/>
      <c r="K19" s="322"/>
      <c r="L19" s="296"/>
      <c r="M19" s="306"/>
      <c r="N19" s="316"/>
    </row>
    <row r="20" spans="1:14" ht="26.25" hidden="1" customHeight="1" x14ac:dyDescent="0.25">
      <c r="D20" s="161" t="str">
        <f>IF('Puestos de Trabajo Emp'!D17&lt;&gt;"",'Puestos de Trabajo Emp'!D17,"")</f>
        <v>Supervision de trabajos</v>
      </c>
      <c r="K20" t="e">
        <f>IF(#REF!&gt;=10,H7,0)</f>
        <v>#REF!</v>
      </c>
    </row>
    <row r="21" spans="1:14" ht="26.25" hidden="1" customHeight="1" x14ac:dyDescent="0.25">
      <c r="D21" s="161" t="str">
        <f>IF('Puestos de Trabajo Emp'!D18&lt;&gt;"",'Puestos de Trabajo Emp'!D18,"")</f>
        <v xml:space="preserve">verificacion de trabajos </v>
      </c>
      <c r="K21" t="e">
        <f>IF(#REF!&gt;=10,H8,0)</f>
        <v>#REF!</v>
      </c>
    </row>
    <row r="22" spans="1:14" ht="26.25" hidden="1" customHeight="1" x14ac:dyDescent="0.25">
      <c r="D22" s="161" t="str">
        <f>IF('Puestos de Trabajo Emp'!D19&lt;&gt;"",'Puestos de Trabajo Emp'!D19,"")</f>
        <v>Supervision de trabajos</v>
      </c>
      <c r="K22" t="e">
        <f>IF(#REF!&gt;=10,H9,0)</f>
        <v>#REF!</v>
      </c>
    </row>
    <row r="23" spans="1:14" ht="26.25" hidden="1" customHeight="1" x14ac:dyDescent="0.25">
      <c r="D23" s="161" t="str">
        <f>IF('Puestos de Trabajo Emp'!D20&lt;&gt;"",'Puestos de Trabajo Emp'!D20,"")</f>
        <v xml:space="preserve">verificacion de trabajos </v>
      </c>
      <c r="K23" t="e">
        <f>IF(#REF!&gt;=10,H10,0)</f>
        <v>#REF!</v>
      </c>
    </row>
    <row r="24" spans="1:14" ht="15" hidden="1" customHeight="1" x14ac:dyDescent="0.25">
      <c r="D24" s="161" t="str">
        <f>IF('Puestos de Trabajo Emp'!D21&lt;&gt;"",'Puestos de Trabajo Emp'!D21,"")</f>
        <v/>
      </c>
      <c r="K24" t="e">
        <f>IF(#REF!&gt;=10,H11,0)</f>
        <v>#REF!</v>
      </c>
    </row>
    <row r="25" spans="1:14" ht="15" hidden="1" customHeight="1" x14ac:dyDescent="0.25">
      <c r="D25" s="161" t="str">
        <f>IF('Puestos de Trabajo Emp'!D22&lt;&gt;"",'Puestos de Trabajo Emp'!D22,"")</f>
        <v/>
      </c>
      <c r="K25" t="e">
        <f>IF(#REF!&gt;=10,H12,0)</f>
        <v>#REF!</v>
      </c>
    </row>
    <row r="26" spans="1:14" ht="15" hidden="1" customHeight="1" x14ac:dyDescent="0.25">
      <c r="D26" s="161" t="str">
        <f>IF('Puestos de Trabajo Emp'!D23&lt;&gt;"",'Puestos de Trabajo Emp'!D23,"")</f>
        <v/>
      </c>
      <c r="K26" t="e">
        <f>IF(#REF!&gt;=10,H13,0)</f>
        <v>#REF!</v>
      </c>
    </row>
    <row r="27" spans="1:14" ht="15" hidden="1" customHeight="1" x14ac:dyDescent="0.25">
      <c r="D27" s="161" t="str">
        <f>IF('Puestos de Trabajo Emp'!D24&lt;&gt;"",'Puestos de Trabajo Emp'!D24,"")</f>
        <v/>
      </c>
      <c r="K27" t="e">
        <f>IF(#REF!&gt;=10,#REF!,0)</f>
        <v>#REF!</v>
      </c>
    </row>
    <row r="28" spans="1:14" ht="15" hidden="1" customHeight="1" x14ac:dyDescent="0.25">
      <c r="D28" s="161" t="str">
        <f>IF('Puestos de Trabajo Emp'!D25&lt;&gt;"",'Puestos de Trabajo Emp'!D25,"")</f>
        <v/>
      </c>
      <c r="K28" t="e">
        <f>IF(#REF!&gt;=10,H14,0)</f>
        <v>#REF!</v>
      </c>
    </row>
    <row r="29" spans="1:14" ht="15" hidden="1" customHeight="1" x14ac:dyDescent="0.25">
      <c r="D29" s="161" t="str">
        <f>IF('Puestos de Trabajo Emp'!D26&lt;&gt;"",'Puestos de Trabajo Emp'!D26,"")</f>
        <v/>
      </c>
      <c r="K29" t="e">
        <f>IF(#REF!&gt;=10,H15,0)</f>
        <v>#REF!</v>
      </c>
    </row>
    <row r="30" spans="1:14" ht="15" hidden="1" customHeight="1" x14ac:dyDescent="0.25">
      <c r="D30" s="161" t="str">
        <f>IF('Puestos de Trabajo Emp'!D27&lt;&gt;"",'Puestos de Trabajo Emp'!D27,"")</f>
        <v/>
      </c>
      <c r="K30" t="e">
        <f>IF(#REF!&gt;=10,H16,0)</f>
        <v>#REF!</v>
      </c>
    </row>
    <row r="31" spans="1:14" ht="15" hidden="1" customHeight="1" x14ac:dyDescent="0.25">
      <c r="D31" s="161" t="str">
        <f>IF('Puestos de Trabajo Emp'!D28&lt;&gt;"",'Puestos de Trabajo Emp'!D28,"")</f>
        <v/>
      </c>
      <c r="K31" t="e">
        <f>IF(#REF!&gt;=10,H17,0)</f>
        <v>#REF!</v>
      </c>
    </row>
    <row r="32" spans="1:14" ht="15" hidden="1" customHeight="1" x14ac:dyDescent="0.25">
      <c r="D32" s="161" t="str">
        <f>IF('Puestos de Trabajo Emp'!D29&lt;&gt;"",'Puestos de Trabajo Emp'!D29,"")</f>
        <v/>
      </c>
      <c r="K32" t="e">
        <f>IF(#REF!&gt;=10,H18,0)</f>
        <v>#REF!</v>
      </c>
    </row>
    <row r="33" spans="4:11" ht="15" hidden="1" customHeight="1" x14ac:dyDescent="0.25">
      <c r="D33" s="161" t="str">
        <f>IF('Puestos de Trabajo Emp'!D30&lt;&gt;"",'Puestos de Trabajo Emp'!D30,"")</f>
        <v/>
      </c>
      <c r="K33" t="e">
        <f>IF(#REF!&gt;=10,H19,0)</f>
        <v>#REF!</v>
      </c>
    </row>
    <row r="34" spans="4:11" ht="15" hidden="1" customHeight="1" x14ac:dyDescent="0.25">
      <c r="D34" s="161" t="str">
        <f>IF('Puestos de Trabajo Emp'!D31&lt;&gt;"",'Puestos de Trabajo Emp'!D31,"")</f>
        <v/>
      </c>
      <c r="K34" t="e">
        <f>IF(#REF!&gt;=10,#REF!,0)</f>
        <v>#REF!</v>
      </c>
    </row>
    <row r="35" spans="4:11" ht="15" hidden="1" customHeight="1" x14ac:dyDescent="0.25">
      <c r="D35" s="161" t="str">
        <f>IF('Puestos de Trabajo Emp'!D32&lt;&gt;"",'Puestos de Trabajo Emp'!D32,"")</f>
        <v/>
      </c>
      <c r="K35" t="e">
        <f>IF(#REF!&gt;=10,#REF!,0)</f>
        <v>#REF!</v>
      </c>
    </row>
    <row r="36" spans="4:11" ht="15" hidden="1" customHeight="1" x14ac:dyDescent="0.25">
      <c r="D36" s="161" t="str">
        <f>IF('Puestos de Trabajo Emp'!D33&lt;&gt;"",'Puestos de Trabajo Emp'!D33,"")</f>
        <v/>
      </c>
      <c r="K36" t="e">
        <f>IF(#REF!&gt;=10,#REF!,0)</f>
        <v>#REF!</v>
      </c>
    </row>
    <row r="37" spans="4:11" ht="15" hidden="1" customHeight="1" x14ac:dyDescent="0.25">
      <c r="D37" s="161" t="str">
        <f>IF('Puestos de Trabajo Emp'!D34&lt;&gt;"",'Puestos de Trabajo Emp'!D34,"")</f>
        <v/>
      </c>
      <c r="K37" t="e">
        <f>IF(#REF!&gt;=10,#REF!,0)</f>
        <v>#REF!</v>
      </c>
    </row>
    <row r="38" spans="4:11" ht="15" hidden="1" customHeight="1" x14ac:dyDescent="0.25">
      <c r="D38" s="161" t="str">
        <f>IF('Puestos de Trabajo Emp'!D35&lt;&gt;"",'Puestos de Trabajo Emp'!D35,"")</f>
        <v/>
      </c>
      <c r="K38" t="e">
        <f>IF(#REF!&gt;=10,#REF!,0)</f>
        <v>#REF!</v>
      </c>
    </row>
    <row r="39" spans="4:11" ht="15" hidden="1" customHeight="1" x14ac:dyDescent="0.25">
      <c r="D39" s="161" t="str">
        <f>IF('Puestos de Trabajo Emp'!D36&lt;&gt;"",'Puestos de Trabajo Emp'!D36,"")</f>
        <v/>
      </c>
      <c r="K39" t="e">
        <f>IF(#REF!&gt;=10,#REF!,0)</f>
        <v>#REF!</v>
      </c>
    </row>
    <row r="40" spans="4:11" ht="15" hidden="1" customHeight="1" x14ac:dyDescent="0.25">
      <c r="D40" s="161" t="str">
        <f>IF('Puestos de Trabajo Emp'!D37&lt;&gt;"",'Puestos de Trabajo Emp'!D37,"")</f>
        <v/>
      </c>
      <c r="K40" t="e">
        <f>IF(#REF!&gt;=10,#REF!,0)</f>
        <v>#REF!</v>
      </c>
    </row>
    <row r="41" spans="4:11" ht="15" hidden="1" customHeight="1" x14ac:dyDescent="0.25">
      <c r="D41" s="161" t="str">
        <f>IF('Puestos de Trabajo Emp'!D38&lt;&gt;"",'Puestos de Trabajo Emp'!D38,"")</f>
        <v/>
      </c>
      <c r="K41" t="e">
        <f>IF(#REF!&gt;=10,#REF!,0)</f>
        <v>#REF!</v>
      </c>
    </row>
    <row r="42" spans="4:11" ht="15" hidden="1" customHeight="1" x14ac:dyDescent="0.25">
      <c r="D42" s="161" t="str">
        <f>IF('Puestos de Trabajo Emp'!D39&lt;&gt;"",'Puestos de Trabajo Emp'!D39,"")</f>
        <v/>
      </c>
      <c r="K42" t="e">
        <f>IF(#REF!&gt;=10,#REF!,0)</f>
        <v>#REF!</v>
      </c>
    </row>
    <row r="43" spans="4:11" ht="15" hidden="1" customHeight="1" x14ac:dyDescent="0.25">
      <c r="D43" s="161" t="str">
        <f>IF('Puestos de Trabajo Emp'!D40&lt;&gt;"",'Puestos de Trabajo Emp'!D40,"")</f>
        <v/>
      </c>
      <c r="K43" t="e">
        <f>IF(#REF!&gt;=10,#REF!,0)</f>
        <v>#REF!</v>
      </c>
    </row>
    <row r="44" spans="4:11" ht="15" hidden="1" customHeight="1" x14ac:dyDescent="0.25">
      <c r="D44" s="161" t="str">
        <f>IF('Puestos de Trabajo Emp'!D41&lt;&gt;"",'Puestos de Trabajo Emp'!D41,"")</f>
        <v/>
      </c>
      <c r="K44" t="e">
        <f>IF(#REF!&gt;=10,#REF!,0)</f>
        <v>#REF!</v>
      </c>
    </row>
    <row r="45" spans="4:11" ht="15" hidden="1" customHeight="1" x14ac:dyDescent="0.25">
      <c r="D45" s="161" t="str">
        <f>IF('Puestos de Trabajo Emp'!D42&lt;&gt;"",'Puestos de Trabajo Emp'!D42,"")</f>
        <v/>
      </c>
      <c r="K45" t="e">
        <f>IF(#REF!&gt;=10,#REF!,0)</f>
        <v>#REF!</v>
      </c>
    </row>
    <row r="46" spans="4:11" ht="15" hidden="1" customHeight="1" x14ac:dyDescent="0.25">
      <c r="D46" s="161" t="str">
        <f>IF('Puestos de Trabajo Emp'!D43&lt;&gt;"",'Puestos de Trabajo Emp'!D43,"")</f>
        <v/>
      </c>
      <c r="K46" t="e">
        <f>IF(#REF!&gt;=10,#REF!,0)</f>
        <v>#REF!</v>
      </c>
    </row>
    <row r="47" spans="4:11" ht="15" hidden="1" customHeight="1" x14ac:dyDescent="0.25">
      <c r="D47" s="161" t="str">
        <f>IF('Puestos de Trabajo Emp'!D44&lt;&gt;"",'Puestos de Trabajo Emp'!D44,"")</f>
        <v/>
      </c>
      <c r="K47" t="e">
        <f>IF(#REF!&gt;=10,#REF!,0)</f>
        <v>#REF!</v>
      </c>
    </row>
    <row r="48" spans="4:11" ht="15" hidden="1" customHeight="1" x14ac:dyDescent="0.25">
      <c r="D48" s="161" t="str">
        <f>IF('Puestos de Trabajo Emp'!D45&lt;&gt;"",'Puestos de Trabajo Emp'!D45,"")</f>
        <v/>
      </c>
      <c r="K48" t="e">
        <f>IF(#REF!&gt;=10,#REF!,0)</f>
        <v>#REF!</v>
      </c>
    </row>
    <row r="49" spans="4:11" ht="15" hidden="1" customHeight="1" x14ac:dyDescent="0.25">
      <c r="D49" s="161" t="str">
        <f>IF('Puestos de Trabajo Emp'!D46&lt;&gt;"",'Puestos de Trabajo Emp'!D46,"")</f>
        <v/>
      </c>
      <c r="K49" t="e">
        <f>IF(#REF!&gt;=10,#REF!,0)</f>
        <v>#REF!</v>
      </c>
    </row>
    <row r="50" spans="4:11" ht="15" hidden="1" customHeight="1" x14ac:dyDescent="0.25">
      <c r="D50" s="161" t="str">
        <f>IF('Puestos de Trabajo Emp'!D47&lt;&gt;"",'Puestos de Trabajo Emp'!D47,"")</f>
        <v/>
      </c>
      <c r="K50" t="e">
        <f>IF(#REF!&gt;=10,#REF!,0)</f>
        <v>#REF!</v>
      </c>
    </row>
    <row r="51" spans="4:11" ht="15" hidden="1" customHeight="1" x14ac:dyDescent="0.25">
      <c r="D51" s="161" t="str">
        <f>IF('Puestos de Trabajo Emp'!D48&lt;&gt;"",'Puestos de Trabajo Emp'!D48,"")</f>
        <v/>
      </c>
      <c r="K51" t="e">
        <f>IF(#REF!&gt;=10,#REF!,0)</f>
        <v>#REF!</v>
      </c>
    </row>
    <row r="52" spans="4:11" ht="15" hidden="1" customHeight="1" x14ac:dyDescent="0.25">
      <c r="D52" s="161" t="str">
        <f>IF('Puestos de Trabajo Emp'!D49&lt;&gt;"",'Puestos de Trabajo Emp'!D49,"")</f>
        <v/>
      </c>
      <c r="K52" t="e">
        <f>IF(#REF!&gt;=10,#REF!,0)</f>
        <v>#REF!</v>
      </c>
    </row>
    <row r="53" spans="4:11" ht="15" hidden="1" customHeight="1" x14ac:dyDescent="0.25">
      <c r="D53" s="161" t="str">
        <f>IF('Puestos de Trabajo Emp'!D50&lt;&gt;"",'Puestos de Trabajo Emp'!D50,"")</f>
        <v/>
      </c>
      <c r="K53" t="e">
        <f>IF(#REF!&gt;=10,#REF!,0)</f>
        <v>#REF!</v>
      </c>
    </row>
    <row r="54" spans="4:11" ht="15" hidden="1" customHeight="1" x14ac:dyDescent="0.25">
      <c r="D54" s="161" t="str">
        <f>IF('Puestos de Trabajo Emp'!D51&lt;&gt;"",'Puestos de Trabajo Emp'!D51,"")</f>
        <v/>
      </c>
      <c r="K54" t="e">
        <f>IF(#REF!&gt;=10,#REF!,0)</f>
        <v>#REF!</v>
      </c>
    </row>
    <row r="55" spans="4:11" ht="15" hidden="1" customHeight="1" x14ac:dyDescent="0.25">
      <c r="D55" s="161" t="str">
        <f>IF('Puestos de Trabajo Emp'!D52&lt;&gt;"",'Puestos de Trabajo Emp'!D52,"")</f>
        <v/>
      </c>
      <c r="J55">
        <v>42</v>
      </c>
      <c r="K55" t="e">
        <f>IF(#REF!&gt;=10,#REF!,0)</f>
        <v>#REF!</v>
      </c>
    </row>
    <row r="56" spans="4:11" ht="15" hidden="1" customHeight="1" x14ac:dyDescent="0.25">
      <c r="D56" s="161" t="str">
        <f>IF('Puestos de Trabajo Emp'!D53&lt;&gt;"",'Puestos de Trabajo Emp'!D53,"")</f>
        <v/>
      </c>
      <c r="J56">
        <v>43</v>
      </c>
      <c r="K56" t="e">
        <f>IF(#REF!&gt;=10,#REF!,0)</f>
        <v>#REF!</v>
      </c>
    </row>
    <row r="57" spans="4:11" ht="15" hidden="1" customHeight="1" x14ac:dyDescent="0.25">
      <c r="D57" s="161" t="str">
        <f>IF('Puestos de Trabajo Emp'!D54&lt;&gt;"",'Puestos de Trabajo Emp'!D54,"")</f>
        <v/>
      </c>
      <c r="J57">
        <v>44</v>
      </c>
      <c r="K57" t="e">
        <f>IF(#REF!&gt;=10,#REF!,0)</f>
        <v>#REF!</v>
      </c>
    </row>
    <row r="58" spans="4:11" ht="15" hidden="1" customHeight="1" x14ac:dyDescent="0.25">
      <c r="D58" s="161" t="str">
        <f>IF('Puestos de Trabajo Emp'!D55&lt;&gt;"",'Puestos de Trabajo Emp'!D55,"")</f>
        <v/>
      </c>
      <c r="J58">
        <v>45</v>
      </c>
      <c r="K58" t="e">
        <f>IF(#REF!&gt;=10,#REF!,0)</f>
        <v>#REF!</v>
      </c>
    </row>
    <row r="59" spans="4:11" ht="15" hidden="1" customHeight="1" x14ac:dyDescent="0.25">
      <c r="D59" s="161" t="str">
        <f>IF('Puestos de Trabajo Emp'!D56&lt;&gt;"",'Puestos de Trabajo Emp'!D56,"")</f>
        <v/>
      </c>
      <c r="J59">
        <v>46</v>
      </c>
      <c r="K59" t="e">
        <f>IF(#REF!&gt;=10,#REF!,0)</f>
        <v>#REF!</v>
      </c>
    </row>
    <row r="60" spans="4:11" ht="15" hidden="1" customHeight="1" x14ac:dyDescent="0.25">
      <c r="D60" s="161" t="str">
        <f>IF('Puestos de Trabajo Emp'!D57&lt;&gt;"",'Puestos de Trabajo Emp'!D57,"")</f>
        <v/>
      </c>
      <c r="J60">
        <v>47</v>
      </c>
      <c r="K60" t="e">
        <f>IF(#REF!&gt;=10,#REF!,0)</f>
        <v>#REF!</v>
      </c>
    </row>
    <row r="61" spans="4:11" ht="15" hidden="1" customHeight="1" x14ac:dyDescent="0.25">
      <c r="D61" s="161" t="str">
        <f>IF('Puestos de Trabajo Emp'!D58&lt;&gt;"",'Puestos de Trabajo Emp'!D58,"")</f>
        <v/>
      </c>
      <c r="J61">
        <v>48</v>
      </c>
      <c r="K61" t="e">
        <f>IF(#REF!&gt;=10,#REF!,0)</f>
        <v>#REF!</v>
      </c>
    </row>
    <row r="62" spans="4:11" ht="15" hidden="1" customHeight="1" x14ac:dyDescent="0.25">
      <c r="D62" s="161" t="str">
        <f>IF('Puestos de Trabajo Emp'!D59&lt;&gt;"",'Puestos de Trabajo Emp'!D59,"")</f>
        <v/>
      </c>
      <c r="J62">
        <v>49</v>
      </c>
      <c r="K62" t="e">
        <f>IF(#REF!&gt;=10,#REF!,0)</f>
        <v>#REF!</v>
      </c>
    </row>
    <row r="63" spans="4:11" ht="15" hidden="1" customHeight="1" x14ac:dyDescent="0.25">
      <c r="D63" s="161" t="str">
        <f>IF('Puestos de Trabajo Emp'!D60&lt;&gt;"",'Puestos de Trabajo Emp'!D60,"")</f>
        <v/>
      </c>
      <c r="J63">
        <v>50</v>
      </c>
      <c r="K63" t="e">
        <f>IF(#REF!&gt;=10,#REF!,0)</f>
        <v>#REF!</v>
      </c>
    </row>
    <row r="64" spans="4:11" ht="15" hidden="1" customHeight="1" x14ac:dyDescent="0.25">
      <c r="D64" s="161" t="str">
        <f>IF('Puestos de Trabajo Emp'!D61&lt;&gt;"",'Puestos de Trabajo Emp'!D61,"")</f>
        <v/>
      </c>
      <c r="J64">
        <v>51</v>
      </c>
      <c r="K64" t="e">
        <f>IF(#REF!&gt;=10,#REF!,0)</f>
        <v>#REF!</v>
      </c>
    </row>
    <row r="65" spans="4:11" ht="15" hidden="1" customHeight="1" x14ac:dyDescent="0.25">
      <c r="D65" s="161" t="str">
        <f>IF('Puestos de Trabajo Emp'!D62&lt;&gt;"",'Puestos de Trabajo Emp'!D62,"")</f>
        <v/>
      </c>
      <c r="J65">
        <v>52</v>
      </c>
      <c r="K65" t="e">
        <f>IF(#REF!&gt;=10,#REF!,0)</f>
        <v>#REF!</v>
      </c>
    </row>
    <row r="66" spans="4:11" ht="15" hidden="1" customHeight="1" x14ac:dyDescent="0.25">
      <c r="D66" s="161" t="str">
        <f>IF('Puestos de Trabajo Emp'!D63&lt;&gt;"",'Puestos de Trabajo Emp'!D63,"")</f>
        <v/>
      </c>
      <c r="J66">
        <v>53</v>
      </c>
      <c r="K66" t="e">
        <f>IF(#REF!&gt;=10,#REF!,0)</f>
        <v>#REF!</v>
      </c>
    </row>
    <row r="67" spans="4:11" ht="15" hidden="1" customHeight="1" x14ac:dyDescent="0.25">
      <c r="D67" s="161" t="str">
        <f>IF('Puestos de Trabajo Emp'!D64&lt;&gt;"",'Puestos de Trabajo Emp'!D64,"")</f>
        <v/>
      </c>
      <c r="J67">
        <v>54</v>
      </c>
      <c r="K67" t="e">
        <f>IF(#REF!&gt;=10,#REF!,0)</f>
        <v>#REF!</v>
      </c>
    </row>
    <row r="68" spans="4:11" ht="15" hidden="1" customHeight="1" x14ac:dyDescent="0.25">
      <c r="D68" s="161" t="str">
        <f>IF('Puestos de Trabajo Emp'!D65&lt;&gt;"",'Puestos de Trabajo Emp'!D65,"")</f>
        <v/>
      </c>
      <c r="J68">
        <v>55</v>
      </c>
      <c r="K68" t="e">
        <f>IF(#REF!&gt;=10,#REF!,0)</f>
        <v>#REF!</v>
      </c>
    </row>
    <row r="69" spans="4:11" ht="15" hidden="1" customHeight="1" x14ac:dyDescent="0.25">
      <c r="D69" s="161" t="str">
        <f>IF('Puestos de Trabajo Emp'!D66&lt;&gt;"",'Puestos de Trabajo Emp'!D66,"")</f>
        <v/>
      </c>
      <c r="J69">
        <v>56</v>
      </c>
      <c r="K69" t="e">
        <f>IF(#REF!&gt;=10,#REF!,0)</f>
        <v>#REF!</v>
      </c>
    </row>
    <row r="70" spans="4:11" ht="15" hidden="1" customHeight="1" x14ac:dyDescent="0.25">
      <c r="D70" s="161" t="str">
        <f>IF('Puestos de Trabajo Emp'!D67&lt;&gt;"",'Puestos de Trabajo Emp'!D67,"")</f>
        <v/>
      </c>
      <c r="J70">
        <v>57</v>
      </c>
      <c r="K70" t="e">
        <f>IF(#REF!&gt;=10,#REF!,0)</f>
        <v>#REF!</v>
      </c>
    </row>
    <row r="71" spans="4:11" ht="15" hidden="1" customHeight="1" x14ac:dyDescent="0.25">
      <c r="D71" s="161" t="str">
        <f>IF('Puestos de Trabajo Emp'!D68&lt;&gt;"",'Puestos de Trabajo Emp'!D68,"")</f>
        <v/>
      </c>
      <c r="J71">
        <v>58</v>
      </c>
      <c r="K71" t="e">
        <f>IF(#REF!&gt;=10,#REF!,0)</f>
        <v>#REF!</v>
      </c>
    </row>
    <row r="72" spans="4:11" ht="15" hidden="1" customHeight="1" x14ac:dyDescent="0.25">
      <c r="D72" s="161" t="str">
        <f>IF('Puestos de Trabajo Emp'!D69&lt;&gt;"",'Puestos de Trabajo Emp'!D69,"")</f>
        <v/>
      </c>
      <c r="J72">
        <v>59</v>
      </c>
      <c r="K72" t="e">
        <f>IF(#REF!&gt;=10,#REF!,0)</f>
        <v>#REF!</v>
      </c>
    </row>
    <row r="73" spans="4:11" ht="15" hidden="1" customHeight="1" x14ac:dyDescent="0.25">
      <c r="D73" s="161" t="str">
        <f>IF('Puestos de Trabajo Emp'!D70&lt;&gt;"",'Puestos de Trabajo Emp'!D70,"")</f>
        <v/>
      </c>
      <c r="J73">
        <v>60</v>
      </c>
      <c r="K73" t="e">
        <f>IF(#REF!&gt;=10,#REF!,0)</f>
        <v>#REF!</v>
      </c>
    </row>
    <row r="74" spans="4:11" ht="15" hidden="1" customHeight="1" x14ac:dyDescent="0.25">
      <c r="D74" s="161" t="str">
        <f>IF('Puestos de Trabajo Emp'!D71&lt;&gt;"",'Puestos de Trabajo Emp'!D71,"")</f>
        <v/>
      </c>
      <c r="J74">
        <v>61</v>
      </c>
      <c r="K74" t="e">
        <f>IF(#REF!&gt;=10,#REF!,0)</f>
        <v>#REF!</v>
      </c>
    </row>
    <row r="75" spans="4:11" ht="15" hidden="1" customHeight="1" x14ac:dyDescent="0.25">
      <c r="D75" s="161" t="str">
        <f>IF('Puestos de Trabajo Emp'!D72&lt;&gt;"",'Puestos de Trabajo Emp'!D72,"")</f>
        <v/>
      </c>
      <c r="J75">
        <v>62</v>
      </c>
      <c r="K75" t="e">
        <f>IF(#REF!&gt;=10,#REF!,0)</f>
        <v>#REF!</v>
      </c>
    </row>
    <row r="76" spans="4:11" ht="15" hidden="1" customHeight="1" x14ac:dyDescent="0.25">
      <c r="D76" s="161" t="str">
        <f>IF('Puestos de Trabajo Emp'!D73&lt;&gt;"",'Puestos de Trabajo Emp'!D73,"")</f>
        <v/>
      </c>
      <c r="J76">
        <v>63</v>
      </c>
      <c r="K76" t="e">
        <f>IF(#REF!&gt;=10,#REF!,0)</f>
        <v>#REF!</v>
      </c>
    </row>
    <row r="77" spans="4:11" ht="15" hidden="1" customHeight="1" x14ac:dyDescent="0.25">
      <c r="D77" s="161" t="str">
        <f>IF('Puestos de Trabajo Emp'!D74&lt;&gt;"",'Puestos de Trabajo Emp'!D74,"")</f>
        <v/>
      </c>
      <c r="J77">
        <v>64</v>
      </c>
      <c r="K77" t="e">
        <f>IF(#REF!&gt;=10,#REF!,0)</f>
        <v>#REF!</v>
      </c>
    </row>
    <row r="78" spans="4:11" ht="15" hidden="1" customHeight="1" x14ac:dyDescent="0.25">
      <c r="D78" s="161" t="str">
        <f>IF('Puestos de Trabajo Emp'!D75&lt;&gt;"",'Puestos de Trabajo Emp'!D75,"")</f>
        <v/>
      </c>
      <c r="J78">
        <v>65</v>
      </c>
      <c r="K78" t="e">
        <f>IF(#REF!&gt;=10,#REF!,0)</f>
        <v>#REF!</v>
      </c>
    </row>
    <row r="79" spans="4:11" ht="15" hidden="1" customHeight="1" x14ac:dyDescent="0.25">
      <c r="D79" s="161" t="str">
        <f>IF('Puestos de Trabajo Emp'!D76&lt;&gt;"",'Puestos de Trabajo Emp'!D76,"")</f>
        <v/>
      </c>
      <c r="J79">
        <v>66</v>
      </c>
      <c r="K79" t="e">
        <f>IF(#REF!&gt;=10,#REF!,0)</f>
        <v>#REF!</v>
      </c>
    </row>
    <row r="80" spans="4:11" ht="15" hidden="1" customHeight="1" x14ac:dyDescent="0.25">
      <c r="D80" s="161" t="str">
        <f>IF('Puestos de Trabajo Emp'!D77&lt;&gt;"",'Puestos de Trabajo Emp'!D77,"")</f>
        <v/>
      </c>
      <c r="J80">
        <v>67</v>
      </c>
      <c r="K80" t="e">
        <f>IF(#REF!&gt;=10,#REF!,0)</f>
        <v>#REF!</v>
      </c>
    </row>
    <row r="81" spans="4:11" ht="15" hidden="1" customHeight="1" x14ac:dyDescent="0.25">
      <c r="D81" s="161" t="str">
        <f>IF('Puestos de Trabajo Emp'!D78&lt;&gt;"",'Puestos de Trabajo Emp'!D78,"")</f>
        <v/>
      </c>
      <c r="J81">
        <v>68</v>
      </c>
      <c r="K81" t="e">
        <f>IF(#REF!&gt;=10,#REF!,0)</f>
        <v>#REF!</v>
      </c>
    </row>
    <row r="82" spans="4:11" ht="15" hidden="1" customHeight="1" x14ac:dyDescent="0.25">
      <c r="D82" s="161" t="str">
        <f>IF('Puestos de Trabajo Emp'!D79&lt;&gt;"",'Puestos de Trabajo Emp'!D79,"")</f>
        <v/>
      </c>
      <c r="J82">
        <v>69</v>
      </c>
      <c r="K82" t="e">
        <f>IF(#REF!&gt;=10,#REF!,0)</f>
        <v>#REF!</v>
      </c>
    </row>
    <row r="83" spans="4:11" ht="15" hidden="1" customHeight="1" x14ac:dyDescent="0.25">
      <c r="D83" s="161" t="str">
        <f>IF('Puestos de Trabajo Emp'!D80&lt;&gt;"",'Puestos de Trabajo Emp'!D80,"")</f>
        <v/>
      </c>
      <c r="J83">
        <v>70</v>
      </c>
      <c r="K83" t="e">
        <f>IF(#REF!&gt;=10,#REF!,0)</f>
        <v>#REF!</v>
      </c>
    </row>
    <row r="84" spans="4:11" ht="15" hidden="1" customHeight="1" x14ac:dyDescent="0.25">
      <c r="D84" s="161" t="str">
        <f>IF('Puestos de Trabajo Emp'!D81&lt;&gt;"",'Puestos de Trabajo Emp'!D81,"")</f>
        <v/>
      </c>
      <c r="J84">
        <v>71</v>
      </c>
      <c r="K84" t="e">
        <f>IF(#REF!&gt;=10,#REF!,0)</f>
        <v>#REF!</v>
      </c>
    </row>
    <row r="85" spans="4:11" ht="15" hidden="1" customHeight="1" x14ac:dyDescent="0.25">
      <c r="D85" s="161" t="str">
        <f>IF('Puestos de Trabajo Emp'!D82&lt;&gt;"",'Puestos de Trabajo Emp'!D82,"")</f>
        <v/>
      </c>
      <c r="J85">
        <v>72</v>
      </c>
      <c r="K85" t="e">
        <f>IF(#REF!&gt;=10,#REF!,0)</f>
        <v>#REF!</v>
      </c>
    </row>
    <row r="86" spans="4:11" ht="15" hidden="1" customHeight="1" x14ac:dyDescent="0.25">
      <c r="D86" s="161" t="str">
        <f>IF('Puestos de Trabajo Emp'!D83&lt;&gt;"",'Puestos de Trabajo Emp'!D83,"")</f>
        <v/>
      </c>
      <c r="J86">
        <v>73</v>
      </c>
      <c r="K86" t="e">
        <f>IF(#REF!&gt;=10,#REF!,0)</f>
        <v>#REF!</v>
      </c>
    </row>
    <row r="87" spans="4:11" ht="15" hidden="1" customHeight="1" x14ac:dyDescent="0.25">
      <c r="D87" s="161" t="str">
        <f>IF('Puestos de Trabajo Emp'!D84&lt;&gt;"",'Puestos de Trabajo Emp'!D84,"")</f>
        <v/>
      </c>
      <c r="J87">
        <v>74</v>
      </c>
      <c r="K87" t="e">
        <f>IF(#REF!&gt;=10,#REF!,0)</f>
        <v>#REF!</v>
      </c>
    </row>
    <row r="88" spans="4:11" ht="15" hidden="1" customHeight="1" x14ac:dyDescent="0.25">
      <c r="D88" s="161" t="str">
        <f>IF('Puestos de Trabajo Emp'!D85&lt;&gt;"",'Puestos de Trabajo Emp'!D85,"")</f>
        <v/>
      </c>
      <c r="J88">
        <v>75</v>
      </c>
      <c r="K88" t="e">
        <f>IF(#REF!&gt;=10,#REF!,0)</f>
        <v>#REF!</v>
      </c>
    </row>
    <row r="89" spans="4:11" ht="15" hidden="1" customHeight="1" x14ac:dyDescent="0.25">
      <c r="D89" s="161" t="str">
        <f>IF('Puestos de Trabajo Emp'!D86&lt;&gt;"",'Puestos de Trabajo Emp'!D86,"")</f>
        <v/>
      </c>
      <c r="J89">
        <v>76</v>
      </c>
      <c r="K89" t="e">
        <f>IF(#REF!&gt;=10,#REF!,0)</f>
        <v>#REF!</v>
      </c>
    </row>
    <row r="90" spans="4:11" ht="15" hidden="1" customHeight="1" x14ac:dyDescent="0.25">
      <c r="D90" s="161" t="str">
        <f>IF('Puestos de Trabajo Emp'!D87&lt;&gt;"",'Puestos de Trabajo Emp'!D87,"")</f>
        <v/>
      </c>
      <c r="J90">
        <v>77</v>
      </c>
      <c r="K90" t="e">
        <f>IF(#REF!&gt;=10,#REF!,0)</f>
        <v>#REF!</v>
      </c>
    </row>
    <row r="91" spans="4:11" ht="15" hidden="1" customHeight="1" x14ac:dyDescent="0.25">
      <c r="D91" s="161" t="str">
        <f>IF('Puestos de Trabajo Emp'!D88&lt;&gt;"",'Puestos de Trabajo Emp'!D88,"")</f>
        <v/>
      </c>
      <c r="J91">
        <v>78</v>
      </c>
      <c r="K91" t="e">
        <f>IF(#REF!&gt;=10,#REF!,0)</f>
        <v>#REF!</v>
      </c>
    </row>
    <row r="92" spans="4:11" ht="15" hidden="1" customHeight="1" x14ac:dyDescent="0.25">
      <c r="D92" s="161" t="str">
        <f>IF('Puestos de Trabajo Emp'!D89&lt;&gt;"",'Puestos de Trabajo Emp'!D89,"")</f>
        <v/>
      </c>
      <c r="J92">
        <v>79</v>
      </c>
      <c r="K92" t="e">
        <f>IF(#REF!&gt;=10,#REF!,0)</f>
        <v>#REF!</v>
      </c>
    </row>
    <row r="93" spans="4:11" ht="15" hidden="1" customHeight="1" x14ac:dyDescent="0.25">
      <c r="D93" s="161" t="str">
        <f>IF('Puestos de Trabajo Emp'!D90&lt;&gt;"",'Puestos de Trabajo Emp'!D90,"")</f>
        <v/>
      </c>
      <c r="J93">
        <v>80</v>
      </c>
      <c r="K93" t="e">
        <f>IF(#REF!&gt;=10,#REF!,0)</f>
        <v>#REF!</v>
      </c>
    </row>
    <row r="94" spans="4:11" ht="15" hidden="1" customHeight="1" x14ac:dyDescent="0.25">
      <c r="D94" s="161" t="str">
        <f>IF('Puestos de Trabajo Emp'!D91&lt;&gt;"",'Puestos de Trabajo Emp'!D91,"")</f>
        <v/>
      </c>
      <c r="J94">
        <v>81</v>
      </c>
      <c r="K94" t="e">
        <f>IF(#REF!&gt;=10,#REF!,0)</f>
        <v>#REF!</v>
      </c>
    </row>
    <row r="95" spans="4:11" ht="15" hidden="1" customHeight="1" x14ac:dyDescent="0.25">
      <c r="D95" s="161" t="str">
        <f>IF('Puestos de Trabajo Emp'!D92&lt;&gt;"",'Puestos de Trabajo Emp'!D92,"")</f>
        <v/>
      </c>
      <c r="J95">
        <v>82</v>
      </c>
      <c r="K95" t="e">
        <f>IF(#REF!&gt;=10,#REF!,0)</f>
        <v>#REF!</v>
      </c>
    </row>
    <row r="96" spans="4:11" ht="15" hidden="1" customHeight="1" x14ac:dyDescent="0.25">
      <c r="D96" s="161" t="str">
        <f>IF('Puestos de Trabajo Emp'!D93&lt;&gt;"",'Puestos de Trabajo Emp'!D93,"")</f>
        <v/>
      </c>
      <c r="J96">
        <v>83</v>
      </c>
      <c r="K96" t="e">
        <f>IF(#REF!&gt;=10,#REF!,0)</f>
        <v>#REF!</v>
      </c>
    </row>
    <row r="97" spans="4:11" ht="15" hidden="1" customHeight="1" x14ac:dyDescent="0.25">
      <c r="D97" s="161" t="str">
        <f>IF('Puestos de Trabajo Emp'!D94&lt;&gt;"",'Puestos de Trabajo Emp'!D94,"")</f>
        <v/>
      </c>
      <c r="J97">
        <v>84</v>
      </c>
      <c r="K97" t="e">
        <f>IF(#REF!&gt;=10,#REF!,0)</f>
        <v>#REF!</v>
      </c>
    </row>
    <row r="98" spans="4:11" ht="15" hidden="1" customHeight="1" x14ac:dyDescent="0.25">
      <c r="D98" s="161" t="str">
        <f>IF('Puestos de Trabajo Emp'!D95&lt;&gt;"",'Puestos de Trabajo Emp'!D95,"")</f>
        <v/>
      </c>
      <c r="J98">
        <v>85</v>
      </c>
      <c r="K98" t="e">
        <f>IF(#REF!&gt;=10,#REF!,0)</f>
        <v>#REF!</v>
      </c>
    </row>
    <row r="99" spans="4:11" ht="15" hidden="1" customHeight="1" x14ac:dyDescent="0.25">
      <c r="D99" s="161" t="str">
        <f>IF('Puestos de Trabajo Emp'!D96&lt;&gt;"",'Puestos de Trabajo Emp'!D96,"")</f>
        <v/>
      </c>
      <c r="J99">
        <v>86</v>
      </c>
      <c r="K99" t="e">
        <f>IF(#REF!&gt;=10,#REF!,0)</f>
        <v>#REF!</v>
      </c>
    </row>
    <row r="100" spans="4:11" ht="15" hidden="1" customHeight="1" x14ac:dyDescent="0.25">
      <c r="D100" s="161" t="str">
        <f>IF('Puestos de Trabajo Emp'!D97&lt;&gt;"",'Puestos de Trabajo Emp'!D97,"")</f>
        <v/>
      </c>
      <c r="J100">
        <v>87</v>
      </c>
      <c r="K100" t="e">
        <f>IF(#REF!&gt;=10,#REF!,0)</f>
        <v>#REF!</v>
      </c>
    </row>
    <row r="101" spans="4:11" ht="15" hidden="1" customHeight="1" x14ac:dyDescent="0.25">
      <c r="D101" s="161" t="str">
        <f>IF('Puestos de Trabajo Emp'!D98&lt;&gt;"",'Puestos de Trabajo Emp'!D98,"")</f>
        <v/>
      </c>
      <c r="J101">
        <v>88</v>
      </c>
      <c r="K101" t="e">
        <f>IF(#REF!&gt;=10,#REF!,0)</f>
        <v>#REF!</v>
      </c>
    </row>
    <row r="102" spans="4:11" ht="15" hidden="1" customHeight="1" x14ac:dyDescent="0.25">
      <c r="D102" s="161" t="str">
        <f>IF('Puestos de Trabajo Emp'!D99&lt;&gt;"",'Puestos de Trabajo Emp'!D99,"")</f>
        <v/>
      </c>
      <c r="J102">
        <v>89</v>
      </c>
      <c r="K102" t="e">
        <f>IF(#REF!&gt;=10,#REF!,0)</f>
        <v>#REF!</v>
      </c>
    </row>
    <row r="103" spans="4:11" ht="15" hidden="1" customHeight="1" x14ac:dyDescent="0.25">
      <c r="D103" s="161" t="str">
        <f>IF('Puestos de Trabajo Emp'!D100&lt;&gt;"",'Puestos de Trabajo Emp'!D100,"")</f>
        <v/>
      </c>
      <c r="J103">
        <v>90</v>
      </c>
      <c r="K103" t="e">
        <f>IF(#REF!&gt;=10,#REF!,0)</f>
        <v>#REF!</v>
      </c>
    </row>
    <row r="104" spans="4:11" ht="15" hidden="1" customHeight="1" x14ac:dyDescent="0.25">
      <c r="D104" s="161" t="str">
        <f>IF('Puestos de Trabajo Emp'!D101&lt;&gt;"",'Puestos de Trabajo Emp'!D101,"")</f>
        <v/>
      </c>
      <c r="J104">
        <v>91</v>
      </c>
      <c r="K104" t="e">
        <f>IF(#REF!&gt;=10,#REF!,0)</f>
        <v>#REF!</v>
      </c>
    </row>
    <row r="105" spans="4:11" ht="15" hidden="1" customHeight="1" x14ac:dyDescent="0.25">
      <c r="D105" s="161" t="str">
        <f>IF('Puestos de Trabajo Emp'!D102&lt;&gt;"",'Puestos de Trabajo Emp'!D102,"")</f>
        <v/>
      </c>
      <c r="J105">
        <v>92</v>
      </c>
      <c r="K105" t="e">
        <f>IF(#REF!&gt;=10,#REF!,0)</f>
        <v>#REF!</v>
      </c>
    </row>
    <row r="106" spans="4:11" ht="15" hidden="1" customHeight="1" x14ac:dyDescent="0.25">
      <c r="D106" s="161" t="str">
        <f>IF('Puestos de Trabajo Emp'!D103&lt;&gt;"",'Puestos de Trabajo Emp'!D103,"")</f>
        <v/>
      </c>
      <c r="J106">
        <v>93</v>
      </c>
      <c r="K106" t="e">
        <f>IF(#REF!&gt;=10,#REF!,0)</f>
        <v>#REF!</v>
      </c>
    </row>
    <row r="107" spans="4:11" ht="15" hidden="1" customHeight="1" x14ac:dyDescent="0.25">
      <c r="D107" s="161" t="str">
        <f>IF('Puestos de Trabajo Emp'!D104&lt;&gt;"",'Puestos de Trabajo Emp'!D104,"")</f>
        <v/>
      </c>
      <c r="J107">
        <v>94</v>
      </c>
      <c r="K107" t="e">
        <f>IF(#REF!&gt;=10,#REF!,0)</f>
        <v>#REF!</v>
      </c>
    </row>
    <row r="108" spans="4:11" ht="15" hidden="1" customHeight="1" x14ac:dyDescent="0.25">
      <c r="D108" s="161" t="str">
        <f>IF('Puestos de Trabajo Emp'!D105&lt;&gt;"",'Puestos de Trabajo Emp'!D105,"")</f>
        <v/>
      </c>
      <c r="J108">
        <v>95</v>
      </c>
      <c r="K108" t="e">
        <f>IF(#REF!&gt;=10,#REF!,0)</f>
        <v>#REF!</v>
      </c>
    </row>
    <row r="109" spans="4:11" ht="15" hidden="1" customHeight="1" x14ac:dyDescent="0.25">
      <c r="D109" s="161" t="str">
        <f>IF('Puestos de Trabajo Emp'!D106&lt;&gt;"",'Puestos de Trabajo Emp'!D106,"")</f>
        <v/>
      </c>
      <c r="J109">
        <v>96</v>
      </c>
      <c r="K109" t="e">
        <f>IF(#REF!&gt;=10,#REF!,0)</f>
        <v>#REF!</v>
      </c>
    </row>
    <row r="110" spans="4:11" ht="15" hidden="1" customHeight="1" x14ac:dyDescent="0.25">
      <c r="D110" s="161" t="str">
        <f>IF('Puestos de Trabajo Emp'!D107&lt;&gt;"",'Puestos de Trabajo Emp'!D107,"")</f>
        <v/>
      </c>
      <c r="J110">
        <v>97</v>
      </c>
      <c r="K110" t="e">
        <f>IF(#REF!&gt;=10,#REF!,0)</f>
        <v>#REF!</v>
      </c>
    </row>
    <row r="111" spans="4:11" ht="15" hidden="1" customHeight="1" x14ac:dyDescent="0.25">
      <c r="D111" s="161" t="str">
        <f>IF('Puestos de Trabajo Emp'!D108&lt;&gt;"",'Puestos de Trabajo Emp'!D108,"")</f>
        <v/>
      </c>
      <c r="J111">
        <v>98</v>
      </c>
      <c r="K111" t="e">
        <f>IF(#REF!&gt;=10,#REF!,0)</f>
        <v>#REF!</v>
      </c>
    </row>
    <row r="112" spans="4:11" ht="15" hidden="1" customHeight="1" x14ac:dyDescent="0.25">
      <c r="D112" s="161" t="str">
        <f>IF('Puestos de Trabajo Emp'!D109&lt;&gt;"",'Puestos de Trabajo Emp'!D109,"")</f>
        <v/>
      </c>
      <c r="J112">
        <v>99</v>
      </c>
      <c r="K112" t="e">
        <f>IF(#REF!&gt;=10,#REF!,0)</f>
        <v>#REF!</v>
      </c>
    </row>
    <row r="113" spans="4:11" ht="15" hidden="1" customHeight="1" x14ac:dyDescent="0.25">
      <c r="D113" s="161" t="str">
        <f>IF('Puestos de Trabajo Emp'!D110&lt;&gt;"",'Puestos de Trabajo Emp'!D110,"")</f>
        <v/>
      </c>
      <c r="J113">
        <v>100</v>
      </c>
      <c r="K113" t="e">
        <f>IF(#REF!&gt;=10,#REF!,0)</f>
        <v>#REF!</v>
      </c>
    </row>
    <row r="114" spans="4:11" ht="15" hidden="1" customHeight="1" x14ac:dyDescent="0.25">
      <c r="D114" s="161" t="str">
        <f>IF('Puestos de Trabajo Emp'!D111&lt;&gt;"",'Puestos de Trabajo Emp'!D111,"")</f>
        <v/>
      </c>
      <c r="J114">
        <v>101</v>
      </c>
      <c r="K114" t="e">
        <f>IF(#REF!&gt;=10,#REF!,0)</f>
        <v>#REF!</v>
      </c>
    </row>
    <row r="115" spans="4:11" ht="15" hidden="1" customHeight="1" x14ac:dyDescent="0.25">
      <c r="D115" s="161" t="str">
        <f>IF('Puestos de Trabajo Emp'!D112&lt;&gt;"",'Puestos de Trabajo Emp'!D112,"")</f>
        <v/>
      </c>
      <c r="J115">
        <v>102</v>
      </c>
      <c r="K115" t="e">
        <f>IF(#REF!&gt;=10,#REF!,0)</f>
        <v>#REF!</v>
      </c>
    </row>
    <row r="116" spans="4:11" ht="15" hidden="1" customHeight="1" x14ac:dyDescent="0.25">
      <c r="D116" s="161" t="str">
        <f>IF('Puestos de Trabajo Emp'!D113&lt;&gt;"",'Puestos de Trabajo Emp'!D113,"")</f>
        <v/>
      </c>
      <c r="J116">
        <v>103</v>
      </c>
      <c r="K116" t="e">
        <f>IF(#REF!&gt;=10,#REF!,0)</f>
        <v>#REF!</v>
      </c>
    </row>
    <row r="117" spans="4:11" ht="15" hidden="1" customHeight="1" x14ac:dyDescent="0.25">
      <c r="D117" s="161" t="str">
        <f>IF('Puestos de Trabajo Emp'!D114&lt;&gt;"",'Puestos de Trabajo Emp'!D114,"")</f>
        <v/>
      </c>
      <c r="J117">
        <v>104</v>
      </c>
      <c r="K117" t="e">
        <f>IF(#REF!&gt;=10,#REF!,0)</f>
        <v>#REF!</v>
      </c>
    </row>
    <row r="118" spans="4:11" ht="15" hidden="1" customHeight="1" x14ac:dyDescent="0.25">
      <c r="D118" s="161" t="str">
        <f>IF('Puestos de Trabajo Emp'!D115&lt;&gt;"",'Puestos de Trabajo Emp'!D115,"")</f>
        <v/>
      </c>
      <c r="J118">
        <v>105</v>
      </c>
      <c r="K118" t="e">
        <f>IF(#REF!&gt;=10,#REF!,0)</f>
        <v>#REF!</v>
      </c>
    </row>
    <row r="119" spans="4:11" ht="15" hidden="1" customHeight="1" x14ac:dyDescent="0.25">
      <c r="D119" s="161" t="str">
        <f>IF('Puestos de Trabajo Emp'!D116&lt;&gt;"",'Puestos de Trabajo Emp'!D116,"")</f>
        <v/>
      </c>
      <c r="J119">
        <v>106</v>
      </c>
      <c r="K119" t="e">
        <f>IF(#REF!&gt;=10,#REF!,0)</f>
        <v>#REF!</v>
      </c>
    </row>
    <row r="120" spans="4:11" ht="15" hidden="1" customHeight="1" x14ac:dyDescent="0.25">
      <c r="D120" s="161" t="str">
        <f>IF('Puestos de Trabajo Emp'!D117&lt;&gt;"",'Puestos de Trabajo Emp'!D117,"")</f>
        <v/>
      </c>
      <c r="J120">
        <v>107</v>
      </c>
      <c r="K120" t="e">
        <f>IF(#REF!&gt;=10,#REF!,0)</f>
        <v>#REF!</v>
      </c>
    </row>
    <row r="121" spans="4:11" ht="15" hidden="1" customHeight="1" x14ac:dyDescent="0.25">
      <c r="D121" s="161" t="str">
        <f>IF('Puestos de Trabajo Emp'!D118&lt;&gt;"",'Puestos de Trabajo Emp'!D118,"")</f>
        <v/>
      </c>
      <c r="J121">
        <v>108</v>
      </c>
      <c r="K121" t="e">
        <f>IF(#REF!&gt;=10,#REF!,0)</f>
        <v>#REF!</v>
      </c>
    </row>
    <row r="122" spans="4:11" ht="15" hidden="1" customHeight="1" x14ac:dyDescent="0.25">
      <c r="D122" s="161" t="str">
        <f>IF('Puestos de Trabajo Emp'!D119&lt;&gt;"",'Puestos de Trabajo Emp'!D119,"")</f>
        <v/>
      </c>
      <c r="J122">
        <v>109</v>
      </c>
      <c r="K122" t="e">
        <f>IF(#REF!&gt;=10,#REF!,0)</f>
        <v>#REF!</v>
      </c>
    </row>
    <row r="123" spans="4:11" ht="15" hidden="1" customHeight="1" x14ac:dyDescent="0.25">
      <c r="D123" s="161" t="str">
        <f>IF('Puestos de Trabajo Emp'!D120&lt;&gt;"",'Puestos de Trabajo Emp'!D120,"")</f>
        <v/>
      </c>
      <c r="J123">
        <v>110</v>
      </c>
      <c r="K123" t="e">
        <f>IF(#REF!&gt;=10,#REF!,0)</f>
        <v>#REF!</v>
      </c>
    </row>
    <row r="124" spans="4:11" ht="15" hidden="1" customHeight="1" x14ac:dyDescent="0.25">
      <c r="D124" s="161" t="str">
        <f>IF('Puestos de Trabajo Emp'!D121&lt;&gt;"",'Puestos de Trabajo Emp'!D121,"")</f>
        <v/>
      </c>
      <c r="J124">
        <v>111</v>
      </c>
      <c r="K124" t="e">
        <f>IF(#REF!&gt;=10,#REF!,0)</f>
        <v>#REF!</v>
      </c>
    </row>
    <row r="125" spans="4:11" ht="15" hidden="1" customHeight="1" x14ac:dyDescent="0.25">
      <c r="D125" s="161" t="str">
        <f>IF('Puestos de Trabajo Emp'!D122&lt;&gt;"",'Puestos de Trabajo Emp'!D122,"")</f>
        <v/>
      </c>
      <c r="J125">
        <v>112</v>
      </c>
      <c r="K125" t="e">
        <f>IF(#REF!&gt;=10,#REF!,0)</f>
        <v>#REF!</v>
      </c>
    </row>
    <row r="126" spans="4:11" ht="15" hidden="1" customHeight="1" x14ac:dyDescent="0.25">
      <c r="D126" s="161" t="str">
        <f>IF('Puestos de Trabajo Emp'!D123&lt;&gt;"",'Puestos de Trabajo Emp'!D123,"")</f>
        <v/>
      </c>
      <c r="J126">
        <v>113</v>
      </c>
      <c r="K126" t="e">
        <f>IF(#REF!&gt;=10,#REF!,0)</f>
        <v>#REF!</v>
      </c>
    </row>
    <row r="127" spans="4:11" ht="15" hidden="1" customHeight="1" x14ac:dyDescent="0.25">
      <c r="D127" s="161" t="str">
        <f>IF('Puestos de Trabajo Emp'!D124&lt;&gt;"",'Puestos de Trabajo Emp'!D124,"")</f>
        <v/>
      </c>
      <c r="J127">
        <v>114</v>
      </c>
      <c r="K127" t="e">
        <f>IF(#REF!&gt;=10,#REF!,0)</f>
        <v>#REF!</v>
      </c>
    </row>
    <row r="128" spans="4:11" ht="15" hidden="1" customHeight="1" x14ac:dyDescent="0.25">
      <c r="D128" s="161" t="str">
        <f>IF('Puestos de Trabajo Emp'!D125&lt;&gt;"",'Puestos de Trabajo Emp'!D125,"")</f>
        <v/>
      </c>
      <c r="J128">
        <v>115</v>
      </c>
      <c r="K128" t="e">
        <f>IF(#REF!&gt;=10,#REF!,0)</f>
        <v>#REF!</v>
      </c>
    </row>
    <row r="129" spans="4:11" ht="15" hidden="1" customHeight="1" x14ac:dyDescent="0.25">
      <c r="D129" s="161" t="str">
        <f>IF('Puestos de Trabajo Emp'!D126&lt;&gt;"",'Puestos de Trabajo Emp'!D126,"")</f>
        <v/>
      </c>
      <c r="J129">
        <v>116</v>
      </c>
      <c r="K129" t="e">
        <f>IF(#REF!&gt;=10,#REF!,0)</f>
        <v>#REF!</v>
      </c>
    </row>
    <row r="130" spans="4:11" ht="15" hidden="1" customHeight="1" x14ac:dyDescent="0.25">
      <c r="D130" s="161" t="str">
        <f>IF('Puestos de Trabajo Emp'!D127&lt;&gt;"",'Puestos de Trabajo Emp'!D127,"")</f>
        <v/>
      </c>
      <c r="J130">
        <v>117</v>
      </c>
      <c r="K130" t="e">
        <f>IF(#REF!&gt;=10,#REF!,0)</f>
        <v>#REF!</v>
      </c>
    </row>
    <row r="131" spans="4:11" ht="15" hidden="1" customHeight="1" x14ac:dyDescent="0.25">
      <c r="D131" s="161" t="str">
        <f>IF('Puestos de Trabajo Emp'!D128&lt;&gt;"",'Puestos de Trabajo Emp'!D128,"")</f>
        <v/>
      </c>
      <c r="J131">
        <v>118</v>
      </c>
      <c r="K131" t="e">
        <f>IF(#REF!&gt;=10,#REF!,0)</f>
        <v>#REF!</v>
      </c>
    </row>
    <row r="132" spans="4:11" ht="15" hidden="1" customHeight="1" x14ac:dyDescent="0.25">
      <c r="D132" s="161" t="str">
        <f>IF('Puestos de Trabajo Emp'!D129&lt;&gt;"",'Puestos de Trabajo Emp'!D129,"")</f>
        <v/>
      </c>
      <c r="J132">
        <v>119</v>
      </c>
      <c r="K132" t="e">
        <f>IF(#REF!&gt;=10,#REF!,0)</f>
        <v>#REF!</v>
      </c>
    </row>
    <row r="133" spans="4:11" ht="15" hidden="1" customHeight="1" x14ac:dyDescent="0.25">
      <c r="D133" s="161" t="str">
        <f>IF('Puestos de Trabajo Emp'!D130&lt;&gt;"",'Puestos de Trabajo Emp'!D130,"")</f>
        <v/>
      </c>
      <c r="J133">
        <v>120</v>
      </c>
      <c r="K133" t="e">
        <f>IF(#REF!&gt;=10,#REF!,0)</f>
        <v>#REF!</v>
      </c>
    </row>
    <row r="134" spans="4:11" ht="15" hidden="1" customHeight="1" x14ac:dyDescent="0.25">
      <c r="D134" s="161" t="str">
        <f>IF('Puestos de Trabajo Emp'!D131&lt;&gt;"",'Puestos de Trabajo Emp'!D131,"")</f>
        <v/>
      </c>
      <c r="J134">
        <v>121</v>
      </c>
      <c r="K134" t="e">
        <f>IF(#REF!&gt;=10,#REF!,0)</f>
        <v>#REF!</v>
      </c>
    </row>
    <row r="135" spans="4:11" ht="15" hidden="1" customHeight="1" x14ac:dyDescent="0.25">
      <c r="D135" s="161" t="str">
        <f>IF('Puestos de Trabajo Emp'!D132&lt;&gt;"",'Puestos de Trabajo Emp'!D132,"")</f>
        <v/>
      </c>
      <c r="J135">
        <v>122</v>
      </c>
      <c r="K135" t="e">
        <f>IF(#REF!&gt;=10,#REF!,0)</f>
        <v>#REF!</v>
      </c>
    </row>
    <row r="136" spans="4:11" ht="15" hidden="1" customHeight="1" x14ac:dyDescent="0.25">
      <c r="D136" s="161" t="str">
        <f>IF('Puestos de Trabajo Emp'!D133&lt;&gt;"",'Puestos de Trabajo Emp'!D133,"")</f>
        <v/>
      </c>
      <c r="J136">
        <v>123</v>
      </c>
      <c r="K136" t="e">
        <f>IF(#REF!&gt;=10,#REF!,0)</f>
        <v>#REF!</v>
      </c>
    </row>
    <row r="137" spans="4:11" ht="15" hidden="1" customHeight="1" x14ac:dyDescent="0.25">
      <c r="D137" s="161" t="str">
        <f>IF('Puestos de Trabajo Emp'!D134&lt;&gt;"",'Puestos de Trabajo Emp'!D134,"")</f>
        <v/>
      </c>
      <c r="J137">
        <v>124</v>
      </c>
      <c r="K137" t="e">
        <f>IF(#REF!&gt;=10,#REF!,0)</f>
        <v>#REF!</v>
      </c>
    </row>
    <row r="138" spans="4:11" ht="15" hidden="1" customHeight="1" x14ac:dyDescent="0.25">
      <c r="D138" s="161" t="str">
        <f>IF('Puestos de Trabajo Emp'!D135&lt;&gt;"",'Puestos de Trabajo Emp'!D135,"")</f>
        <v/>
      </c>
      <c r="J138">
        <v>125</v>
      </c>
      <c r="K138" t="e">
        <f>IF(#REF!&gt;=10,#REF!,0)</f>
        <v>#REF!</v>
      </c>
    </row>
    <row r="139" spans="4:11" ht="15" hidden="1" customHeight="1" x14ac:dyDescent="0.25">
      <c r="D139" s="161" t="str">
        <f>IF('Puestos de Trabajo Emp'!D136&lt;&gt;"",'Puestos de Trabajo Emp'!D136,"")</f>
        <v/>
      </c>
      <c r="J139">
        <v>126</v>
      </c>
      <c r="K139" t="e">
        <f>IF(#REF!&gt;=10,#REF!,0)</f>
        <v>#REF!</v>
      </c>
    </row>
    <row r="140" spans="4:11" ht="15" hidden="1" customHeight="1" x14ac:dyDescent="0.25">
      <c r="D140" s="161" t="str">
        <f>IF('Puestos de Trabajo Emp'!D137&lt;&gt;"",'Puestos de Trabajo Emp'!D137,"")</f>
        <v/>
      </c>
      <c r="J140">
        <v>127</v>
      </c>
      <c r="K140" t="e">
        <f>IF(#REF!&gt;=10,#REF!,0)</f>
        <v>#REF!</v>
      </c>
    </row>
    <row r="141" spans="4:11" ht="15" hidden="1" customHeight="1" x14ac:dyDescent="0.25">
      <c r="D141" s="161" t="str">
        <f>IF('Puestos de Trabajo Emp'!D138&lt;&gt;"",'Puestos de Trabajo Emp'!D138,"")</f>
        <v/>
      </c>
      <c r="J141">
        <v>128</v>
      </c>
      <c r="K141" t="e">
        <f>IF(#REF!&gt;=10,#REF!,0)</f>
        <v>#REF!</v>
      </c>
    </row>
    <row r="142" spans="4:11" ht="15" hidden="1" customHeight="1" x14ac:dyDescent="0.25">
      <c r="D142" s="161" t="str">
        <f>IF('Puestos de Trabajo Emp'!D139&lt;&gt;"",'Puestos de Trabajo Emp'!D139,"")</f>
        <v/>
      </c>
      <c r="J142">
        <v>129</v>
      </c>
      <c r="K142" t="e">
        <f>IF(#REF!&gt;=10,#REF!,0)</f>
        <v>#REF!</v>
      </c>
    </row>
    <row r="143" spans="4:11" ht="15" hidden="1" customHeight="1" x14ac:dyDescent="0.25">
      <c r="D143" s="161" t="str">
        <f>IF('Puestos de Trabajo Emp'!D140&lt;&gt;"",'Puestos de Trabajo Emp'!D140,"")</f>
        <v/>
      </c>
      <c r="J143">
        <v>130</v>
      </c>
      <c r="K143" t="e">
        <f>IF(#REF!&gt;=10,#REF!,0)</f>
        <v>#REF!</v>
      </c>
    </row>
    <row r="144" spans="4:11" ht="15" hidden="1" customHeight="1" x14ac:dyDescent="0.25">
      <c r="D144" s="161" t="str">
        <f>IF('Puestos de Trabajo Emp'!D141&lt;&gt;"",'Puestos de Trabajo Emp'!D141,"")</f>
        <v/>
      </c>
      <c r="J144">
        <v>131</v>
      </c>
      <c r="K144" t="e">
        <f>IF(#REF!&gt;=10,#REF!,0)</f>
        <v>#REF!</v>
      </c>
    </row>
    <row r="145" spans="4:11" ht="15" hidden="1" customHeight="1" x14ac:dyDescent="0.25">
      <c r="D145" s="161" t="str">
        <f>IF('Puestos de Trabajo Emp'!D142&lt;&gt;"",'Puestos de Trabajo Emp'!D142,"")</f>
        <v/>
      </c>
      <c r="J145">
        <v>132</v>
      </c>
      <c r="K145" t="e">
        <f>IF(#REF!&gt;=10,#REF!,0)</f>
        <v>#REF!</v>
      </c>
    </row>
    <row r="146" spans="4:11" ht="15" hidden="1" customHeight="1" x14ac:dyDescent="0.25">
      <c r="D146" s="161" t="str">
        <f>IF('Puestos de Trabajo Emp'!D143&lt;&gt;"",'Puestos de Trabajo Emp'!D143,"")</f>
        <v/>
      </c>
      <c r="J146">
        <v>133</v>
      </c>
      <c r="K146" t="e">
        <f>IF(#REF!&gt;=10,#REF!,0)</f>
        <v>#REF!</v>
      </c>
    </row>
    <row r="147" spans="4:11" ht="15" hidden="1" customHeight="1" x14ac:dyDescent="0.25">
      <c r="D147" s="161" t="str">
        <f>IF('Puestos de Trabajo Emp'!D144&lt;&gt;"",'Puestos de Trabajo Emp'!D144,"")</f>
        <v/>
      </c>
      <c r="J147">
        <v>134</v>
      </c>
      <c r="K147" t="e">
        <f>IF(#REF!&gt;=10,#REF!,0)</f>
        <v>#REF!</v>
      </c>
    </row>
    <row r="148" spans="4:11" ht="15" hidden="1" customHeight="1" x14ac:dyDescent="0.25">
      <c r="D148" s="161" t="str">
        <f>IF('Puestos de Trabajo Emp'!D145&lt;&gt;"",'Puestos de Trabajo Emp'!D145,"")</f>
        <v/>
      </c>
      <c r="J148">
        <v>135</v>
      </c>
      <c r="K148" t="e">
        <f>IF(#REF!&gt;=10,#REF!,0)</f>
        <v>#REF!</v>
      </c>
    </row>
    <row r="149" spans="4:11" ht="15" hidden="1" customHeight="1" x14ac:dyDescent="0.25">
      <c r="D149" s="161" t="str">
        <f>IF('Puestos de Trabajo Emp'!D146&lt;&gt;"",'Puestos de Trabajo Emp'!D146,"")</f>
        <v/>
      </c>
      <c r="J149">
        <v>136</v>
      </c>
      <c r="K149" t="e">
        <f>IF(#REF!&gt;=10,#REF!,0)</f>
        <v>#REF!</v>
      </c>
    </row>
    <row r="150" spans="4:11" ht="15" hidden="1" customHeight="1" x14ac:dyDescent="0.25">
      <c r="D150" s="161" t="str">
        <f>IF('Puestos de Trabajo Emp'!D147&lt;&gt;"",'Puestos de Trabajo Emp'!D147,"")</f>
        <v/>
      </c>
      <c r="J150">
        <v>137</v>
      </c>
      <c r="K150" t="e">
        <f>IF(#REF!&gt;=10,#REF!,0)</f>
        <v>#REF!</v>
      </c>
    </row>
    <row r="151" spans="4:11" ht="15" hidden="1" customHeight="1" x14ac:dyDescent="0.25">
      <c r="D151" s="161" t="str">
        <f>IF('Puestos de Trabajo Emp'!D148&lt;&gt;"",'Puestos de Trabajo Emp'!D148,"")</f>
        <v/>
      </c>
      <c r="J151">
        <v>138</v>
      </c>
      <c r="K151" t="e">
        <f>IF(#REF!&gt;=10,#REF!,0)</f>
        <v>#REF!</v>
      </c>
    </row>
    <row r="152" spans="4:11" ht="15" hidden="1" customHeight="1" x14ac:dyDescent="0.25">
      <c r="D152" s="161" t="str">
        <f>IF('Puestos de Trabajo Emp'!D149&lt;&gt;"",'Puestos de Trabajo Emp'!D149,"")</f>
        <v/>
      </c>
      <c r="J152">
        <v>139</v>
      </c>
      <c r="K152" t="e">
        <f>IF(#REF!&gt;=10,#REF!,0)</f>
        <v>#REF!</v>
      </c>
    </row>
    <row r="153" spans="4:11" ht="15" hidden="1" customHeight="1" x14ac:dyDescent="0.25">
      <c r="D153" s="161" t="str">
        <f>IF('Puestos de Trabajo Emp'!D150&lt;&gt;"",'Puestos de Trabajo Emp'!D150,"")</f>
        <v/>
      </c>
      <c r="J153">
        <v>140</v>
      </c>
      <c r="K153" t="e">
        <f>IF(#REF!&gt;=10,#REF!,0)</f>
        <v>#REF!</v>
      </c>
    </row>
    <row r="154" spans="4:11" ht="15" hidden="1" customHeight="1" x14ac:dyDescent="0.25">
      <c r="D154" s="161" t="str">
        <f>IF('Puestos de Trabajo Emp'!D151&lt;&gt;"",'Puestos de Trabajo Emp'!D151,"")</f>
        <v/>
      </c>
      <c r="J154">
        <v>141</v>
      </c>
      <c r="K154" t="e">
        <f>IF(#REF!&gt;=10,#REF!,0)</f>
        <v>#REF!</v>
      </c>
    </row>
    <row r="155" spans="4:11" ht="15" hidden="1" customHeight="1" x14ac:dyDescent="0.25">
      <c r="D155" s="161" t="str">
        <f>IF('Puestos de Trabajo Emp'!D152&lt;&gt;"",'Puestos de Trabajo Emp'!D152,"")</f>
        <v/>
      </c>
      <c r="J155">
        <v>142</v>
      </c>
      <c r="K155" t="e">
        <f>IF(#REF!&gt;=10,#REF!,0)</f>
        <v>#REF!</v>
      </c>
    </row>
    <row r="156" spans="4:11" ht="15" hidden="1" customHeight="1" x14ac:dyDescent="0.25">
      <c r="D156" s="161" t="str">
        <f>IF('Puestos de Trabajo Emp'!D153&lt;&gt;"",'Puestos de Trabajo Emp'!D153,"")</f>
        <v/>
      </c>
      <c r="J156">
        <v>143</v>
      </c>
      <c r="K156" t="e">
        <f>IF(#REF!&gt;=10,#REF!,0)</f>
        <v>#REF!</v>
      </c>
    </row>
    <row r="157" spans="4:11" ht="15" hidden="1" customHeight="1" x14ac:dyDescent="0.25">
      <c r="D157" s="161" t="str">
        <f>IF('Puestos de Trabajo Emp'!D154&lt;&gt;"",'Puestos de Trabajo Emp'!D154,"")</f>
        <v/>
      </c>
      <c r="J157">
        <v>144</v>
      </c>
      <c r="K157" t="e">
        <f>IF(#REF!&gt;=10,#REF!,0)</f>
        <v>#REF!</v>
      </c>
    </row>
    <row r="158" spans="4:11" ht="15" hidden="1" customHeight="1" x14ac:dyDescent="0.25">
      <c r="D158" s="161" t="str">
        <f>IF('Puestos de Trabajo Emp'!D155&lt;&gt;"",'Puestos de Trabajo Emp'!D155,"")</f>
        <v/>
      </c>
      <c r="J158">
        <v>145</v>
      </c>
      <c r="K158" t="e">
        <f>IF(#REF!&gt;=10,#REF!,0)</f>
        <v>#REF!</v>
      </c>
    </row>
    <row r="159" spans="4:11" ht="15" hidden="1" customHeight="1" x14ac:dyDescent="0.25">
      <c r="D159" s="161" t="str">
        <f>IF('Puestos de Trabajo Emp'!D156&lt;&gt;"",'Puestos de Trabajo Emp'!D156,"")</f>
        <v/>
      </c>
      <c r="J159">
        <v>146</v>
      </c>
      <c r="K159" t="e">
        <f>IF(#REF!&gt;=10,#REF!,0)</f>
        <v>#REF!</v>
      </c>
    </row>
    <row r="160" spans="4:11" ht="15" hidden="1" customHeight="1" x14ac:dyDescent="0.25">
      <c r="D160" s="161" t="str">
        <f>IF('Puestos de Trabajo Emp'!D157&lt;&gt;"",'Puestos de Trabajo Emp'!D157,"")</f>
        <v/>
      </c>
      <c r="J160">
        <v>147</v>
      </c>
      <c r="K160" t="e">
        <f>IF(#REF!&gt;=10,#REF!,0)</f>
        <v>#REF!</v>
      </c>
    </row>
    <row r="161" spans="4:11" ht="15" hidden="1" customHeight="1" x14ac:dyDescent="0.25">
      <c r="D161" s="161" t="str">
        <f>IF('Puestos de Trabajo Emp'!D158&lt;&gt;"",'Puestos de Trabajo Emp'!D158,"")</f>
        <v/>
      </c>
      <c r="J161">
        <v>148</v>
      </c>
      <c r="K161" t="e">
        <f>IF(#REF!&gt;=10,#REF!,0)</f>
        <v>#REF!</v>
      </c>
    </row>
    <row r="162" spans="4:11" ht="15" hidden="1" customHeight="1" x14ac:dyDescent="0.25">
      <c r="D162" s="161" t="str">
        <f>IF('Puestos de Trabajo Emp'!D159&lt;&gt;"",'Puestos de Trabajo Emp'!D159,"")</f>
        <v/>
      </c>
      <c r="J162">
        <v>149</v>
      </c>
      <c r="K162" t="e">
        <f>IF(#REF!&gt;=10,#REF!,0)</f>
        <v>#REF!</v>
      </c>
    </row>
    <row r="163" spans="4:11" ht="15" hidden="1" customHeight="1" x14ac:dyDescent="0.25">
      <c r="D163" s="161" t="str">
        <f>IF('Puestos de Trabajo Emp'!D160&lt;&gt;"",'Puestos de Trabajo Emp'!D160,"")</f>
        <v/>
      </c>
      <c r="J163">
        <v>150</v>
      </c>
      <c r="K163" t="e">
        <f>IF(#REF!&gt;=10,#REF!,0)</f>
        <v>#REF!</v>
      </c>
    </row>
    <row r="164" spans="4:11" ht="15" hidden="1" customHeight="1" x14ac:dyDescent="0.25">
      <c r="D164" s="161" t="str">
        <f>IF('Puestos de Trabajo Emp'!D161&lt;&gt;"",'Puestos de Trabajo Emp'!D161,"")</f>
        <v/>
      </c>
      <c r="J164">
        <v>151</v>
      </c>
      <c r="K164" t="e">
        <f>IF(#REF!&gt;=10,#REF!,0)</f>
        <v>#REF!</v>
      </c>
    </row>
    <row r="165" spans="4:11" ht="15" hidden="1" customHeight="1" x14ac:dyDescent="0.25">
      <c r="D165" s="161" t="str">
        <f>IF('Puestos de Trabajo Emp'!D162&lt;&gt;"",'Puestos de Trabajo Emp'!D162,"")</f>
        <v/>
      </c>
      <c r="J165">
        <v>152</v>
      </c>
      <c r="K165" t="e">
        <f>IF(#REF!&gt;=10,#REF!,0)</f>
        <v>#REF!</v>
      </c>
    </row>
    <row r="166" spans="4:11" ht="15" hidden="1" customHeight="1" x14ac:dyDescent="0.25">
      <c r="D166" s="161" t="str">
        <f>IF('Puestos de Trabajo Emp'!D163&lt;&gt;"",'Puestos de Trabajo Emp'!D163,"")</f>
        <v/>
      </c>
      <c r="J166">
        <v>153</v>
      </c>
      <c r="K166" t="e">
        <f>IF(#REF!&gt;=10,#REF!,0)</f>
        <v>#REF!</v>
      </c>
    </row>
    <row r="167" spans="4:11" ht="15" hidden="1" customHeight="1" x14ac:dyDescent="0.25">
      <c r="D167" s="161" t="str">
        <f>IF('Puestos de Trabajo Emp'!D164&lt;&gt;"",'Puestos de Trabajo Emp'!D164,"")</f>
        <v/>
      </c>
      <c r="J167">
        <v>154</v>
      </c>
      <c r="K167" t="e">
        <f>IF(#REF!&gt;=10,#REF!,0)</f>
        <v>#REF!</v>
      </c>
    </row>
    <row r="168" spans="4:11" ht="15" hidden="1" customHeight="1" x14ac:dyDescent="0.25">
      <c r="D168" s="161" t="str">
        <f>IF('Puestos de Trabajo Emp'!D165&lt;&gt;"",'Puestos de Trabajo Emp'!D165,"")</f>
        <v/>
      </c>
      <c r="J168">
        <v>155</v>
      </c>
      <c r="K168" t="e">
        <f>IF(#REF!&gt;=10,#REF!,0)</f>
        <v>#REF!</v>
      </c>
    </row>
    <row r="169" spans="4:11" ht="15" hidden="1" customHeight="1" x14ac:dyDescent="0.25">
      <c r="D169" s="161" t="str">
        <f>IF('Puestos de Trabajo Emp'!D166&lt;&gt;"",'Puestos de Trabajo Emp'!D166,"")</f>
        <v/>
      </c>
      <c r="J169">
        <v>156</v>
      </c>
      <c r="K169" t="e">
        <f>IF(#REF!&gt;=10,#REF!,0)</f>
        <v>#REF!</v>
      </c>
    </row>
    <row r="170" spans="4:11" ht="15" hidden="1" customHeight="1" x14ac:dyDescent="0.25">
      <c r="D170" s="161" t="str">
        <f>IF('Puestos de Trabajo Emp'!D167&lt;&gt;"",'Puestos de Trabajo Emp'!D167,"")</f>
        <v/>
      </c>
      <c r="J170">
        <v>157</v>
      </c>
      <c r="K170" t="e">
        <f>IF(#REF!&gt;=10,#REF!,0)</f>
        <v>#REF!</v>
      </c>
    </row>
    <row r="171" spans="4:11" ht="15" hidden="1" customHeight="1" x14ac:dyDescent="0.25">
      <c r="D171" s="161" t="str">
        <f>IF('Puestos de Trabajo Emp'!D168&lt;&gt;"",'Puestos de Trabajo Emp'!D168,"")</f>
        <v/>
      </c>
      <c r="J171">
        <v>158</v>
      </c>
      <c r="K171" t="e">
        <f>IF(#REF!&gt;=10,#REF!,0)</f>
        <v>#REF!</v>
      </c>
    </row>
    <row r="172" spans="4:11" ht="15" hidden="1" customHeight="1" x14ac:dyDescent="0.25">
      <c r="D172" s="161" t="str">
        <f>IF('Puestos de Trabajo Emp'!D169&lt;&gt;"",'Puestos de Trabajo Emp'!D169,"")</f>
        <v/>
      </c>
      <c r="J172">
        <v>159</v>
      </c>
      <c r="K172" t="e">
        <f>IF(#REF!&gt;=10,#REF!,0)</f>
        <v>#REF!</v>
      </c>
    </row>
    <row r="173" spans="4:11" ht="15" hidden="1" customHeight="1" x14ac:dyDescent="0.25">
      <c r="D173" s="161" t="str">
        <f>IF('Puestos de Trabajo Emp'!D170&lt;&gt;"",'Puestos de Trabajo Emp'!D170,"")</f>
        <v/>
      </c>
      <c r="J173">
        <v>160</v>
      </c>
      <c r="K173" t="e">
        <f>IF(#REF!&gt;=10,#REF!,0)</f>
        <v>#REF!</v>
      </c>
    </row>
    <row r="174" spans="4:11" ht="15" hidden="1" customHeight="1" x14ac:dyDescent="0.25">
      <c r="D174" s="161" t="str">
        <f>IF('Puestos de Trabajo Emp'!D171&lt;&gt;"",'Puestos de Trabajo Emp'!D171,"")</f>
        <v/>
      </c>
      <c r="J174">
        <v>161</v>
      </c>
      <c r="K174" t="e">
        <f>IF(#REF!&gt;=10,#REF!,0)</f>
        <v>#REF!</v>
      </c>
    </row>
    <row r="175" spans="4:11" ht="15" hidden="1" customHeight="1" x14ac:dyDescent="0.25">
      <c r="D175" s="161" t="str">
        <f>IF('Puestos de Trabajo Emp'!D172&lt;&gt;"",'Puestos de Trabajo Emp'!D172,"")</f>
        <v/>
      </c>
      <c r="J175">
        <v>162</v>
      </c>
      <c r="K175" t="e">
        <f>IF(#REF!&gt;=10,#REF!,0)</f>
        <v>#REF!</v>
      </c>
    </row>
    <row r="176" spans="4:11" ht="15" hidden="1" customHeight="1" x14ac:dyDescent="0.25">
      <c r="D176" s="161" t="str">
        <f>IF('Puestos de Trabajo Emp'!D173&lt;&gt;"",'Puestos de Trabajo Emp'!D173,"")</f>
        <v/>
      </c>
      <c r="J176">
        <v>163</v>
      </c>
      <c r="K176" t="e">
        <f>IF(#REF!&gt;=10,#REF!,0)</f>
        <v>#REF!</v>
      </c>
    </row>
    <row r="177" spans="4:11" ht="15" hidden="1" customHeight="1" x14ac:dyDescent="0.25">
      <c r="D177" s="161" t="str">
        <f>IF('Puestos de Trabajo Emp'!D174&lt;&gt;"",'Puestos de Trabajo Emp'!D174,"")</f>
        <v/>
      </c>
      <c r="J177">
        <v>164</v>
      </c>
      <c r="K177" t="e">
        <f>IF(#REF!&gt;=10,#REF!,0)</f>
        <v>#REF!</v>
      </c>
    </row>
    <row r="178" spans="4:11" ht="15" hidden="1" customHeight="1" x14ac:dyDescent="0.25">
      <c r="D178" s="161" t="str">
        <f>IF('Puestos de Trabajo Emp'!D175&lt;&gt;"",'Puestos de Trabajo Emp'!D175,"")</f>
        <v/>
      </c>
      <c r="J178">
        <v>165</v>
      </c>
      <c r="K178" t="e">
        <f>IF(#REF!&gt;=10,#REF!,0)</f>
        <v>#REF!</v>
      </c>
    </row>
    <row r="179" spans="4:11" ht="15" hidden="1" customHeight="1" x14ac:dyDescent="0.25">
      <c r="D179" s="161" t="str">
        <f>IF('Puestos de Trabajo Emp'!D176&lt;&gt;"",'Puestos de Trabajo Emp'!D176,"")</f>
        <v/>
      </c>
      <c r="J179">
        <v>166</v>
      </c>
      <c r="K179" t="e">
        <f>IF(#REF!&gt;=10,#REF!,0)</f>
        <v>#REF!</v>
      </c>
    </row>
    <row r="180" spans="4:11" ht="15" hidden="1" customHeight="1" x14ac:dyDescent="0.25">
      <c r="D180" s="161" t="str">
        <f>IF('Puestos de Trabajo Emp'!D177&lt;&gt;"",'Puestos de Trabajo Emp'!D177,"")</f>
        <v/>
      </c>
      <c r="J180">
        <v>167</v>
      </c>
      <c r="K180" t="e">
        <f>IF(#REF!&gt;=10,#REF!,0)</f>
        <v>#REF!</v>
      </c>
    </row>
    <row r="181" spans="4:11" ht="15" hidden="1" customHeight="1" x14ac:dyDescent="0.25">
      <c r="D181" s="161" t="str">
        <f>IF('Puestos de Trabajo Emp'!D178&lt;&gt;"",'Puestos de Trabajo Emp'!D178,"")</f>
        <v/>
      </c>
      <c r="J181">
        <v>168</v>
      </c>
      <c r="K181" t="e">
        <f>IF(#REF!&gt;=10,#REF!,0)</f>
        <v>#REF!</v>
      </c>
    </row>
    <row r="182" spans="4:11" ht="15" hidden="1" customHeight="1" x14ac:dyDescent="0.25">
      <c r="D182" s="161" t="str">
        <f>IF('Puestos de Trabajo Emp'!D179&lt;&gt;"",'Puestos de Trabajo Emp'!D179,"")</f>
        <v/>
      </c>
      <c r="J182">
        <v>169</v>
      </c>
      <c r="K182" t="e">
        <f>IF(#REF!&gt;=10,#REF!,0)</f>
        <v>#REF!</v>
      </c>
    </row>
    <row r="183" spans="4:11" ht="15" hidden="1" customHeight="1" x14ac:dyDescent="0.25">
      <c r="D183" s="161" t="str">
        <f>IF('Puestos de Trabajo Emp'!D180&lt;&gt;"",'Puestos de Trabajo Emp'!D180,"")</f>
        <v/>
      </c>
      <c r="J183">
        <v>170</v>
      </c>
      <c r="K183" t="e">
        <f>IF(#REF!&gt;=10,#REF!,0)</f>
        <v>#REF!</v>
      </c>
    </row>
    <row r="184" spans="4:11" ht="15" hidden="1" customHeight="1" x14ac:dyDescent="0.25">
      <c r="D184" s="161" t="str">
        <f>IF('Puestos de Trabajo Emp'!D181&lt;&gt;"",'Puestos de Trabajo Emp'!D181,"")</f>
        <v/>
      </c>
      <c r="J184">
        <v>171</v>
      </c>
      <c r="K184" t="e">
        <f>IF(#REF!&gt;=10,#REF!,0)</f>
        <v>#REF!</v>
      </c>
    </row>
    <row r="185" spans="4:11" ht="15" hidden="1" customHeight="1" x14ac:dyDescent="0.25">
      <c r="D185" s="161" t="str">
        <f>IF('Puestos de Trabajo Emp'!D182&lt;&gt;"",'Puestos de Trabajo Emp'!D182,"")</f>
        <v/>
      </c>
      <c r="J185">
        <v>172</v>
      </c>
      <c r="K185" t="e">
        <f>IF(#REF!&gt;=10,#REF!,0)</f>
        <v>#REF!</v>
      </c>
    </row>
    <row r="186" spans="4:11" ht="15" hidden="1" customHeight="1" x14ac:dyDescent="0.25">
      <c r="D186" s="161" t="str">
        <f>IF('Puestos de Trabajo Emp'!D183&lt;&gt;"",'Puestos de Trabajo Emp'!D183,"")</f>
        <v/>
      </c>
      <c r="J186">
        <v>173</v>
      </c>
      <c r="K186" t="e">
        <f>IF(#REF!&gt;=10,#REF!,0)</f>
        <v>#REF!</v>
      </c>
    </row>
    <row r="187" spans="4:11" ht="15" hidden="1" customHeight="1" x14ac:dyDescent="0.25">
      <c r="D187" s="161" t="str">
        <f>IF('Puestos de Trabajo Emp'!D184&lt;&gt;"",'Puestos de Trabajo Emp'!D184,"")</f>
        <v/>
      </c>
      <c r="J187">
        <v>174</v>
      </c>
      <c r="K187" t="e">
        <f>IF(#REF!&gt;=10,#REF!,0)</f>
        <v>#REF!</v>
      </c>
    </row>
    <row r="188" spans="4:11" ht="15" hidden="1" customHeight="1" x14ac:dyDescent="0.25">
      <c r="D188" s="161" t="str">
        <f>IF('Puestos de Trabajo Emp'!D185&lt;&gt;"",'Puestos de Trabajo Emp'!D185,"")</f>
        <v/>
      </c>
      <c r="J188">
        <v>175</v>
      </c>
      <c r="K188" t="e">
        <f>IF(#REF!&gt;=10,#REF!,0)</f>
        <v>#REF!</v>
      </c>
    </row>
    <row r="189" spans="4:11" ht="15" hidden="1" customHeight="1" x14ac:dyDescent="0.25">
      <c r="D189" s="161" t="str">
        <f>IF('Puestos de Trabajo Emp'!D186&lt;&gt;"",'Puestos de Trabajo Emp'!D186,"")</f>
        <v/>
      </c>
      <c r="J189">
        <v>176</v>
      </c>
      <c r="K189" t="e">
        <f>IF(#REF!&gt;=10,#REF!,0)</f>
        <v>#REF!</v>
      </c>
    </row>
    <row r="190" spans="4:11" ht="15" hidden="1" customHeight="1" x14ac:dyDescent="0.25">
      <c r="D190" s="161" t="str">
        <f>IF('Puestos de Trabajo Emp'!D187&lt;&gt;"",'Puestos de Trabajo Emp'!D187,"")</f>
        <v/>
      </c>
      <c r="J190">
        <v>177</v>
      </c>
      <c r="K190" t="e">
        <f>IF(#REF!&gt;=10,#REF!,0)</f>
        <v>#REF!</v>
      </c>
    </row>
    <row r="191" spans="4:11" ht="15" hidden="1" customHeight="1" x14ac:dyDescent="0.25">
      <c r="D191" s="161" t="str">
        <f>IF('Puestos de Trabajo Emp'!D188&lt;&gt;"",'Puestos de Trabajo Emp'!D188,"")</f>
        <v/>
      </c>
      <c r="J191">
        <v>178</v>
      </c>
      <c r="K191" t="e">
        <f>IF(#REF!&gt;=10,#REF!,0)</f>
        <v>#REF!</v>
      </c>
    </row>
    <row r="192" spans="4:11" ht="15" hidden="1" customHeight="1" x14ac:dyDescent="0.25">
      <c r="D192" s="161" t="str">
        <f>IF('Puestos de Trabajo Emp'!D189&lt;&gt;"",'Puestos de Trabajo Emp'!D189,"")</f>
        <v/>
      </c>
      <c r="J192">
        <v>179</v>
      </c>
      <c r="K192" t="e">
        <f>IF(#REF!&gt;=10,#REF!,0)</f>
        <v>#REF!</v>
      </c>
    </row>
    <row r="193" spans="4:11" ht="15" hidden="1" customHeight="1" x14ac:dyDescent="0.25">
      <c r="D193" s="161" t="str">
        <f>IF('Puestos de Trabajo Emp'!D190&lt;&gt;"",'Puestos de Trabajo Emp'!D190,"")</f>
        <v/>
      </c>
      <c r="J193">
        <v>180</v>
      </c>
      <c r="K193" t="e">
        <f>IF(#REF!&gt;=10,#REF!,0)</f>
        <v>#REF!</v>
      </c>
    </row>
    <row r="194" spans="4:11" ht="15" hidden="1" customHeight="1" x14ac:dyDescent="0.25">
      <c r="D194" s="161" t="str">
        <f>IF('Puestos de Trabajo Emp'!D191&lt;&gt;"",'Puestos de Trabajo Emp'!D191,"")</f>
        <v/>
      </c>
      <c r="J194">
        <v>181</v>
      </c>
      <c r="K194" t="e">
        <f>IF(#REF!&gt;=10,#REF!,0)</f>
        <v>#REF!</v>
      </c>
    </row>
    <row r="195" spans="4:11" ht="15" hidden="1" customHeight="1" x14ac:dyDescent="0.25">
      <c r="D195" s="161" t="str">
        <f>IF('Puestos de Trabajo Emp'!D192&lt;&gt;"",'Puestos de Trabajo Emp'!D192,"")</f>
        <v/>
      </c>
      <c r="J195">
        <v>182</v>
      </c>
      <c r="K195" t="e">
        <f>IF(#REF!&gt;=10,#REF!,0)</f>
        <v>#REF!</v>
      </c>
    </row>
    <row r="196" spans="4:11" ht="15" hidden="1" customHeight="1" x14ac:dyDescent="0.25">
      <c r="D196" s="161" t="str">
        <f>IF('Puestos de Trabajo Emp'!D193&lt;&gt;"",'Puestos de Trabajo Emp'!D193,"")</f>
        <v/>
      </c>
      <c r="J196">
        <v>183</v>
      </c>
      <c r="K196" t="e">
        <f>IF(#REF!&gt;=10,#REF!,0)</f>
        <v>#REF!</v>
      </c>
    </row>
    <row r="197" spans="4:11" ht="15" hidden="1" customHeight="1" x14ac:dyDescent="0.25">
      <c r="D197" s="161" t="str">
        <f>IF('Puestos de Trabajo Emp'!D194&lt;&gt;"",'Puestos de Trabajo Emp'!D194,"")</f>
        <v/>
      </c>
      <c r="J197">
        <v>184</v>
      </c>
      <c r="K197" t="e">
        <f>IF(#REF!&gt;=10,#REF!,0)</f>
        <v>#REF!</v>
      </c>
    </row>
    <row r="198" spans="4:11" ht="15" hidden="1" customHeight="1" x14ac:dyDescent="0.25">
      <c r="D198" s="161" t="str">
        <f>IF('Puestos de Trabajo Emp'!D195&lt;&gt;"",'Puestos de Trabajo Emp'!D195,"")</f>
        <v/>
      </c>
      <c r="J198">
        <v>185</v>
      </c>
      <c r="K198" t="e">
        <f>IF(#REF!&gt;=10,#REF!,0)</f>
        <v>#REF!</v>
      </c>
    </row>
    <row r="199" spans="4:11" ht="15" hidden="1" customHeight="1" x14ac:dyDescent="0.25">
      <c r="D199" s="161" t="str">
        <f>IF('Puestos de Trabajo Emp'!D196&lt;&gt;"",'Puestos de Trabajo Emp'!D196,"")</f>
        <v/>
      </c>
      <c r="J199">
        <v>186</v>
      </c>
      <c r="K199" t="e">
        <f>IF(#REF!&gt;=10,#REF!,0)</f>
        <v>#REF!</v>
      </c>
    </row>
    <row r="200" spans="4:11" ht="15" hidden="1" customHeight="1" x14ac:dyDescent="0.25">
      <c r="D200" s="161" t="str">
        <f>IF('Puestos de Trabajo Emp'!D197&lt;&gt;"",'Puestos de Trabajo Emp'!D197,"")</f>
        <v/>
      </c>
      <c r="J200">
        <v>187</v>
      </c>
      <c r="K200" t="e">
        <f>IF(#REF!&gt;=10,#REF!,0)</f>
        <v>#REF!</v>
      </c>
    </row>
    <row r="201" spans="4:11" ht="15" hidden="1" customHeight="1" x14ac:dyDescent="0.25">
      <c r="D201" s="161" t="str">
        <f>IF('Puestos de Trabajo Emp'!D198&lt;&gt;"",'Puestos de Trabajo Emp'!D198,"")</f>
        <v/>
      </c>
      <c r="J201">
        <v>188</v>
      </c>
      <c r="K201" t="e">
        <f>IF(#REF!&gt;=10,#REF!,0)</f>
        <v>#REF!</v>
      </c>
    </row>
    <row r="202" spans="4:11" ht="15" hidden="1" customHeight="1" x14ac:dyDescent="0.25">
      <c r="D202" s="161" t="str">
        <f>IF('Puestos de Trabajo Emp'!D199&lt;&gt;"",'Puestos de Trabajo Emp'!D199,"")</f>
        <v/>
      </c>
      <c r="J202">
        <v>189</v>
      </c>
      <c r="K202" t="e">
        <f>IF(#REF!&gt;=10,#REF!,0)</f>
        <v>#REF!</v>
      </c>
    </row>
    <row r="203" spans="4:11" ht="15" hidden="1" customHeight="1" x14ac:dyDescent="0.25">
      <c r="D203" s="161" t="str">
        <f>IF('Puestos de Trabajo Emp'!D200&lt;&gt;"",'Puestos de Trabajo Emp'!D200,"")</f>
        <v/>
      </c>
      <c r="J203">
        <v>190</v>
      </c>
      <c r="K203" t="e">
        <f>IF(#REF!&gt;=10,#REF!,0)</f>
        <v>#REF!</v>
      </c>
    </row>
    <row r="204" spans="4:11" ht="15" hidden="1" customHeight="1" x14ac:dyDescent="0.25">
      <c r="D204" s="161" t="str">
        <f>IF('Puestos de Trabajo Emp'!D201&lt;&gt;"",'Puestos de Trabajo Emp'!D201,"")</f>
        <v/>
      </c>
      <c r="J204">
        <v>191</v>
      </c>
      <c r="K204" t="e">
        <f>IF(#REF!&gt;=10,#REF!,0)</f>
        <v>#REF!</v>
      </c>
    </row>
    <row r="205" spans="4:11" ht="15" hidden="1" customHeight="1" x14ac:dyDescent="0.25">
      <c r="D205" s="161" t="str">
        <f>IF('Puestos de Trabajo Emp'!D202&lt;&gt;"",'Puestos de Trabajo Emp'!D202,"")</f>
        <v/>
      </c>
      <c r="J205">
        <v>192</v>
      </c>
      <c r="K205" t="e">
        <f>IF(#REF!&gt;=10,#REF!,0)</f>
        <v>#REF!</v>
      </c>
    </row>
    <row r="206" spans="4:11" ht="15" hidden="1" customHeight="1" x14ac:dyDescent="0.25">
      <c r="D206" s="161" t="str">
        <f>IF('Puestos de Trabajo Emp'!D203&lt;&gt;"",'Puestos de Trabajo Emp'!D203,"")</f>
        <v/>
      </c>
      <c r="J206">
        <v>193</v>
      </c>
      <c r="K206" t="e">
        <f>IF(#REF!&gt;=10,#REF!,0)</f>
        <v>#REF!</v>
      </c>
    </row>
    <row r="207" spans="4:11" ht="15" hidden="1" customHeight="1" x14ac:dyDescent="0.25">
      <c r="D207" s="161" t="str">
        <f>IF('Puestos de Trabajo Emp'!D204&lt;&gt;"",'Puestos de Trabajo Emp'!D204,"")</f>
        <v/>
      </c>
      <c r="J207">
        <v>194</v>
      </c>
      <c r="K207" t="e">
        <f>IF(#REF!&gt;=10,#REF!,0)</f>
        <v>#REF!</v>
      </c>
    </row>
    <row r="208" spans="4:11" ht="15" hidden="1" customHeight="1" x14ac:dyDescent="0.25">
      <c r="D208" s="161" t="str">
        <f>IF('Puestos de Trabajo Emp'!D205&lt;&gt;"",'Puestos de Trabajo Emp'!D205,"")</f>
        <v/>
      </c>
      <c r="J208">
        <v>195</v>
      </c>
      <c r="K208" t="e">
        <f>IF(#REF!&gt;=10,#REF!,0)</f>
        <v>#REF!</v>
      </c>
    </row>
    <row r="209" spans="4:11" ht="15" hidden="1" customHeight="1" x14ac:dyDescent="0.25">
      <c r="D209" s="161" t="str">
        <f>IF('Puestos de Trabajo Emp'!D206&lt;&gt;"",'Puestos de Trabajo Emp'!D206,"")</f>
        <v/>
      </c>
      <c r="J209">
        <v>196</v>
      </c>
      <c r="K209" t="e">
        <f>IF(#REF!&gt;=10,#REF!,0)</f>
        <v>#REF!</v>
      </c>
    </row>
    <row r="210" spans="4:11" ht="15" hidden="1" customHeight="1" x14ac:dyDescent="0.25">
      <c r="D210" s="161" t="str">
        <f>IF('Puestos de Trabajo Emp'!D207&lt;&gt;"",'Puestos de Trabajo Emp'!D207,"")</f>
        <v/>
      </c>
      <c r="J210">
        <v>197</v>
      </c>
      <c r="K210" t="e">
        <f>IF(#REF!&gt;=10,#REF!,0)</f>
        <v>#REF!</v>
      </c>
    </row>
    <row r="211" spans="4:11" ht="15" hidden="1" customHeight="1" x14ac:dyDescent="0.25">
      <c r="D211" s="161" t="str">
        <f>IF('Puestos de Trabajo Emp'!D208&lt;&gt;"",'Puestos de Trabajo Emp'!D208,"")</f>
        <v/>
      </c>
      <c r="J211">
        <v>198</v>
      </c>
      <c r="K211" t="e">
        <f>IF(#REF!&gt;=10,#REF!,0)</f>
        <v>#REF!</v>
      </c>
    </row>
    <row r="212" spans="4:11" ht="15" hidden="1" customHeight="1" x14ac:dyDescent="0.25">
      <c r="D212" s="161" t="str">
        <f>IF('Puestos de Trabajo Emp'!D209&lt;&gt;"",'Puestos de Trabajo Emp'!D209,"")</f>
        <v/>
      </c>
      <c r="J212">
        <v>199</v>
      </c>
      <c r="K212" t="e">
        <f>IF(#REF!&gt;=10,#REF!,0)</f>
        <v>#REF!</v>
      </c>
    </row>
    <row r="213" spans="4:11" ht="15" hidden="1" customHeight="1" x14ac:dyDescent="0.25">
      <c r="D213" s="161" t="str">
        <f>IF('Puestos de Trabajo Emp'!D210&lt;&gt;"",'Puestos de Trabajo Emp'!D210,"")</f>
        <v/>
      </c>
      <c r="J213">
        <v>200</v>
      </c>
      <c r="K213" t="e">
        <f>IF(#REF!&gt;=10,#REF!,0)</f>
        <v>#REF!</v>
      </c>
    </row>
    <row r="214" spans="4:11" ht="15" hidden="1" customHeight="1" x14ac:dyDescent="0.25">
      <c r="D214" s="161" t="str">
        <f>IF('Puestos de Trabajo Emp'!D211&lt;&gt;"",'Puestos de Trabajo Emp'!D211,"")</f>
        <v/>
      </c>
      <c r="J214">
        <v>201</v>
      </c>
      <c r="K214" t="e">
        <f>IF(#REF!&gt;=10,#REF!,0)</f>
        <v>#REF!</v>
      </c>
    </row>
    <row r="215" spans="4:11" ht="15" hidden="1" customHeight="1" x14ac:dyDescent="0.25">
      <c r="D215" s="161" t="str">
        <f>IF('Puestos de Trabajo Emp'!D212&lt;&gt;"",'Puestos de Trabajo Emp'!D212,"")</f>
        <v/>
      </c>
      <c r="J215">
        <v>202</v>
      </c>
      <c r="K215" t="e">
        <f>IF(#REF!&gt;=10,#REF!,0)</f>
        <v>#REF!</v>
      </c>
    </row>
    <row r="216" spans="4:11" ht="15" hidden="1" customHeight="1" x14ac:dyDescent="0.25">
      <c r="D216" s="161" t="str">
        <f>IF('Puestos de Trabajo Emp'!D213&lt;&gt;"",'Puestos de Trabajo Emp'!D213,"")</f>
        <v/>
      </c>
      <c r="J216">
        <v>203</v>
      </c>
      <c r="K216" t="e">
        <f>IF(#REF!&gt;=10,#REF!,0)</f>
        <v>#REF!</v>
      </c>
    </row>
    <row r="217" spans="4:11" ht="15" hidden="1" customHeight="1" x14ac:dyDescent="0.25">
      <c r="D217" s="161" t="str">
        <f>IF('Puestos de Trabajo Emp'!D214&lt;&gt;"",'Puestos de Trabajo Emp'!D214,"")</f>
        <v/>
      </c>
      <c r="J217">
        <v>204</v>
      </c>
      <c r="K217" t="e">
        <f>IF(#REF!&gt;=10,#REF!,0)</f>
        <v>#REF!</v>
      </c>
    </row>
    <row r="218" spans="4:11" ht="15" hidden="1" customHeight="1" x14ac:dyDescent="0.25">
      <c r="D218" s="161" t="str">
        <f>IF('Puestos de Trabajo Emp'!D215&lt;&gt;"",'Puestos de Trabajo Emp'!D215,"")</f>
        <v/>
      </c>
      <c r="J218">
        <v>205</v>
      </c>
      <c r="K218" t="e">
        <f>IF(#REF!&gt;=10,#REF!,0)</f>
        <v>#REF!</v>
      </c>
    </row>
    <row r="219" spans="4:11" ht="15" hidden="1" customHeight="1" x14ac:dyDescent="0.25">
      <c r="D219" s="161" t="str">
        <f>IF('Puestos de Trabajo Emp'!D216&lt;&gt;"",'Puestos de Trabajo Emp'!D216,"")</f>
        <v/>
      </c>
      <c r="J219">
        <v>206</v>
      </c>
      <c r="K219" t="e">
        <f>IF(#REF!&gt;=10,#REF!,0)</f>
        <v>#REF!</v>
      </c>
    </row>
    <row r="220" spans="4:11" ht="15" hidden="1" customHeight="1" x14ac:dyDescent="0.25">
      <c r="D220" s="161" t="str">
        <f>IF('Puestos de Trabajo Emp'!D217&lt;&gt;"",'Puestos de Trabajo Emp'!D217,"")</f>
        <v/>
      </c>
      <c r="J220">
        <v>207</v>
      </c>
      <c r="K220" t="e">
        <f>IF(#REF!&gt;=10,#REF!,0)</f>
        <v>#REF!</v>
      </c>
    </row>
    <row r="221" spans="4:11" ht="15" hidden="1" customHeight="1" x14ac:dyDescent="0.25">
      <c r="D221" s="161" t="str">
        <f>IF('Puestos de Trabajo Emp'!D218&lt;&gt;"",'Puestos de Trabajo Emp'!D218,"")</f>
        <v/>
      </c>
      <c r="J221">
        <v>208</v>
      </c>
      <c r="K221" t="e">
        <f>IF(#REF!&gt;=10,#REF!,0)</f>
        <v>#REF!</v>
      </c>
    </row>
    <row r="222" spans="4:11" ht="15" hidden="1" customHeight="1" x14ac:dyDescent="0.25">
      <c r="D222" s="161" t="str">
        <f>IF('Puestos de Trabajo Emp'!D219&lt;&gt;"",'Puestos de Trabajo Emp'!D219,"")</f>
        <v/>
      </c>
      <c r="J222">
        <v>209</v>
      </c>
      <c r="K222" t="e">
        <f>IF(#REF!&gt;=10,#REF!,0)</f>
        <v>#REF!</v>
      </c>
    </row>
    <row r="223" spans="4:11" ht="15" hidden="1" customHeight="1" x14ac:dyDescent="0.25">
      <c r="D223" s="161" t="str">
        <f>IF('Puestos de Trabajo Emp'!D220&lt;&gt;"",'Puestos de Trabajo Emp'!D220,"")</f>
        <v/>
      </c>
      <c r="J223">
        <v>210</v>
      </c>
      <c r="K223" t="e">
        <f>IF(#REF!&gt;=10,#REF!,0)</f>
        <v>#REF!</v>
      </c>
    </row>
    <row r="224" spans="4:11" ht="15" hidden="1" customHeight="1" x14ac:dyDescent="0.25">
      <c r="D224" s="161" t="str">
        <f>IF('Puestos de Trabajo Emp'!D221&lt;&gt;"",'Puestos de Trabajo Emp'!D221,"")</f>
        <v/>
      </c>
      <c r="J224">
        <v>211</v>
      </c>
      <c r="K224" t="e">
        <f>IF(#REF!&gt;=10,#REF!,0)</f>
        <v>#REF!</v>
      </c>
    </row>
    <row r="225" spans="4:11" ht="15" hidden="1" customHeight="1" x14ac:dyDescent="0.25">
      <c r="D225" s="161" t="str">
        <f>IF('Puestos de Trabajo Emp'!D222&lt;&gt;"",'Puestos de Trabajo Emp'!D222,"")</f>
        <v/>
      </c>
      <c r="J225">
        <v>212</v>
      </c>
      <c r="K225" t="e">
        <f>IF(#REF!&gt;=10,#REF!,0)</f>
        <v>#REF!</v>
      </c>
    </row>
    <row r="226" spans="4:11" ht="15" hidden="1" customHeight="1" x14ac:dyDescent="0.25">
      <c r="D226" s="161" t="str">
        <f>IF('Puestos de Trabajo Emp'!D223&lt;&gt;"",'Puestos de Trabajo Emp'!D223,"")</f>
        <v/>
      </c>
      <c r="J226">
        <v>213</v>
      </c>
      <c r="K226" t="e">
        <f>IF(#REF!&gt;=10,#REF!,0)</f>
        <v>#REF!</v>
      </c>
    </row>
    <row r="227" spans="4:11" ht="15" hidden="1" customHeight="1" x14ac:dyDescent="0.25">
      <c r="D227" s="161" t="str">
        <f>IF('Puestos de Trabajo Emp'!D224&lt;&gt;"",'Puestos de Trabajo Emp'!D224,"")</f>
        <v/>
      </c>
      <c r="J227">
        <v>214</v>
      </c>
      <c r="K227" t="e">
        <f>IF(#REF!&gt;=10,#REF!,0)</f>
        <v>#REF!</v>
      </c>
    </row>
    <row r="228" spans="4:11" ht="15" hidden="1" customHeight="1" x14ac:dyDescent="0.25">
      <c r="D228" s="161" t="str">
        <f>IF('Puestos de Trabajo Emp'!D225&lt;&gt;"",'Puestos de Trabajo Emp'!D225,"")</f>
        <v/>
      </c>
      <c r="J228">
        <v>215</v>
      </c>
      <c r="K228" t="e">
        <f>IF(#REF!&gt;=10,#REF!,0)</f>
        <v>#REF!</v>
      </c>
    </row>
    <row r="229" spans="4:11" ht="15" hidden="1" customHeight="1" x14ac:dyDescent="0.25">
      <c r="D229" s="161" t="str">
        <f>IF('Puestos de Trabajo Emp'!D226&lt;&gt;"",'Puestos de Trabajo Emp'!D226,"")</f>
        <v/>
      </c>
      <c r="J229">
        <v>216</v>
      </c>
      <c r="K229" t="e">
        <f>IF(#REF!&gt;=10,#REF!,0)</f>
        <v>#REF!</v>
      </c>
    </row>
    <row r="230" spans="4:11" ht="15" hidden="1" customHeight="1" x14ac:dyDescent="0.25">
      <c r="D230" s="161" t="str">
        <f>IF('Puestos de Trabajo Emp'!D227&lt;&gt;"",'Puestos de Trabajo Emp'!D227,"")</f>
        <v/>
      </c>
      <c r="J230">
        <v>217</v>
      </c>
      <c r="K230" t="e">
        <f>IF(#REF!&gt;=10,#REF!,0)</f>
        <v>#REF!</v>
      </c>
    </row>
    <row r="231" spans="4:11" ht="15" hidden="1" customHeight="1" x14ac:dyDescent="0.25">
      <c r="D231" s="161" t="str">
        <f>IF('Puestos de Trabajo Emp'!D228&lt;&gt;"",'Puestos de Trabajo Emp'!D228,"")</f>
        <v/>
      </c>
      <c r="J231">
        <v>218</v>
      </c>
      <c r="K231" t="e">
        <f>IF(#REF!&gt;=10,#REF!,0)</f>
        <v>#REF!</v>
      </c>
    </row>
    <row r="232" spans="4:11" ht="15" hidden="1" customHeight="1" x14ac:dyDescent="0.25">
      <c r="D232" s="161" t="str">
        <f>IF('Puestos de Trabajo Emp'!D229&lt;&gt;"",'Puestos de Trabajo Emp'!D229,"")</f>
        <v/>
      </c>
      <c r="J232">
        <v>219</v>
      </c>
      <c r="K232" t="e">
        <f>IF(#REF!&gt;=10,#REF!,0)</f>
        <v>#REF!</v>
      </c>
    </row>
    <row r="233" spans="4:11" ht="15" hidden="1" customHeight="1" x14ac:dyDescent="0.25">
      <c r="D233" s="161" t="str">
        <f>IF('Puestos de Trabajo Emp'!D230&lt;&gt;"",'Puestos de Trabajo Emp'!D230,"")</f>
        <v/>
      </c>
      <c r="J233">
        <v>220</v>
      </c>
      <c r="K233" t="e">
        <f>IF(#REF!&gt;=10,#REF!,0)</f>
        <v>#REF!</v>
      </c>
    </row>
    <row r="234" spans="4:11" ht="15" hidden="1" customHeight="1" x14ac:dyDescent="0.25">
      <c r="D234" s="161" t="str">
        <f>IF('Puestos de Trabajo Emp'!D231&lt;&gt;"",'Puestos de Trabajo Emp'!D231,"")</f>
        <v/>
      </c>
      <c r="J234">
        <v>221</v>
      </c>
      <c r="K234" t="e">
        <f>IF(#REF!&gt;=10,#REF!,0)</f>
        <v>#REF!</v>
      </c>
    </row>
    <row r="235" spans="4:11" ht="15" hidden="1" customHeight="1" x14ac:dyDescent="0.25">
      <c r="D235" s="161" t="str">
        <f>IF('Puestos de Trabajo Emp'!D232&lt;&gt;"",'Puestos de Trabajo Emp'!D232,"")</f>
        <v/>
      </c>
      <c r="J235">
        <v>222</v>
      </c>
      <c r="K235" t="e">
        <f>IF(#REF!&gt;=10,#REF!,0)</f>
        <v>#REF!</v>
      </c>
    </row>
    <row r="236" spans="4:11" ht="15" hidden="1" customHeight="1" x14ac:dyDescent="0.25">
      <c r="D236" s="161" t="str">
        <f>IF('Puestos de Trabajo Emp'!D233&lt;&gt;"",'Puestos de Trabajo Emp'!D233,"")</f>
        <v/>
      </c>
      <c r="J236">
        <v>223</v>
      </c>
      <c r="K236" t="e">
        <f>IF(#REF!&gt;=10,#REF!,0)</f>
        <v>#REF!</v>
      </c>
    </row>
    <row r="237" spans="4:11" ht="15" hidden="1" customHeight="1" x14ac:dyDescent="0.25">
      <c r="D237" s="161" t="str">
        <f>IF('Puestos de Trabajo Emp'!D234&lt;&gt;"",'Puestos de Trabajo Emp'!D234,"")</f>
        <v/>
      </c>
      <c r="J237">
        <v>224</v>
      </c>
      <c r="K237" t="e">
        <f>IF(#REF!&gt;=10,#REF!,0)</f>
        <v>#REF!</v>
      </c>
    </row>
    <row r="238" spans="4:11" ht="15" hidden="1" customHeight="1" x14ac:dyDescent="0.25">
      <c r="D238" s="161" t="str">
        <f>IF('Puestos de Trabajo Emp'!D235&lt;&gt;"",'Puestos de Trabajo Emp'!D235,"")</f>
        <v/>
      </c>
      <c r="J238">
        <v>225</v>
      </c>
      <c r="K238" t="e">
        <f>IF(#REF!&gt;=10,#REF!,0)</f>
        <v>#REF!</v>
      </c>
    </row>
    <row r="239" spans="4:11" ht="15" hidden="1" customHeight="1" x14ac:dyDescent="0.25">
      <c r="D239" s="161" t="str">
        <f>IF('Puestos de Trabajo Emp'!D236&lt;&gt;"",'Puestos de Trabajo Emp'!D236,"")</f>
        <v/>
      </c>
      <c r="J239">
        <v>226</v>
      </c>
      <c r="K239" t="e">
        <f>IF(#REF!&gt;=10,#REF!,0)</f>
        <v>#REF!</v>
      </c>
    </row>
    <row r="240" spans="4:11" ht="15" hidden="1" customHeight="1" x14ac:dyDescent="0.25">
      <c r="D240" s="161" t="str">
        <f>IF('Puestos de Trabajo Emp'!D237&lt;&gt;"",'Puestos de Trabajo Emp'!D237,"")</f>
        <v/>
      </c>
      <c r="J240">
        <v>227</v>
      </c>
      <c r="K240" t="e">
        <f>IF(#REF!&gt;=10,#REF!,0)</f>
        <v>#REF!</v>
      </c>
    </row>
    <row r="241" spans="4:11" ht="15" hidden="1" customHeight="1" x14ac:dyDescent="0.25">
      <c r="D241" s="161" t="str">
        <f>IF('Puestos de Trabajo Emp'!D238&lt;&gt;"",'Puestos de Trabajo Emp'!D238,"")</f>
        <v/>
      </c>
      <c r="J241">
        <v>228</v>
      </c>
      <c r="K241" t="e">
        <f>IF(#REF!&gt;=10,#REF!,0)</f>
        <v>#REF!</v>
      </c>
    </row>
    <row r="242" spans="4:11" ht="15" hidden="1" customHeight="1" x14ac:dyDescent="0.25">
      <c r="D242" s="161" t="str">
        <f>IF('Puestos de Trabajo Emp'!D239&lt;&gt;"",'Puestos de Trabajo Emp'!D239,"")</f>
        <v/>
      </c>
      <c r="J242">
        <v>229</v>
      </c>
      <c r="K242" t="e">
        <f>IF(#REF!&gt;=10,#REF!,0)</f>
        <v>#REF!</v>
      </c>
    </row>
    <row r="243" spans="4:11" ht="15" hidden="1" customHeight="1" x14ac:dyDescent="0.25">
      <c r="D243" s="161" t="str">
        <f>IF('Puestos de Trabajo Emp'!D240&lt;&gt;"",'Puestos de Trabajo Emp'!D240,"")</f>
        <v/>
      </c>
      <c r="J243">
        <v>230</v>
      </c>
      <c r="K243" t="e">
        <f>IF(#REF!&gt;=10,#REF!,0)</f>
        <v>#REF!</v>
      </c>
    </row>
    <row r="244" spans="4:11" ht="15" hidden="1" customHeight="1" x14ac:dyDescent="0.25">
      <c r="D244" s="161" t="str">
        <f>IF('Puestos de Trabajo Emp'!D241&lt;&gt;"",'Puestos de Trabajo Emp'!D241,"")</f>
        <v/>
      </c>
      <c r="J244">
        <v>231</v>
      </c>
      <c r="K244" t="e">
        <f>IF(#REF!&gt;=10,#REF!,0)</f>
        <v>#REF!</v>
      </c>
    </row>
    <row r="245" spans="4:11" ht="15" hidden="1" customHeight="1" x14ac:dyDescent="0.25">
      <c r="D245" s="161" t="str">
        <f>IF('Puestos de Trabajo Emp'!D242&lt;&gt;"",'Puestos de Trabajo Emp'!D242,"")</f>
        <v/>
      </c>
      <c r="J245">
        <v>232</v>
      </c>
      <c r="K245" t="e">
        <f>IF(#REF!&gt;=10,#REF!,0)</f>
        <v>#REF!</v>
      </c>
    </row>
    <row r="246" spans="4:11" ht="15" hidden="1" customHeight="1" x14ac:dyDescent="0.25">
      <c r="D246" s="161" t="str">
        <f>IF('Puestos de Trabajo Emp'!D243&lt;&gt;"",'Puestos de Trabajo Emp'!D243,"")</f>
        <v/>
      </c>
      <c r="J246">
        <v>233</v>
      </c>
      <c r="K246" t="e">
        <f>IF(#REF!&gt;=10,#REF!,0)</f>
        <v>#REF!</v>
      </c>
    </row>
    <row r="247" spans="4:11" ht="15" hidden="1" customHeight="1" x14ac:dyDescent="0.25">
      <c r="D247" s="161" t="str">
        <f>IF('Puestos de Trabajo Emp'!D244&lt;&gt;"",'Puestos de Trabajo Emp'!D244,"")</f>
        <v/>
      </c>
      <c r="J247">
        <v>234</v>
      </c>
      <c r="K247" t="e">
        <f>IF(#REF!&gt;=10,#REF!,0)</f>
        <v>#REF!</v>
      </c>
    </row>
    <row r="248" spans="4:11" ht="15" hidden="1" customHeight="1" x14ac:dyDescent="0.25">
      <c r="D248" s="161" t="str">
        <f>IF('Puestos de Trabajo Emp'!D245&lt;&gt;"",'Puestos de Trabajo Emp'!D245,"")</f>
        <v/>
      </c>
      <c r="J248">
        <v>235</v>
      </c>
      <c r="K248" t="e">
        <f>IF(#REF!&gt;=10,#REF!,0)</f>
        <v>#REF!</v>
      </c>
    </row>
    <row r="249" spans="4:11" ht="15" hidden="1" customHeight="1" x14ac:dyDescent="0.25">
      <c r="D249" s="161" t="str">
        <f>IF('Puestos de Trabajo Emp'!D246&lt;&gt;"",'Puestos de Trabajo Emp'!D246,"")</f>
        <v/>
      </c>
      <c r="J249">
        <v>236</v>
      </c>
      <c r="K249" t="e">
        <f>IF(#REF!&gt;=10,#REF!,0)</f>
        <v>#REF!</v>
      </c>
    </row>
    <row r="250" spans="4:11" ht="15" hidden="1" customHeight="1" x14ac:dyDescent="0.25">
      <c r="D250" s="161" t="str">
        <f>IF('Puestos de Trabajo Emp'!D247&lt;&gt;"",'Puestos de Trabajo Emp'!D247,"")</f>
        <v/>
      </c>
      <c r="J250">
        <v>237</v>
      </c>
      <c r="K250" t="e">
        <f>IF(#REF!&gt;=10,#REF!,0)</f>
        <v>#REF!</v>
      </c>
    </row>
    <row r="251" spans="4:11" ht="15" hidden="1" customHeight="1" x14ac:dyDescent="0.25">
      <c r="D251" s="161" t="str">
        <f>IF('Puestos de Trabajo Emp'!D248&lt;&gt;"",'Puestos de Trabajo Emp'!D248,"")</f>
        <v/>
      </c>
      <c r="J251">
        <v>238</v>
      </c>
      <c r="K251" t="e">
        <f>IF(#REF!&gt;=10,#REF!,0)</f>
        <v>#REF!</v>
      </c>
    </row>
    <row r="252" spans="4:11" ht="15" hidden="1" customHeight="1" x14ac:dyDescent="0.25">
      <c r="D252" s="161" t="str">
        <f>IF('Puestos de Trabajo Emp'!D249&lt;&gt;"",'Puestos de Trabajo Emp'!D249,"")</f>
        <v/>
      </c>
      <c r="J252">
        <v>239</v>
      </c>
      <c r="K252" t="e">
        <f>IF(#REF!&gt;=10,#REF!,0)</f>
        <v>#REF!</v>
      </c>
    </row>
    <row r="253" spans="4:11" ht="15" hidden="1" customHeight="1" x14ac:dyDescent="0.25">
      <c r="D253" s="161" t="str">
        <f>IF('Puestos de Trabajo Emp'!D250&lt;&gt;"",'Puestos de Trabajo Emp'!D250,"")</f>
        <v/>
      </c>
      <c r="J253">
        <v>240</v>
      </c>
      <c r="K253" t="e">
        <f>IF(#REF!&gt;=10,#REF!,0)</f>
        <v>#REF!</v>
      </c>
    </row>
    <row r="254" spans="4:11" ht="15" hidden="1" customHeight="1" x14ac:dyDescent="0.25">
      <c r="D254" s="161" t="str">
        <f>IF('Puestos de Trabajo Emp'!D251&lt;&gt;"",'Puestos de Trabajo Emp'!D251,"")</f>
        <v/>
      </c>
      <c r="J254">
        <v>241</v>
      </c>
      <c r="K254" t="e">
        <f>IF(#REF!&gt;=10,#REF!,0)</f>
        <v>#REF!</v>
      </c>
    </row>
    <row r="255" spans="4:11" ht="15" hidden="1" customHeight="1" x14ac:dyDescent="0.25">
      <c r="D255" s="161" t="str">
        <f>IF('Puestos de Trabajo Emp'!D252&lt;&gt;"",'Puestos de Trabajo Emp'!D252,"")</f>
        <v/>
      </c>
      <c r="J255">
        <v>242</v>
      </c>
      <c r="K255" t="e">
        <f>IF(#REF!&gt;=10,#REF!,0)</f>
        <v>#REF!</v>
      </c>
    </row>
    <row r="256" spans="4:11" ht="15" hidden="1" customHeight="1" x14ac:dyDescent="0.25">
      <c r="D256" s="161" t="str">
        <f>IF('Puestos de Trabajo Emp'!D253&lt;&gt;"",'Puestos de Trabajo Emp'!D253,"")</f>
        <v/>
      </c>
      <c r="J256">
        <v>243</v>
      </c>
      <c r="K256" t="e">
        <f>IF(#REF!&gt;=10,#REF!,0)</f>
        <v>#REF!</v>
      </c>
    </row>
    <row r="257" spans="4:11" ht="15" hidden="1" customHeight="1" x14ac:dyDescent="0.25">
      <c r="D257" s="161" t="str">
        <f>IF('Puestos de Trabajo Emp'!D254&lt;&gt;"",'Puestos de Trabajo Emp'!D254,"")</f>
        <v/>
      </c>
      <c r="J257">
        <v>244</v>
      </c>
      <c r="K257" t="e">
        <f>IF(#REF!&gt;=10,#REF!,0)</f>
        <v>#REF!</v>
      </c>
    </row>
    <row r="258" spans="4:11" ht="15" hidden="1" customHeight="1" x14ac:dyDescent="0.25">
      <c r="D258" s="161" t="str">
        <f>IF('Puestos de Trabajo Emp'!D255&lt;&gt;"",'Puestos de Trabajo Emp'!D255,"")</f>
        <v/>
      </c>
      <c r="J258">
        <v>245</v>
      </c>
      <c r="K258" t="e">
        <f>IF(#REF!&gt;=10,#REF!,0)</f>
        <v>#REF!</v>
      </c>
    </row>
    <row r="259" spans="4:11" ht="15" hidden="1" customHeight="1" x14ac:dyDescent="0.25">
      <c r="D259" s="161" t="str">
        <f>IF('Puestos de Trabajo Emp'!D256&lt;&gt;"",'Puestos de Trabajo Emp'!D256,"")</f>
        <v/>
      </c>
      <c r="J259">
        <v>246</v>
      </c>
      <c r="K259" t="e">
        <f>IF(#REF!&gt;=10,#REF!,0)</f>
        <v>#REF!</v>
      </c>
    </row>
    <row r="260" spans="4:11" ht="15" hidden="1" customHeight="1" x14ac:dyDescent="0.25">
      <c r="D260" s="161" t="str">
        <f>IF('Puestos de Trabajo Emp'!D257&lt;&gt;"",'Puestos de Trabajo Emp'!D257,"")</f>
        <v/>
      </c>
      <c r="J260">
        <v>247</v>
      </c>
      <c r="K260" t="e">
        <f>IF(#REF!&gt;=10,#REF!,0)</f>
        <v>#REF!</v>
      </c>
    </row>
    <row r="261" spans="4:11" ht="15" hidden="1" customHeight="1" x14ac:dyDescent="0.25">
      <c r="D261" s="161" t="str">
        <f>IF('Puestos de Trabajo Emp'!D258&lt;&gt;"",'Puestos de Trabajo Emp'!D258,"")</f>
        <v/>
      </c>
      <c r="J261">
        <v>248</v>
      </c>
      <c r="K261" t="e">
        <f>IF(#REF!&gt;=10,#REF!,0)</f>
        <v>#REF!</v>
      </c>
    </row>
    <row r="262" spans="4:11" ht="15" hidden="1" customHeight="1" x14ac:dyDescent="0.25">
      <c r="D262" s="161" t="str">
        <f>IF('Puestos de Trabajo Emp'!D259&lt;&gt;"",'Puestos de Trabajo Emp'!D259,"")</f>
        <v/>
      </c>
      <c r="J262">
        <v>249</v>
      </c>
      <c r="K262" t="e">
        <f>IF(#REF!&gt;=10,#REF!,0)</f>
        <v>#REF!</v>
      </c>
    </row>
    <row r="263" spans="4:11" ht="15" hidden="1" customHeight="1" x14ac:dyDescent="0.25">
      <c r="D263" s="161" t="str">
        <f>IF('Puestos de Trabajo Emp'!D260&lt;&gt;"",'Puestos de Trabajo Emp'!D260,"")</f>
        <v/>
      </c>
      <c r="J263">
        <v>250</v>
      </c>
      <c r="K263" t="e">
        <f>IF(#REF!&gt;=10,#REF!,0)</f>
        <v>#REF!</v>
      </c>
    </row>
    <row r="264" spans="4:11" ht="15" hidden="1" customHeight="1" x14ac:dyDescent="0.25">
      <c r="D264" s="161" t="str">
        <f>IF('Puestos de Trabajo Emp'!D261&lt;&gt;"",'Puestos de Trabajo Emp'!D261,"")</f>
        <v/>
      </c>
      <c r="J264">
        <v>251</v>
      </c>
      <c r="K264" t="e">
        <f>IF(#REF!&gt;=10,#REF!,0)</f>
        <v>#REF!</v>
      </c>
    </row>
    <row r="265" spans="4:11" ht="15" hidden="1" customHeight="1" x14ac:dyDescent="0.25">
      <c r="D265" s="161" t="str">
        <f>IF('Puestos de Trabajo Emp'!D262&lt;&gt;"",'Puestos de Trabajo Emp'!D262,"")</f>
        <v/>
      </c>
      <c r="J265">
        <v>252</v>
      </c>
      <c r="K265" t="e">
        <f>IF(#REF!&gt;=10,#REF!,0)</f>
        <v>#REF!</v>
      </c>
    </row>
    <row r="266" spans="4:11" ht="15" hidden="1" customHeight="1" x14ac:dyDescent="0.25">
      <c r="D266" s="161" t="str">
        <f>IF('Puestos de Trabajo Emp'!D263&lt;&gt;"",'Puestos de Trabajo Emp'!D263,"")</f>
        <v/>
      </c>
      <c r="J266">
        <v>253</v>
      </c>
      <c r="K266" t="e">
        <f>IF(#REF!&gt;=10,#REF!,0)</f>
        <v>#REF!</v>
      </c>
    </row>
    <row r="267" spans="4:11" ht="15" hidden="1" customHeight="1" x14ac:dyDescent="0.25">
      <c r="D267" s="161" t="str">
        <f>IF('Puestos de Trabajo Emp'!D264&lt;&gt;"",'Puestos de Trabajo Emp'!D264,"")</f>
        <v/>
      </c>
      <c r="J267">
        <v>254</v>
      </c>
      <c r="K267" t="e">
        <f>IF(#REF!&gt;=10,#REF!,0)</f>
        <v>#REF!</v>
      </c>
    </row>
    <row r="268" spans="4:11" ht="15" hidden="1" customHeight="1" x14ac:dyDescent="0.25">
      <c r="D268" s="161" t="str">
        <f>IF('Puestos de Trabajo Emp'!D265&lt;&gt;"",'Puestos de Trabajo Emp'!D265,"")</f>
        <v/>
      </c>
      <c r="J268">
        <v>255</v>
      </c>
      <c r="K268" t="e">
        <f>IF(#REF!&gt;=10,#REF!,0)</f>
        <v>#REF!</v>
      </c>
    </row>
    <row r="269" spans="4:11" ht="15" hidden="1" customHeight="1" x14ac:dyDescent="0.25">
      <c r="D269" s="161" t="str">
        <f>IF('Puestos de Trabajo Emp'!D266&lt;&gt;"",'Puestos de Trabajo Emp'!D266,"")</f>
        <v/>
      </c>
      <c r="J269">
        <v>256</v>
      </c>
      <c r="K269" t="e">
        <f>IF(#REF!&gt;=10,#REF!,0)</f>
        <v>#REF!</v>
      </c>
    </row>
    <row r="270" spans="4:11" ht="15" hidden="1" customHeight="1" x14ac:dyDescent="0.25">
      <c r="D270" s="161" t="str">
        <f>IF('Puestos de Trabajo Emp'!D267&lt;&gt;"",'Puestos de Trabajo Emp'!D267,"")</f>
        <v/>
      </c>
      <c r="K270" t="e">
        <f>SUM(K20:K269)</f>
        <v>#REF!</v>
      </c>
    </row>
    <row r="271" spans="4:11" ht="15" hidden="1" customHeight="1" x14ac:dyDescent="0.25">
      <c r="D271" s="161" t="str">
        <f>IF('Puestos de Trabajo Emp'!D268&lt;&gt;"",'Puestos de Trabajo Emp'!D268,"")</f>
        <v/>
      </c>
      <c r="K271" t="s">
        <v>32</v>
      </c>
    </row>
  </sheetData>
  <mergeCells count="45">
    <mergeCell ref="A14:A15"/>
    <mergeCell ref="A16:A17"/>
    <mergeCell ref="A18:A19"/>
    <mergeCell ref="K14:K15"/>
    <mergeCell ref="K16:K17"/>
    <mergeCell ref="K18:K19"/>
    <mergeCell ref="G14:G15"/>
    <mergeCell ref="H14:H15"/>
    <mergeCell ref="B16:B17"/>
    <mergeCell ref="C16:C17"/>
    <mergeCell ref="B18:B19"/>
    <mergeCell ref="C18:C19"/>
    <mergeCell ref="M12:M13"/>
    <mergeCell ref="N12:N13"/>
    <mergeCell ref="N16:N17"/>
    <mergeCell ref="N14:N15"/>
    <mergeCell ref="N18:N19"/>
    <mergeCell ref="M14:M15"/>
    <mergeCell ref="M16:M17"/>
    <mergeCell ref="M18:M19"/>
    <mergeCell ref="B12:B13"/>
    <mergeCell ref="B14:B15"/>
    <mergeCell ref="A12:A13"/>
    <mergeCell ref="N7:N11"/>
    <mergeCell ref="H7:H11"/>
    <mergeCell ref="G7:G11"/>
    <mergeCell ref="A7:A11"/>
    <mergeCell ref="B7:B11"/>
    <mergeCell ref="C7:C11"/>
    <mergeCell ref="K7:K11"/>
    <mergeCell ref="L7:L11"/>
    <mergeCell ref="L14:L15"/>
    <mergeCell ref="M7:M11"/>
    <mergeCell ref="G12:G13"/>
    <mergeCell ref="H12:H13"/>
    <mergeCell ref="K12:K13"/>
    <mergeCell ref="L18:L19"/>
    <mergeCell ref="G18:G19"/>
    <mergeCell ref="H18:H19"/>
    <mergeCell ref="C12:C13"/>
    <mergeCell ref="C14:C15"/>
    <mergeCell ref="L16:L17"/>
    <mergeCell ref="G16:G17"/>
    <mergeCell ref="H16:H17"/>
    <mergeCell ref="L12:L13"/>
  </mergeCells>
  <conditionalFormatting sqref="L7">
    <cfRule type="containsText" dxfId="266" priority="12" operator="containsText" text="Crítica">
      <formula>NOT(ISERROR(SEARCH("Crítica",L7)))</formula>
    </cfRule>
    <cfRule type="containsText" dxfId="265" priority="13" operator="containsText" text="Baja">
      <formula>NOT(ISERROR(SEARCH("Baja",L7)))</formula>
    </cfRule>
    <cfRule type="containsText" dxfId="264" priority="14" operator="containsText" text="Importante">
      <formula>NOT(ISERROR(SEARCH("Importante",L7)))</formula>
    </cfRule>
    <cfRule type="colorScale" priority="15">
      <colorScale>
        <cfvo type="min"/>
        <cfvo type="num" val="2"/>
        <cfvo type="max"/>
        <color rgb="FF00B050"/>
        <color rgb="FFFFFF00"/>
        <color rgb="FFFF0000"/>
      </colorScale>
    </cfRule>
    <cfRule type="containsText" dxfId="263" priority="16" operator="containsText" text="3">
      <formula>NOT(ISERROR(SEARCH("3",L7)))</formula>
    </cfRule>
    <cfRule type="colorScale" priority="17">
      <colorScale>
        <cfvo type="num" val="1"/>
        <cfvo type="num" val="2"/>
        <cfvo type="num" val="3"/>
        <color rgb="FF00B050"/>
        <color rgb="FFFFFF00"/>
        <color rgb="FFFF0000"/>
      </colorScale>
    </cfRule>
    <cfRule type="colorScale" priority="18">
      <colorScale>
        <cfvo type="min"/>
        <cfvo type="percentile" val="50"/>
        <cfvo type="max"/>
        <color rgb="FFF8696B"/>
        <color rgb="FFFFEB84"/>
        <color rgb="FF63BE7B"/>
      </colorScale>
    </cfRule>
    <cfRule type="cellIs" dxfId="262" priority="19" operator="between">
      <formula>0</formula>
      <formula>1</formula>
    </cfRule>
    <cfRule type="cellIs" dxfId="261" priority="22" operator="equal">
      <formula>3</formula>
    </cfRule>
  </conditionalFormatting>
  <conditionalFormatting sqref="L7">
    <cfRule type="cellIs" dxfId="260" priority="20" operator="equal">
      <formula>3</formula>
    </cfRule>
    <cfRule type="cellIs" dxfId="259" priority="21" operator="equal">
      <formula>3</formula>
    </cfRule>
  </conditionalFormatting>
  <conditionalFormatting sqref="L12 L14 L16 L18">
    <cfRule type="cellIs" dxfId="258" priority="9" operator="equal">
      <formula>3</formula>
    </cfRule>
    <cfRule type="cellIs" dxfId="257" priority="10" operator="equal">
      <formula>3</formula>
    </cfRule>
  </conditionalFormatting>
  <conditionalFormatting sqref="L7:L12 L14 L16 L18">
    <cfRule type="containsText" dxfId="256" priority="1" operator="containsText" text="Alta">
      <formula>NOT(ISERROR(SEARCH("Alta",L7)))</formula>
    </cfRule>
    <cfRule type="containsText" dxfId="255" priority="2" operator="containsText" text="Baja">
      <formula>NOT(ISERROR(SEARCH("Baja",L7)))</formula>
    </cfRule>
    <cfRule type="containsText" dxfId="254" priority="3" operator="containsText" text="Media">
      <formula>NOT(ISERROR(SEARCH("Media",L7)))</formula>
    </cfRule>
  </conditionalFormatting>
  <conditionalFormatting sqref="L14 L12 L16 L18">
    <cfRule type="colorScale" priority="4492">
      <colorScale>
        <cfvo type="min"/>
        <cfvo type="num" val="2"/>
        <cfvo type="max"/>
        <color rgb="FF00B050"/>
        <color rgb="FFFFFF00"/>
        <color rgb="FFFF0000"/>
      </colorScale>
    </cfRule>
    <cfRule type="containsText" dxfId="253" priority="4493" operator="containsText" text="3">
      <formula>NOT(ISERROR(SEARCH("3",L12)))</formula>
    </cfRule>
    <cfRule type="colorScale" priority="4494">
      <colorScale>
        <cfvo type="num" val="1"/>
        <cfvo type="num" val="2"/>
        <cfvo type="num" val="3"/>
        <color rgb="FF00B050"/>
        <color rgb="FFFFFF00"/>
        <color rgb="FFFF0000"/>
      </colorScale>
    </cfRule>
    <cfRule type="colorScale" priority="4495">
      <colorScale>
        <cfvo type="min"/>
        <cfvo type="percentile" val="50"/>
        <cfvo type="max"/>
        <color rgb="FFF8696B"/>
        <color rgb="FFFFEB84"/>
        <color rgb="FF63BE7B"/>
      </colorScale>
    </cfRule>
    <cfRule type="cellIs" dxfId="252" priority="4496" operator="between">
      <formula>0</formula>
      <formula>1</formula>
    </cfRule>
    <cfRule type="cellIs" dxfId="251" priority="4497" operator="equal">
      <formula>3</formula>
    </cfRule>
  </conditionalFormatting>
  <pageMargins left="0.7" right="0.7" top="0.75" bottom="0.75" header="0.3" footer="0.3"/>
  <pageSetup scale="64" orientation="landscape" horizontalDpi="360" verticalDpi="36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
  <dimension ref="A1:AK509"/>
  <sheetViews>
    <sheetView topLeftCell="Y14" zoomScale="90" zoomScaleNormal="90" workbookViewId="0">
      <selection activeCell="AF17" sqref="AF17:AF21"/>
    </sheetView>
  </sheetViews>
  <sheetFormatPr baseColWidth="10" defaultRowHeight="15" x14ac:dyDescent="0.25"/>
  <cols>
    <col min="1" max="1" width="4" customWidth="1"/>
    <col min="2" max="2" width="14.28515625" customWidth="1"/>
    <col min="3" max="3" width="16.7109375" customWidth="1"/>
    <col min="4" max="4" width="32.42578125" hidden="1" customWidth="1"/>
    <col min="5" max="5" width="13.7109375" hidden="1" customWidth="1"/>
    <col min="6" max="6" width="11" hidden="1" customWidth="1"/>
    <col min="7" max="7" width="37.7109375" hidden="1" customWidth="1"/>
    <col min="8" max="9" width="14" hidden="1" customWidth="1"/>
    <col min="10" max="11" width="28.42578125" hidden="1" customWidth="1"/>
    <col min="12" max="12" width="4.28515625" hidden="1" customWidth="1"/>
    <col min="13" max="13" width="5" customWidth="1"/>
    <col min="14" max="14" width="8.140625" hidden="1" customWidth="1"/>
    <col min="15" max="15" width="12.140625" hidden="1" customWidth="1"/>
    <col min="16" max="17" width="12.7109375" hidden="1" customWidth="1"/>
    <col min="18" max="19" width="14" hidden="1" customWidth="1"/>
    <col min="20" max="20" width="12.7109375" hidden="1" customWidth="1"/>
    <col min="21" max="21" width="11" customWidth="1"/>
    <col min="22" max="22" width="16.85546875" hidden="1" customWidth="1"/>
    <col min="23" max="23" width="19" customWidth="1"/>
    <col min="24" max="25" width="11.42578125" customWidth="1"/>
    <col min="27" max="28" width="9.28515625" customWidth="1"/>
    <col min="30" max="31" width="11.42578125" customWidth="1"/>
    <col min="32" max="32" width="32.7109375" customWidth="1"/>
    <col min="33" max="33" width="26.42578125" customWidth="1"/>
  </cols>
  <sheetData>
    <row r="1" spans="1:37" ht="15" customHeight="1" x14ac:dyDescent="0.25">
      <c r="AH1" s="138" t="s">
        <v>250</v>
      </c>
      <c r="AI1" s="138" t="s">
        <v>251</v>
      </c>
      <c r="AJ1" s="138" t="s">
        <v>252</v>
      </c>
      <c r="AK1" s="138" t="s">
        <v>253</v>
      </c>
    </row>
    <row r="2" spans="1:37" x14ac:dyDescent="0.25">
      <c r="B2" s="137"/>
      <c r="C2" s="369" t="s">
        <v>204</v>
      </c>
      <c r="D2" s="370"/>
      <c r="E2" s="370"/>
      <c r="F2" s="370"/>
      <c r="G2" s="370"/>
      <c r="H2" s="370"/>
      <c r="I2" s="370"/>
      <c r="J2" s="370"/>
      <c r="K2" s="370"/>
      <c r="L2" s="370"/>
      <c r="M2" s="370"/>
      <c r="N2" s="370"/>
      <c r="O2" s="370"/>
      <c r="P2" s="370"/>
      <c r="Q2" s="370"/>
      <c r="R2" s="370"/>
      <c r="S2" s="370"/>
      <c r="T2" s="370"/>
      <c r="U2" s="370"/>
      <c r="V2" s="370"/>
      <c r="W2" s="370"/>
      <c r="X2" s="370"/>
      <c r="Y2" s="370"/>
      <c r="Z2" s="371"/>
      <c r="AJ2" s="89" t="s">
        <v>58</v>
      </c>
      <c r="AK2" s="89" t="s">
        <v>86</v>
      </c>
    </row>
    <row r="3" spans="1:37" ht="6" customHeight="1" x14ac:dyDescent="0.25">
      <c r="B3" s="136"/>
      <c r="C3" s="9"/>
      <c r="D3" s="9"/>
      <c r="E3" s="9"/>
      <c r="F3" s="97"/>
      <c r="W3" s="54"/>
      <c r="AJ3" t="s">
        <v>12</v>
      </c>
      <c r="AK3" t="s">
        <v>87</v>
      </c>
    </row>
    <row r="4" spans="1:37" x14ac:dyDescent="0.25">
      <c r="B4" s="44"/>
      <c r="C4" s="369" t="s">
        <v>80</v>
      </c>
      <c r="D4" s="370"/>
      <c r="E4" s="370"/>
      <c r="F4" s="370"/>
      <c r="G4" s="370"/>
      <c r="H4" s="370"/>
      <c r="I4" s="370"/>
      <c r="J4" s="370"/>
      <c r="K4" s="370"/>
      <c r="L4" s="370"/>
      <c r="M4" s="370"/>
      <c r="N4" s="370"/>
      <c r="O4" s="370"/>
      <c r="P4" s="370"/>
      <c r="Q4" s="370"/>
      <c r="R4" s="370"/>
      <c r="S4" s="370"/>
      <c r="T4" s="370"/>
      <c r="U4" s="370"/>
      <c r="V4" s="370"/>
      <c r="W4" s="370"/>
      <c r="X4" s="370"/>
      <c r="Y4" s="370"/>
      <c r="Z4" s="371"/>
    </row>
    <row r="5" spans="1:37" ht="15.75" thickBot="1" x14ac:dyDescent="0.3"/>
    <row r="6" spans="1:37" ht="48.75" thickBot="1" x14ac:dyDescent="0.3">
      <c r="A6" s="46" t="s">
        <v>9</v>
      </c>
      <c r="B6" s="47" t="s">
        <v>0</v>
      </c>
      <c r="C6" s="47" t="s">
        <v>1</v>
      </c>
      <c r="D6" s="47" t="s">
        <v>37</v>
      </c>
      <c r="E6" s="47" t="s">
        <v>14</v>
      </c>
      <c r="F6" s="47" t="s">
        <v>11</v>
      </c>
      <c r="G6" s="47" t="s">
        <v>141</v>
      </c>
      <c r="H6" s="47" t="s">
        <v>85</v>
      </c>
      <c r="I6" s="47" t="s">
        <v>127</v>
      </c>
      <c r="J6" s="47" t="s">
        <v>10</v>
      </c>
      <c r="K6" s="47" t="s">
        <v>76</v>
      </c>
      <c r="L6" s="47" t="s">
        <v>17</v>
      </c>
      <c r="M6" s="47" t="s">
        <v>3</v>
      </c>
      <c r="N6" s="47" t="s">
        <v>95</v>
      </c>
      <c r="O6" s="47" t="s">
        <v>74</v>
      </c>
      <c r="P6" s="48" t="s">
        <v>75</v>
      </c>
      <c r="Q6" s="47" t="s">
        <v>91</v>
      </c>
      <c r="R6" s="49" t="s">
        <v>129</v>
      </c>
      <c r="S6" s="49" t="s">
        <v>128</v>
      </c>
      <c r="T6" s="49" t="s">
        <v>92</v>
      </c>
      <c r="U6" s="47" t="s">
        <v>874</v>
      </c>
      <c r="V6" s="49" t="s">
        <v>245</v>
      </c>
      <c r="W6" s="49" t="s">
        <v>136</v>
      </c>
      <c r="X6" s="49" t="s">
        <v>59</v>
      </c>
      <c r="Y6" s="47" t="s">
        <v>4</v>
      </c>
      <c r="Z6" s="47" t="s">
        <v>5</v>
      </c>
      <c r="AA6" s="47" t="s">
        <v>27</v>
      </c>
      <c r="AB6" s="47" t="s">
        <v>205</v>
      </c>
      <c r="AC6" s="47" t="s">
        <v>6</v>
      </c>
      <c r="AD6" s="47" t="s">
        <v>7</v>
      </c>
      <c r="AE6" s="50" t="s">
        <v>222</v>
      </c>
      <c r="AF6" s="37" t="s">
        <v>16</v>
      </c>
      <c r="AG6" s="39" t="s">
        <v>231</v>
      </c>
    </row>
    <row r="7" spans="1:37" ht="25.5" customHeight="1" x14ac:dyDescent="0.25">
      <c r="A7" s="344">
        <v>1</v>
      </c>
      <c r="B7" s="347" t="str">
        <f>IF('Puestos de Trabajo Emp'!B7&lt;&gt;0,'Puestos de Trabajo Emp'!B7,"")</f>
        <v>9200-9300</v>
      </c>
      <c r="C7" s="347" t="str">
        <f>IF('Puestos de Trabajo Emp'!C7&lt;&gt;0,'Puestos de Trabajo Emp'!C7,"")</f>
        <v>Obras civiles (carpinteros, albañil, Cubicador, Enfierradores, Maestro Primera y segunda.</v>
      </c>
      <c r="D7" s="90" t="str">
        <f>IF('Puestos de Trabajo Emp'!D7&lt;&gt;0,'Puestos de Trabajo Emp'!D7,"")</f>
        <v>corte con sierra circular (Carpintero, Maestro primera)</v>
      </c>
      <c r="E7" s="91">
        <f>IF('Puestos de Trabajo Emp'!E7&lt;&gt;0,'Puestos de Trabajo Emp'!E7,"")</f>
        <v>1</v>
      </c>
      <c r="F7" s="350" t="str">
        <f>IF('Puestos de Trabajo Emp'!F7&lt;&gt;0,'Puestos de Trabajo Emp'!F7,"")</f>
        <v>NO</v>
      </c>
      <c r="G7" s="90" t="str">
        <f>IF('Puestos de Trabajo Emp'!G7&lt;&gt;0,'Puestos de Trabajo Emp'!G7,"")</f>
        <v xml:space="preserve"> sierra circular 7' 1/4 Makita o Bosh </v>
      </c>
      <c r="H7" s="91" t="str">
        <f>IF('Puestos de Trabajo Emp'!H7&lt;&gt;0,'Puestos de Trabajo Emp'!H7,"")</f>
        <v>Principal</v>
      </c>
      <c r="I7" s="91" t="str">
        <f>IF('Puestos de Trabajo Emp'!I14&lt;&gt;0,'Puestos de Trabajo Emp'!I14,"")</f>
        <v>La peor condición de emisión de ruido se da al utilizar cango para el picado de hormigon.</v>
      </c>
      <c r="J7" s="350" t="str">
        <f>IF('Puestos de Trabajo Emp'!N8&lt;&gt;0,'Puestos de Trabajo Emp'!N8,"")</f>
        <v>Orejera 3M tapones auditivos de espuma 1100</v>
      </c>
      <c r="K7" s="350" t="str">
        <f>IF('Puestos de Trabajo Emp'!O7&lt;&gt;0,'Puestos de Trabajo Emp'!O7,"")</f>
        <v>Capacitacion y difusion de medidas de uso y mantenimiento de epp. Cpacitacion Protocolo de exposicion ocupacional del ruido, ODI por cargo,  Identificacion en Matriz de Riesgos y Matriz IPER.</v>
      </c>
      <c r="L7" s="350">
        <f>IF('Puestos de Trabajo Emp'!P7&lt;&gt;0,'Puestos de Trabajo Emp'!P7,"")</f>
        <v>172</v>
      </c>
      <c r="M7" s="353" t="e">
        <f>SUM(E7:E11)</f>
        <v>#REF!</v>
      </c>
      <c r="N7" s="40">
        <v>1</v>
      </c>
      <c r="O7" s="40">
        <v>88</v>
      </c>
      <c r="P7" s="366">
        <f>MAX(O7:O11)</f>
        <v>100</v>
      </c>
      <c r="Q7" s="64">
        <f t="shared" ref="Q7:Q70" si="0">ROUND(E7/(8/POWER(2,((O7-85)/3))),1)</f>
        <v>0.3</v>
      </c>
      <c r="R7" s="332" t="e">
        <f>SUM(Q7:Q11)</f>
        <v>#REF!</v>
      </c>
      <c r="S7" s="332" t="e">
        <f>ROUND(M7/(8/POWER(2,((P7-85)/3))),1)</f>
        <v>#REF!</v>
      </c>
      <c r="T7" s="362" t="e">
        <f>IF(S7&gt;=10,"Alta",IF(S7&lt;0.5,"Baja","Media"))</f>
        <v>#REF!</v>
      </c>
      <c r="U7" s="323">
        <v>1</v>
      </c>
      <c r="V7" s="323" t="s">
        <v>249</v>
      </c>
      <c r="W7" s="282" t="s">
        <v>253</v>
      </c>
      <c r="X7" s="329">
        <v>126663</v>
      </c>
      <c r="Y7" s="282" t="s">
        <v>117</v>
      </c>
      <c r="Z7" s="329" t="s">
        <v>8</v>
      </c>
      <c r="AA7" s="329">
        <v>7</v>
      </c>
      <c r="AB7" s="326">
        <f>ROUND(8/(POWER(2,((AC7-85)/3))),1)</f>
        <v>25.4</v>
      </c>
      <c r="AC7" s="329">
        <v>80</v>
      </c>
      <c r="AD7" s="332" t="e">
        <f>ROUND(M7/(8/POWER(2,((AC7-85)/3))),1)</f>
        <v>#REF!</v>
      </c>
      <c r="AE7" s="335" t="e">
        <f>IF(AD7&gt;=10,"Crítico",IF(AD7&lt;0.5,"Bajo","Importante"))</f>
        <v>#REF!</v>
      </c>
      <c r="AF7" s="338" t="e">
        <f>IF(AD7&gt;=10,"Exposición Ocupacional sobre diez veces la Dosis de Ruido Máxima Permitida.",IF(AD7&gt;=1,"Exposición Ocupacional sobre la Dosis de Ruido Máxima Permitida.",IF(AD7&lt;0.5,"Exposición Ocupacional bajo la Dosis de Acción.","Exposición Ocupacional bajo la Dosis de Ruido Máxima Permitida pero sobre la Dosis de Acción.")))</f>
        <v>#REF!</v>
      </c>
      <c r="AG7" s="341" t="e">
        <f>IF(AD7&gt;=10,"Se establece un plazo máximo de seis meses para implementar medidas de control.  Remitir al experto asesor de ACHS la nómina de todos los trabajadores de este puesto de trabajo, para su ingreso al Programa de Vigilancia de la Salud ACHS.",IF(AD7&lt;0.5,"Mantener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8" spans="1:37" ht="25.5" customHeight="1" x14ac:dyDescent="0.25">
      <c r="A8" s="345"/>
      <c r="B8" s="348"/>
      <c r="C8" s="348"/>
      <c r="D8" s="94" t="str">
        <f>IF('Puestos de Trabajo Emp'!D8&lt;&gt;0,'Puestos de Trabajo Emp'!D8,"")</f>
        <v>corte con esmeril angular (Carpintero, Maestro primera)</v>
      </c>
      <c r="E8" s="95">
        <f>IF('Puestos de Trabajo Emp'!E8&lt;&gt;0,'Puestos de Trabajo Emp'!E8,"")</f>
        <v>0.5</v>
      </c>
      <c r="F8" s="351"/>
      <c r="G8" s="94" t="str">
        <f>IF('Puestos de Trabajo Emp'!G8&lt;&gt;0,'Puestos de Trabajo Emp'!G8,"")</f>
        <v xml:space="preserve"> esmeril angular 7' 1/4 Makita o Bosh </v>
      </c>
      <c r="H8" s="95" t="str">
        <f>IF('Puestos de Trabajo Emp'!H8&lt;&gt;0,'Puestos de Trabajo Emp'!H8,"")</f>
        <v>Principal</v>
      </c>
      <c r="I8" s="95" t="str">
        <f>IF('Puestos de Trabajo Emp'!I8&lt;&gt;0,'Puestos de Trabajo Emp'!I8,"")</f>
        <v>La peor condición de emisión de ruido se da al utilizar cango para el picado de hormigon.</v>
      </c>
      <c r="J8" s="351"/>
      <c r="K8" s="351"/>
      <c r="L8" s="351"/>
      <c r="M8" s="354"/>
      <c r="N8" s="41">
        <v>2</v>
      </c>
      <c r="O8" s="41">
        <v>99</v>
      </c>
      <c r="P8" s="367"/>
      <c r="Q8" s="62">
        <f t="shared" si="0"/>
        <v>1.6</v>
      </c>
      <c r="R8" s="333"/>
      <c r="S8" s="333"/>
      <c r="T8" s="363"/>
      <c r="U8" s="324"/>
      <c r="V8" s="324"/>
      <c r="W8" s="283"/>
      <c r="X8" s="330"/>
      <c r="Y8" s="283"/>
      <c r="Z8" s="330"/>
      <c r="AA8" s="330"/>
      <c r="AB8" s="327"/>
      <c r="AC8" s="330"/>
      <c r="AD8" s="333"/>
      <c r="AE8" s="336"/>
      <c r="AF8" s="339"/>
      <c r="AG8" s="342"/>
    </row>
    <row r="9" spans="1:37" ht="25.5" customHeight="1" x14ac:dyDescent="0.25">
      <c r="A9" s="345"/>
      <c r="B9" s="348"/>
      <c r="C9" s="348"/>
      <c r="D9" s="94" t="str">
        <f>IF('Puestos de Trabajo Emp'!D9&lt;&gt;0,'Puestos de Trabajo Emp'!D9,"")</f>
        <v>compactacion de suelos (Operador)</v>
      </c>
      <c r="E9" s="95">
        <f>IF('Puestos de Trabajo Emp'!E9&lt;&gt;0,'Puestos de Trabajo Emp'!E9,"")</f>
        <v>5</v>
      </c>
      <c r="F9" s="351"/>
      <c r="G9" s="94" t="str">
        <f>IF('Puestos de Trabajo Emp'!G9&lt;&gt;0,'Puestos de Trabajo Emp'!G9,"")</f>
        <v>Placa, Rodillo, Vibropison (marca Wakel)</v>
      </c>
      <c r="H9" s="95" t="str">
        <f>IF('Puestos de Trabajo Emp'!H9&lt;&gt;0,'Puestos de Trabajo Emp'!H9,"")</f>
        <v>Principal</v>
      </c>
      <c r="I9" s="95" t="str">
        <f>IF('Puestos de Trabajo Emp'!I9&lt;&gt;0,'Puestos de Trabajo Emp'!I9,"")</f>
        <v/>
      </c>
      <c r="J9" s="351"/>
      <c r="K9" s="351"/>
      <c r="L9" s="351"/>
      <c r="M9" s="354"/>
      <c r="N9" s="41">
        <v>3</v>
      </c>
      <c r="O9" s="41">
        <v>82</v>
      </c>
      <c r="P9" s="367"/>
      <c r="Q9" s="62">
        <f t="shared" si="0"/>
        <v>0.3</v>
      </c>
      <c r="R9" s="333"/>
      <c r="S9" s="333"/>
      <c r="T9" s="363"/>
      <c r="U9" s="324"/>
      <c r="V9" s="324"/>
      <c r="W9" s="283"/>
      <c r="X9" s="330"/>
      <c r="Y9" s="283"/>
      <c r="Z9" s="330"/>
      <c r="AA9" s="330"/>
      <c r="AB9" s="327"/>
      <c r="AC9" s="330"/>
      <c r="AD9" s="333"/>
      <c r="AE9" s="336"/>
      <c r="AF9" s="339"/>
      <c r="AG9" s="342"/>
    </row>
    <row r="10" spans="1:37" ht="25.5" customHeight="1" x14ac:dyDescent="0.25">
      <c r="A10" s="345"/>
      <c r="B10" s="348"/>
      <c r="C10" s="348"/>
      <c r="D10" s="94" t="e">
        <f>IF('Puestos de Trabajo Emp'!#REF!&lt;&gt;0,'Puestos de Trabajo Emp'!#REF!,"")</f>
        <v>#REF!</v>
      </c>
      <c r="E10" s="95" t="e">
        <f>IF('Puestos de Trabajo Emp'!#REF!&lt;&gt;0,'Puestos de Trabajo Emp'!#REF!,"")</f>
        <v>#REF!</v>
      </c>
      <c r="F10" s="351"/>
      <c r="G10" s="94" t="e">
        <f>IF('Puestos de Trabajo Emp'!#REF!&lt;&gt;0,'Puestos de Trabajo Emp'!#REF!,"")</f>
        <v>#REF!</v>
      </c>
      <c r="H10" s="95" t="e">
        <f>IF('Puestos de Trabajo Emp'!#REF!&lt;&gt;0,'Puestos de Trabajo Emp'!#REF!,"")</f>
        <v>#REF!</v>
      </c>
      <c r="I10" s="95" t="e">
        <f>IF('Puestos de Trabajo Emp'!#REF!&lt;&gt;0,'Puestos de Trabajo Emp'!#REF!,"")</f>
        <v>#REF!</v>
      </c>
      <c r="J10" s="351"/>
      <c r="K10" s="351"/>
      <c r="L10" s="351"/>
      <c r="M10" s="354"/>
      <c r="N10" s="41">
        <v>4</v>
      </c>
      <c r="O10" s="41">
        <v>100</v>
      </c>
      <c r="P10" s="367"/>
      <c r="Q10" s="62" t="e">
        <f t="shared" si="0"/>
        <v>#REF!</v>
      </c>
      <c r="R10" s="333"/>
      <c r="S10" s="333"/>
      <c r="T10" s="363"/>
      <c r="U10" s="324"/>
      <c r="V10" s="324"/>
      <c r="W10" s="283"/>
      <c r="X10" s="330"/>
      <c r="Y10" s="283"/>
      <c r="Z10" s="330"/>
      <c r="AA10" s="330"/>
      <c r="AB10" s="327"/>
      <c r="AC10" s="330"/>
      <c r="AD10" s="333"/>
      <c r="AE10" s="336"/>
      <c r="AF10" s="339"/>
      <c r="AG10" s="342"/>
    </row>
    <row r="11" spans="1:37" ht="25.5" customHeight="1" thickBot="1" x14ac:dyDescent="0.3">
      <c r="A11" s="346"/>
      <c r="B11" s="349"/>
      <c r="C11" s="349"/>
      <c r="D11" s="120" t="str">
        <f>IF('Puestos de Trabajo Emp'!D12&lt;&gt;0,'Puestos de Trabajo Emp'!D12,"")</f>
        <v>instalacion de moldaje (Carpintero)</v>
      </c>
      <c r="E11" s="121">
        <f>IF('Puestos de Trabajo Emp'!E12&lt;&gt;0,'Puestos de Trabajo Emp'!E12,"")</f>
        <v>0.5</v>
      </c>
      <c r="F11" s="352"/>
      <c r="G11" s="120" t="str">
        <f>IF('Puestos de Trabajo Emp'!G12&lt;&gt;0,'Puestos de Trabajo Emp'!G12,"")</f>
        <v>Martillo Mango ergonomico</v>
      </c>
      <c r="H11" s="121" t="str">
        <f>IF('Puestos de Trabajo Emp'!H12&lt;&gt;0,'Puestos de Trabajo Emp'!H12,"")</f>
        <v>Principal</v>
      </c>
      <c r="I11" s="121" t="str">
        <f>IF('Puestos de Trabajo Emp'!I12&lt;&gt;0,'Puestos de Trabajo Emp'!I12,"")</f>
        <v>La peor condición de emisión de ruido en el golpeteo juntar moldes</v>
      </c>
      <c r="J11" s="352"/>
      <c r="K11" s="352"/>
      <c r="L11" s="352"/>
      <c r="M11" s="355"/>
      <c r="N11" s="42">
        <v>5</v>
      </c>
      <c r="O11" s="42">
        <v>89</v>
      </c>
      <c r="P11" s="368"/>
      <c r="Q11" s="63">
        <f t="shared" si="0"/>
        <v>0.2</v>
      </c>
      <c r="R11" s="334"/>
      <c r="S11" s="334"/>
      <c r="T11" s="364"/>
      <c r="U11" s="325"/>
      <c r="V11" s="325"/>
      <c r="W11" s="365"/>
      <c r="X11" s="331"/>
      <c r="Y11" s="365"/>
      <c r="Z11" s="331"/>
      <c r="AA11" s="331"/>
      <c r="AB11" s="328"/>
      <c r="AC11" s="331"/>
      <c r="AD11" s="334"/>
      <c r="AE11" s="337"/>
      <c r="AF11" s="340"/>
      <c r="AG11" s="343"/>
    </row>
    <row r="12" spans="1:37" ht="25.5" customHeight="1" x14ac:dyDescent="0.25">
      <c r="A12" s="345">
        <v>2</v>
      </c>
      <c r="B12" s="348" t="str">
        <f>IF('Puestos de Trabajo Emp'!B13&lt;&gt;0,'Puestos de Trabajo Emp'!B13,"")</f>
        <v>9200 - 9300</v>
      </c>
      <c r="C12" s="348" t="str">
        <f>IF('Puestos de Trabajo Emp'!C13&lt;&gt;0,'Puestos de Trabajo Emp'!C13,"")</f>
        <v>Soldadores</v>
      </c>
      <c r="D12" s="118" t="e">
        <f>IF('Puestos de Trabajo Emp'!#REF!&lt;&gt;0,'Puestos de Trabajo Emp'!#REF!,"")</f>
        <v>#REF!</v>
      </c>
      <c r="E12" s="119">
        <f>IF('Puestos de Trabajo Emp'!E13&lt;&gt;0,'Puestos de Trabajo Emp'!E13,"")</f>
        <v>4</v>
      </c>
      <c r="F12" s="351" t="str">
        <f>IF('Puestos de Trabajo Emp'!F13&lt;&gt;0,'Puestos de Trabajo Emp'!F13,"")</f>
        <v>NO</v>
      </c>
      <c r="G12" s="118" t="str">
        <f>IF('Puestos de Trabajo Emp'!G13&lt;&gt;0,'Puestos de Trabajo Emp'!G13,"")</f>
        <v>esmeril angular</v>
      </c>
      <c r="H12" s="119" t="str">
        <f>IF('Puestos de Trabajo Emp'!H13&lt;&gt;0,'Puestos de Trabajo Emp'!H13,"")</f>
        <v>Secundaria</v>
      </c>
      <c r="I12" s="119" t="str">
        <f>IF('Puestos de Trabajo Emp'!I13&lt;&gt;0,'Puestos de Trabajo Emp'!I13,"")</f>
        <v>La peor condición de ruido se da cuando se va a realizar cortes de fierros de mayor enbergadura con esmeril angular.</v>
      </c>
      <c r="J12" s="351" t="str">
        <f>IF('Puestos de Trabajo Emp'!N13&lt;&gt;0,'Puestos de Trabajo Emp'!N13,"")</f>
        <v>Orejera 3M tapones auditivos de espuma 1100</v>
      </c>
      <c r="K12" s="351" t="e">
        <f>IF('Puestos de Trabajo Emp'!#REF!&lt;&gt;0,'Puestos de Trabajo Emp'!#REF!,"")</f>
        <v>#REF!</v>
      </c>
      <c r="L12" s="351" t="e">
        <f>IF('Puestos de Trabajo Emp'!#REF!&lt;&gt;0,'Puestos de Trabajo Emp'!#REF!,"")</f>
        <v>#REF!</v>
      </c>
      <c r="M12" s="354" t="e">
        <f>SUM(E12:E16)</f>
        <v>#REF!</v>
      </c>
      <c r="N12" s="43">
        <v>6</v>
      </c>
      <c r="O12" s="43">
        <v>88</v>
      </c>
      <c r="P12" s="357">
        <f>MAX(O12:O16)</f>
        <v>99</v>
      </c>
      <c r="Q12" s="61">
        <f t="shared" si="0"/>
        <v>1</v>
      </c>
      <c r="R12" s="360" t="e">
        <f>SUM(Q12:Q16)</f>
        <v>#REF!</v>
      </c>
      <c r="S12" s="333" t="e">
        <f>ROUND(M12/(8/POWER(2,((P12-85)/3))),1)</f>
        <v>#REF!</v>
      </c>
      <c r="T12" s="363" t="e">
        <f>IF(S12&gt;=10,"Alta",IF(S12&lt;0.5,"Baja","Media"))</f>
        <v>#REF!</v>
      </c>
      <c r="U12" s="324">
        <v>2</v>
      </c>
      <c r="V12" s="323" t="s">
        <v>249</v>
      </c>
      <c r="W12" s="282" t="s">
        <v>251</v>
      </c>
      <c r="X12" s="330">
        <v>126663</v>
      </c>
      <c r="Y12" s="283" t="s">
        <v>90</v>
      </c>
      <c r="Z12" s="330" t="s">
        <v>8</v>
      </c>
      <c r="AA12" s="330">
        <v>2</v>
      </c>
      <c r="AB12" s="327">
        <f>ROUND(8/(POWER(2,((AC12-85)/3))),1)</f>
        <v>16</v>
      </c>
      <c r="AC12" s="330">
        <v>82</v>
      </c>
      <c r="AD12" s="333" t="e">
        <f>ROUND(M12/(8/POWER(2,((AC12-85)/3))),1)</f>
        <v>#REF!</v>
      </c>
      <c r="AE12" s="335" t="e">
        <f t="shared" ref="AE12" si="1">IF(AD12&gt;=10,"Crítico",IF(AD12&lt;0.5,"Bajo","Importante"))</f>
        <v>#REF!</v>
      </c>
      <c r="AF12" s="338" t="e">
        <f t="shared" ref="AF12" si="2">IF(AD12&gt;=10,"Exposición Ocupacional sobre diez veces la Dosis de Ruido Máxima Permitida.",IF(AD12&gt;=1,"Exposición Ocupacional sobre la Dosis de Ruido Máxima Permitida.",IF(AD12&lt;0.5,"Exposición Ocupacional bajo la Dosis de Acción.","Exposición Ocupacional bajo la Dosis de Ruido Máxima Permitida pero sobre la Dosis de Acción.")))</f>
        <v>#REF!</v>
      </c>
      <c r="AG12" s="341" t="e">
        <f>IF(AD12&gt;=10,"Se establece un plazo máximo de seis meses para implementar medidas de control.  Remitir al experto asesor de ACHS la nómina de todos los trabajadores de este puesto de trabajo, para su ingreso al Programa de Vigilancia de la Salud ACHS.",IF(AD12&lt;0.5,"Mantener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3" spans="1:37" ht="25.5" customHeight="1" x14ac:dyDescent="0.25">
      <c r="A13" s="345"/>
      <c r="B13" s="348"/>
      <c r="C13" s="348"/>
      <c r="D13" s="94" t="str">
        <f>IF('Puestos de Trabajo Emp'!D13&lt;&gt;0,'Puestos de Trabajo Emp'!D13,"")</f>
        <v xml:space="preserve">uso de esmeril </v>
      </c>
      <c r="E13" s="95" t="e">
        <f>IF('Puestos de Trabajo Emp'!#REF!&lt;&gt;0,'Puestos de Trabajo Emp'!#REF!,"")</f>
        <v>#REF!</v>
      </c>
      <c r="F13" s="351"/>
      <c r="G13" s="94" t="e">
        <f>IF('Puestos de Trabajo Emp'!#REF!&lt;&gt;0,'Puestos de Trabajo Emp'!#REF!,"")</f>
        <v>#REF!</v>
      </c>
      <c r="H13" s="95" t="e">
        <f>IF('Puestos de Trabajo Emp'!#REF!&lt;&gt;0,'Puestos de Trabajo Emp'!#REF!,"")</f>
        <v>#REF!</v>
      </c>
      <c r="I13" s="95" t="e">
        <f>IF('Puestos de Trabajo Emp'!#REF!&lt;&gt;0,'Puestos de Trabajo Emp'!#REF!,"")</f>
        <v>#REF!</v>
      </c>
      <c r="J13" s="351"/>
      <c r="K13" s="351"/>
      <c r="L13" s="351"/>
      <c r="M13" s="354"/>
      <c r="N13" s="41">
        <v>7</v>
      </c>
      <c r="O13" s="41">
        <v>99</v>
      </c>
      <c r="P13" s="357"/>
      <c r="Q13" s="62" t="e">
        <f t="shared" si="0"/>
        <v>#REF!</v>
      </c>
      <c r="R13" s="360"/>
      <c r="S13" s="333"/>
      <c r="T13" s="363"/>
      <c r="U13" s="324"/>
      <c r="V13" s="324"/>
      <c r="W13" s="283"/>
      <c r="X13" s="330"/>
      <c r="Y13" s="283"/>
      <c r="Z13" s="330"/>
      <c r="AA13" s="330"/>
      <c r="AB13" s="327"/>
      <c r="AC13" s="330"/>
      <c r="AD13" s="333"/>
      <c r="AE13" s="336"/>
      <c r="AF13" s="339"/>
      <c r="AG13" s="342"/>
    </row>
    <row r="14" spans="1:37" ht="25.5" customHeight="1" x14ac:dyDescent="0.25">
      <c r="A14" s="345"/>
      <c r="B14" s="348"/>
      <c r="C14" s="348"/>
      <c r="D14" s="94" t="e">
        <f>IF('Puestos de Trabajo Emp'!#REF!&lt;&gt;0,'Puestos de Trabajo Emp'!#REF!,"")</f>
        <v>#REF!</v>
      </c>
      <c r="E14" s="95" t="e">
        <f>IF('Puestos de Trabajo Emp'!#REF!&lt;&gt;0,'Puestos de Trabajo Emp'!#REF!,"")</f>
        <v>#REF!</v>
      </c>
      <c r="F14" s="351"/>
      <c r="G14" s="94" t="e">
        <f>IF('Puestos de Trabajo Emp'!#REF!&lt;&gt;0,'Puestos de Trabajo Emp'!#REF!,"")</f>
        <v>#REF!</v>
      </c>
      <c r="H14" s="95" t="e">
        <f>IF('Puestos de Trabajo Emp'!#REF!&lt;&gt;0,'Puestos de Trabajo Emp'!#REF!,"")</f>
        <v>#REF!</v>
      </c>
      <c r="I14" s="95" t="e">
        <f>IF('Puestos de Trabajo Emp'!#REF!&lt;&gt;0,'Puestos de Trabajo Emp'!#REF!,"")</f>
        <v>#REF!</v>
      </c>
      <c r="J14" s="351"/>
      <c r="K14" s="351"/>
      <c r="L14" s="351"/>
      <c r="M14" s="354"/>
      <c r="N14" s="41"/>
      <c r="O14" s="41"/>
      <c r="P14" s="357"/>
      <c r="Q14" s="62" t="e">
        <f t="shared" si="0"/>
        <v>#REF!</v>
      </c>
      <c r="R14" s="360"/>
      <c r="S14" s="333"/>
      <c r="T14" s="363"/>
      <c r="U14" s="324"/>
      <c r="V14" s="324"/>
      <c r="W14" s="283"/>
      <c r="X14" s="330"/>
      <c r="Y14" s="283"/>
      <c r="Z14" s="330"/>
      <c r="AA14" s="330"/>
      <c r="AB14" s="327"/>
      <c r="AC14" s="330"/>
      <c r="AD14" s="333"/>
      <c r="AE14" s="336"/>
      <c r="AF14" s="339"/>
      <c r="AG14" s="342"/>
    </row>
    <row r="15" spans="1:37" ht="25.5" customHeight="1" x14ac:dyDescent="0.25">
      <c r="A15" s="345"/>
      <c r="B15" s="348"/>
      <c r="C15" s="348"/>
      <c r="D15" s="94" t="e">
        <f>IF('Puestos de Trabajo Emp'!#REF!&lt;&gt;0,'Puestos de Trabajo Emp'!#REF!,"")</f>
        <v>#REF!</v>
      </c>
      <c r="E15" s="95" t="e">
        <f>IF('Puestos de Trabajo Emp'!#REF!&lt;&gt;0,'Puestos de Trabajo Emp'!#REF!,"")</f>
        <v>#REF!</v>
      </c>
      <c r="F15" s="351"/>
      <c r="G15" s="94" t="e">
        <f>IF('Puestos de Trabajo Emp'!#REF!&lt;&gt;0,'Puestos de Trabajo Emp'!#REF!,"")</f>
        <v>#REF!</v>
      </c>
      <c r="H15" s="95" t="e">
        <f>IF('Puestos de Trabajo Emp'!#REF!&lt;&gt;0,'Puestos de Trabajo Emp'!#REF!,"")</f>
        <v>#REF!</v>
      </c>
      <c r="I15" s="95" t="e">
        <f>IF('Puestos de Trabajo Emp'!#REF!&lt;&gt;0,'Puestos de Trabajo Emp'!#REF!,"")</f>
        <v>#REF!</v>
      </c>
      <c r="J15" s="351"/>
      <c r="K15" s="351"/>
      <c r="L15" s="351"/>
      <c r="M15" s="354"/>
      <c r="N15" s="41"/>
      <c r="O15" s="41"/>
      <c r="P15" s="357"/>
      <c r="Q15" s="62" t="e">
        <f t="shared" si="0"/>
        <v>#REF!</v>
      </c>
      <c r="R15" s="360"/>
      <c r="S15" s="333"/>
      <c r="T15" s="363"/>
      <c r="U15" s="324"/>
      <c r="V15" s="324"/>
      <c r="W15" s="283"/>
      <c r="X15" s="330"/>
      <c r="Y15" s="283"/>
      <c r="Z15" s="330"/>
      <c r="AA15" s="330"/>
      <c r="AB15" s="327"/>
      <c r="AC15" s="330"/>
      <c r="AD15" s="333"/>
      <c r="AE15" s="336"/>
      <c r="AF15" s="339"/>
      <c r="AG15" s="342"/>
    </row>
    <row r="16" spans="1:37" ht="25.5" customHeight="1" thickBot="1" x14ac:dyDescent="0.3">
      <c r="A16" s="346"/>
      <c r="B16" s="349"/>
      <c r="C16" s="349"/>
      <c r="D16" s="92" t="e">
        <f>IF('Puestos de Trabajo Emp'!#REF!&lt;&gt;0,'Puestos de Trabajo Emp'!#REF!,"")</f>
        <v>#REF!</v>
      </c>
      <c r="E16" s="93" t="e">
        <f>IF('Puestos de Trabajo Emp'!#REF!&lt;&gt;0,'Puestos de Trabajo Emp'!#REF!,"")</f>
        <v>#REF!</v>
      </c>
      <c r="F16" s="352"/>
      <c r="G16" s="92" t="e">
        <f>IF('Puestos de Trabajo Emp'!#REF!&lt;&gt;0,'Puestos de Trabajo Emp'!#REF!,"")</f>
        <v>#REF!</v>
      </c>
      <c r="H16" s="93" t="e">
        <f>IF('Puestos de Trabajo Emp'!#REF!&lt;&gt;0,'Puestos de Trabajo Emp'!#REF!,"")</f>
        <v>#REF!</v>
      </c>
      <c r="I16" s="93" t="e">
        <f>IF('Puestos de Trabajo Emp'!#REF!&lt;&gt;0,'Puestos de Trabajo Emp'!#REF!,"")</f>
        <v>#REF!</v>
      </c>
      <c r="J16" s="352"/>
      <c r="K16" s="352"/>
      <c r="L16" s="352"/>
      <c r="M16" s="355"/>
      <c r="N16" s="68"/>
      <c r="O16" s="68"/>
      <c r="P16" s="357"/>
      <c r="Q16" s="69" t="e">
        <f t="shared" si="0"/>
        <v>#REF!</v>
      </c>
      <c r="R16" s="360"/>
      <c r="S16" s="334"/>
      <c r="T16" s="364"/>
      <c r="U16" s="324"/>
      <c r="V16" s="325"/>
      <c r="W16" s="365"/>
      <c r="X16" s="330"/>
      <c r="Y16" s="283"/>
      <c r="Z16" s="330"/>
      <c r="AA16" s="330"/>
      <c r="AB16" s="328"/>
      <c r="AC16" s="330"/>
      <c r="AD16" s="333"/>
      <c r="AE16" s="337"/>
      <c r="AF16" s="340"/>
      <c r="AG16" s="343"/>
    </row>
    <row r="17" spans="1:33" ht="25.5" customHeight="1" x14ac:dyDescent="0.25">
      <c r="A17" s="344">
        <v>3</v>
      </c>
      <c r="B17" s="347" t="str">
        <f>IF('Puestos de Trabajo Emp'!B19&lt;&gt;0,'Puestos de Trabajo Emp'!B19,"")</f>
        <v>9200-9300</v>
      </c>
      <c r="C17" s="347" t="str">
        <f>IF('Puestos de Trabajo Emp'!C19&lt;&gt;0,'Puestos de Trabajo Emp'!C19,"")</f>
        <v>prevencionista</v>
      </c>
      <c r="D17" s="90" t="str">
        <f>IF('Puestos de Trabajo Emp'!D14&lt;&gt;0,'Puestos de Trabajo Emp'!D14,"")</f>
        <v xml:space="preserve">corte con sierra circular </v>
      </c>
      <c r="E17" s="91">
        <f>IF('Puestos de Trabajo Emp'!E14&lt;&gt;0,'Puestos de Trabajo Emp'!E14,"")</f>
        <v>1</v>
      </c>
      <c r="F17" s="350" t="str">
        <f>IF('Puestos de Trabajo Emp'!F14&lt;&gt;0,'Puestos de Trabajo Emp'!F14,"")</f>
        <v>NO</v>
      </c>
      <c r="G17" s="90" t="str">
        <f>IF('Puestos de Trabajo Emp'!G14&lt;&gt;0,'Puestos de Trabajo Emp'!G14,"")</f>
        <v>sierra circular</v>
      </c>
      <c r="H17" s="91" t="str">
        <f>IF('Puestos de Trabajo Emp'!H14&lt;&gt;0,'Puestos de Trabajo Emp'!H14,"")</f>
        <v>Secundaria</v>
      </c>
      <c r="I17" s="91" t="e">
        <f>IF('Puestos de Trabajo Emp'!#REF!&lt;&gt;0,'Puestos de Trabajo Emp'!#REF!,"")</f>
        <v>#REF!</v>
      </c>
      <c r="J17" s="350" t="str">
        <f>IF('Puestos de Trabajo Emp'!N14&lt;&gt;0,'Puestos de Trabajo Emp'!N14,"")</f>
        <v>Orejera 3M tapones auditivos de espuma 1100</v>
      </c>
      <c r="K17" s="350" t="str">
        <f>IF('Puestos de Trabajo Emp'!O13&lt;&gt;0,'Puestos de Trabajo Emp'!O13,"")</f>
        <v>Capacitacion y difusion de medidas de uso y mantenimiento de epp. Cpacitacion Protocolo de exposicion ocupacional del ruido, ODI por cargo,  Identificacion en Matriz de Riesgos y Matriz IPER.</v>
      </c>
      <c r="L17" s="350">
        <f>IF('Puestos de Trabajo Emp'!P13&lt;&gt;0,'Puestos de Trabajo Emp'!P13,"")</f>
        <v>2</v>
      </c>
      <c r="M17" s="353" t="e">
        <f>SUM(E17:E21)</f>
        <v>#REF!</v>
      </c>
      <c r="N17" s="40">
        <v>9</v>
      </c>
      <c r="O17" s="40">
        <v>88</v>
      </c>
      <c r="P17" s="356">
        <f>MAX(O17:O21)</f>
        <v>88</v>
      </c>
      <c r="Q17" s="64">
        <f t="shared" si="0"/>
        <v>0.3</v>
      </c>
      <c r="R17" s="359" t="e">
        <f>SUM(Q17:Q21)</f>
        <v>#REF!</v>
      </c>
      <c r="S17" s="332" t="e">
        <f>ROUND(M17/(8/POWER(2,((P17-85)/3))),1)</f>
        <v>#REF!</v>
      </c>
      <c r="T17" s="362" t="e">
        <f>IF(S17&gt;=10,"Alta",IF(S17&lt;0.5,"Baja","Media"))</f>
        <v>#REF!</v>
      </c>
      <c r="U17" s="323">
        <v>3</v>
      </c>
      <c r="V17" s="323" t="s">
        <v>249</v>
      </c>
      <c r="W17" s="282" t="s">
        <v>253</v>
      </c>
      <c r="X17" s="329">
        <v>126663</v>
      </c>
      <c r="Y17" s="282" t="s">
        <v>81</v>
      </c>
      <c r="Z17" s="329" t="s">
        <v>8</v>
      </c>
      <c r="AA17" s="329">
        <v>0.5</v>
      </c>
      <c r="AB17" s="326">
        <f>ROUND(8/(POWER(2,((AC17-85)/3))),1)</f>
        <v>0.8</v>
      </c>
      <c r="AC17" s="329">
        <v>95</v>
      </c>
      <c r="AD17" s="332" t="e">
        <f>ROUND(M17/(8/POWER(2,((AC17-85)/3))),1)</f>
        <v>#REF!</v>
      </c>
      <c r="AE17" s="335" t="e">
        <f t="shared" ref="AE17" si="3">IF(AD17&gt;=10,"Crítico",IF(AD17&lt;0.5,"Bajo","Importante"))</f>
        <v>#REF!</v>
      </c>
      <c r="AF17" s="338" t="e">
        <f t="shared" ref="AF17" si="4">IF(AD17&gt;=10,"Exposición Ocupacional sobre diez veces la Dosis de Ruido Máxima Permitida.",IF(AD17&gt;=1,"Exposición Ocupacional sobre la Dosis de Ruido Máxima Permitida.",IF(AD17&lt;0.5,"Exposición Ocupacional bajo la Dosis de Acción.","Exposición Ocupacional bajo la Dosis de Ruido Máxima Permitida pero sobre la Dosis de Acción.")))</f>
        <v>#REF!</v>
      </c>
      <c r="AG17" s="341" t="e">
        <f t="shared" ref="AG17" si="5">IF(AD17&gt;=10,"Se establece un plazo máximo de seis meses para implementar medidas de control.  Remitir al experto asesor de ACHS la nómina de todos los trabajadores de este puesto de trabajo, para su ingreso al Programa de Vigilancia de la Salud ACHS.",IF(AD17&lt;0.5,"Mantener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8" spans="1:33" ht="25.5" customHeight="1" x14ac:dyDescent="0.25">
      <c r="A18" s="345"/>
      <c r="B18" s="348"/>
      <c r="C18" s="348"/>
      <c r="D18" s="94" t="e">
        <f>IF('Puestos de Trabajo Emp'!#REF!&lt;&gt;0,'Puestos de Trabajo Emp'!#REF!,"")</f>
        <v>#REF!</v>
      </c>
      <c r="E18" s="95" t="e">
        <f>IF('Puestos de Trabajo Emp'!#REF!&lt;&gt;0,'Puestos de Trabajo Emp'!#REF!,"")</f>
        <v>#REF!</v>
      </c>
      <c r="F18" s="351"/>
      <c r="G18" s="94" t="e">
        <f>IF('Puestos de Trabajo Emp'!#REF!&lt;&gt;0,'Puestos de Trabajo Emp'!#REF!,"")</f>
        <v>#REF!</v>
      </c>
      <c r="H18" s="95" t="e">
        <f>IF('Puestos de Trabajo Emp'!#REF!&lt;&gt;0,'Puestos de Trabajo Emp'!#REF!,"")</f>
        <v>#REF!</v>
      </c>
      <c r="I18" s="95" t="e">
        <f>IF('Puestos de Trabajo Emp'!#REF!&lt;&gt;0,'Puestos de Trabajo Emp'!#REF!,"")</f>
        <v>#REF!</v>
      </c>
      <c r="J18" s="351"/>
      <c r="K18" s="351"/>
      <c r="L18" s="351"/>
      <c r="M18" s="354"/>
      <c r="N18" s="41"/>
      <c r="O18" s="41"/>
      <c r="P18" s="357"/>
      <c r="Q18" s="62" t="e">
        <f t="shared" si="0"/>
        <v>#REF!</v>
      </c>
      <c r="R18" s="360"/>
      <c r="S18" s="333"/>
      <c r="T18" s="363"/>
      <c r="U18" s="324"/>
      <c r="V18" s="324"/>
      <c r="W18" s="283"/>
      <c r="X18" s="330"/>
      <c r="Y18" s="283"/>
      <c r="Z18" s="330"/>
      <c r="AA18" s="330"/>
      <c r="AB18" s="327"/>
      <c r="AC18" s="330"/>
      <c r="AD18" s="333"/>
      <c r="AE18" s="336"/>
      <c r="AF18" s="339"/>
      <c r="AG18" s="342"/>
    </row>
    <row r="19" spans="1:33" ht="25.5" customHeight="1" x14ac:dyDescent="0.25">
      <c r="A19" s="345"/>
      <c r="B19" s="348"/>
      <c r="C19" s="348"/>
      <c r="D19" s="94" t="e">
        <f>IF('Puestos de Trabajo Emp'!#REF!&lt;&gt;0,'Puestos de Trabajo Emp'!#REF!,"")</f>
        <v>#REF!</v>
      </c>
      <c r="E19" s="95" t="e">
        <f>IF('Puestos de Trabajo Emp'!#REF!&lt;&gt;0,'Puestos de Trabajo Emp'!#REF!,"")</f>
        <v>#REF!</v>
      </c>
      <c r="F19" s="351"/>
      <c r="G19" s="94" t="e">
        <f>IF('Puestos de Trabajo Emp'!#REF!&lt;&gt;0,'Puestos de Trabajo Emp'!#REF!,"")</f>
        <v>#REF!</v>
      </c>
      <c r="H19" s="95" t="e">
        <f>IF('Puestos de Trabajo Emp'!#REF!&lt;&gt;0,'Puestos de Trabajo Emp'!#REF!,"")</f>
        <v>#REF!</v>
      </c>
      <c r="I19" s="95" t="e">
        <f>IF('Puestos de Trabajo Emp'!#REF!&lt;&gt;0,'Puestos de Trabajo Emp'!#REF!,"")</f>
        <v>#REF!</v>
      </c>
      <c r="J19" s="351"/>
      <c r="K19" s="351"/>
      <c r="L19" s="351"/>
      <c r="M19" s="354"/>
      <c r="N19" s="41"/>
      <c r="O19" s="41"/>
      <c r="P19" s="357"/>
      <c r="Q19" s="62" t="e">
        <f t="shared" si="0"/>
        <v>#REF!</v>
      </c>
      <c r="R19" s="360"/>
      <c r="S19" s="333"/>
      <c r="T19" s="363"/>
      <c r="U19" s="324"/>
      <c r="V19" s="324"/>
      <c r="W19" s="283"/>
      <c r="X19" s="330"/>
      <c r="Y19" s="283"/>
      <c r="Z19" s="330"/>
      <c r="AA19" s="330"/>
      <c r="AB19" s="327"/>
      <c r="AC19" s="330"/>
      <c r="AD19" s="333"/>
      <c r="AE19" s="336"/>
      <c r="AF19" s="339"/>
      <c r="AG19" s="342"/>
    </row>
    <row r="20" spans="1:33" ht="25.5" customHeight="1" x14ac:dyDescent="0.25">
      <c r="A20" s="345"/>
      <c r="B20" s="348"/>
      <c r="C20" s="348"/>
      <c r="D20" s="94" t="e">
        <f>IF('Puestos de Trabajo Emp'!#REF!&lt;&gt;0,'Puestos de Trabajo Emp'!#REF!,"")</f>
        <v>#REF!</v>
      </c>
      <c r="E20" s="95" t="e">
        <f>IF('Puestos de Trabajo Emp'!#REF!&lt;&gt;0,'Puestos de Trabajo Emp'!#REF!,"")</f>
        <v>#REF!</v>
      </c>
      <c r="F20" s="351"/>
      <c r="G20" s="94" t="e">
        <f>IF('Puestos de Trabajo Emp'!#REF!&lt;&gt;0,'Puestos de Trabajo Emp'!#REF!,"")</f>
        <v>#REF!</v>
      </c>
      <c r="H20" s="95" t="e">
        <f>IF('Puestos de Trabajo Emp'!#REF!&lt;&gt;0,'Puestos de Trabajo Emp'!#REF!,"")</f>
        <v>#REF!</v>
      </c>
      <c r="I20" s="95" t="e">
        <f>IF('Puestos de Trabajo Emp'!#REF!&lt;&gt;0,'Puestos de Trabajo Emp'!#REF!,"")</f>
        <v>#REF!</v>
      </c>
      <c r="J20" s="351"/>
      <c r="K20" s="351"/>
      <c r="L20" s="351"/>
      <c r="M20" s="354"/>
      <c r="N20" s="41"/>
      <c r="O20" s="41"/>
      <c r="P20" s="357"/>
      <c r="Q20" s="62" t="e">
        <f t="shared" si="0"/>
        <v>#REF!</v>
      </c>
      <c r="R20" s="360"/>
      <c r="S20" s="333"/>
      <c r="T20" s="363"/>
      <c r="U20" s="324"/>
      <c r="V20" s="324"/>
      <c r="W20" s="283"/>
      <c r="X20" s="330"/>
      <c r="Y20" s="283"/>
      <c r="Z20" s="330"/>
      <c r="AA20" s="330"/>
      <c r="AB20" s="327"/>
      <c r="AC20" s="330"/>
      <c r="AD20" s="333"/>
      <c r="AE20" s="336"/>
      <c r="AF20" s="339"/>
      <c r="AG20" s="342"/>
    </row>
    <row r="21" spans="1:33" ht="25.5" customHeight="1" thickBot="1" x14ac:dyDescent="0.3">
      <c r="A21" s="346"/>
      <c r="B21" s="349"/>
      <c r="C21" s="349"/>
      <c r="D21" s="92" t="e">
        <f>IF('Puestos de Trabajo Emp'!#REF!&lt;&gt;0,'Puestos de Trabajo Emp'!#REF!,"")</f>
        <v>#REF!</v>
      </c>
      <c r="E21" s="93" t="e">
        <f>IF('Puestos de Trabajo Emp'!#REF!&lt;&gt;0,'Puestos de Trabajo Emp'!#REF!,"")</f>
        <v>#REF!</v>
      </c>
      <c r="F21" s="352"/>
      <c r="G21" s="92" t="e">
        <f>IF('Puestos de Trabajo Emp'!#REF!&lt;&gt;0,'Puestos de Trabajo Emp'!#REF!,"")</f>
        <v>#REF!</v>
      </c>
      <c r="H21" s="93" t="e">
        <f>IF('Puestos de Trabajo Emp'!#REF!&lt;&gt;0,'Puestos de Trabajo Emp'!#REF!,"")</f>
        <v>#REF!</v>
      </c>
      <c r="I21" s="93" t="e">
        <f>IF('Puestos de Trabajo Emp'!#REF!&lt;&gt;0,'Puestos de Trabajo Emp'!#REF!,"")</f>
        <v>#REF!</v>
      </c>
      <c r="J21" s="352"/>
      <c r="K21" s="352"/>
      <c r="L21" s="352"/>
      <c r="M21" s="355"/>
      <c r="N21" s="42"/>
      <c r="O21" s="42"/>
      <c r="P21" s="358"/>
      <c r="Q21" s="63" t="e">
        <f t="shared" si="0"/>
        <v>#REF!</v>
      </c>
      <c r="R21" s="361"/>
      <c r="S21" s="334"/>
      <c r="T21" s="364"/>
      <c r="U21" s="325"/>
      <c r="V21" s="325"/>
      <c r="W21" s="365"/>
      <c r="X21" s="331"/>
      <c r="Y21" s="365"/>
      <c r="Z21" s="331"/>
      <c r="AA21" s="331"/>
      <c r="AB21" s="328"/>
      <c r="AC21" s="331"/>
      <c r="AD21" s="334"/>
      <c r="AE21" s="337"/>
      <c r="AF21" s="340"/>
      <c r="AG21" s="343"/>
    </row>
    <row r="22" spans="1:33" ht="25.5" customHeight="1" x14ac:dyDescent="0.25">
      <c r="A22" s="344">
        <v>4</v>
      </c>
      <c r="B22" s="347" t="e">
        <f>IF('Puestos de Trabajo Emp'!#REF!&lt;&gt;0,'Puestos de Trabajo Emp'!#REF!,"")</f>
        <v>#REF!</v>
      </c>
      <c r="C22" s="347" t="e">
        <f>IF('Puestos de Trabajo Emp'!#REF!&lt;&gt;0,'Puestos de Trabajo Emp'!#REF!,"")</f>
        <v>#REF!</v>
      </c>
      <c r="D22" s="90" t="e">
        <f>IF('Puestos de Trabajo Emp'!#REF!&lt;&gt;0,'Puestos de Trabajo Emp'!#REF!,"")</f>
        <v>#REF!</v>
      </c>
      <c r="E22" s="91" t="e">
        <f>IF('Puestos de Trabajo Emp'!#REF!&lt;&gt;0,'Puestos de Trabajo Emp'!#REF!,"")</f>
        <v>#REF!</v>
      </c>
      <c r="F22" s="350" t="e">
        <f>IF('Puestos de Trabajo Emp'!#REF!&lt;&gt;0,'Puestos de Trabajo Emp'!#REF!,"")</f>
        <v>#REF!</v>
      </c>
      <c r="G22" s="90" t="e">
        <f>IF('Puestos de Trabajo Emp'!#REF!&lt;&gt;0,'Puestos de Trabajo Emp'!#REF!,"")</f>
        <v>#REF!</v>
      </c>
      <c r="H22" s="91" t="e">
        <f>IF('Puestos de Trabajo Emp'!#REF!&lt;&gt;0,'Puestos de Trabajo Emp'!#REF!,"")</f>
        <v>#REF!</v>
      </c>
      <c r="I22" s="91" t="e">
        <f>IF('Puestos de Trabajo Emp'!#REF!&lt;&gt;0,'Puestos de Trabajo Emp'!#REF!,"")</f>
        <v>#REF!</v>
      </c>
      <c r="J22" s="350" t="e">
        <f>IF('Puestos de Trabajo Emp'!#REF!&lt;&gt;0,'Puestos de Trabajo Emp'!#REF!,"")</f>
        <v>#REF!</v>
      </c>
      <c r="K22" s="350" t="e">
        <f>IF('Puestos de Trabajo Emp'!#REF!&lt;&gt;0,'Puestos de Trabajo Emp'!#REF!,"")</f>
        <v>#REF!</v>
      </c>
      <c r="L22" s="350" t="e">
        <f>IF('Puestos de Trabajo Emp'!#REF!&lt;&gt;0,'Puestos de Trabajo Emp'!#REF!,"")</f>
        <v>#REF!</v>
      </c>
      <c r="M22" s="353" t="e">
        <f>SUM(E22:E26)</f>
        <v>#REF!</v>
      </c>
      <c r="N22" s="43">
        <v>10</v>
      </c>
      <c r="O22" s="43">
        <v>81</v>
      </c>
      <c r="P22" s="357">
        <f>MAX(O22:O26)</f>
        <v>100.8</v>
      </c>
      <c r="Q22" s="61" t="e">
        <f t="shared" si="0"/>
        <v>#REF!</v>
      </c>
      <c r="R22" s="360" t="e">
        <f>SUM(Q22:Q26)</f>
        <v>#REF!</v>
      </c>
      <c r="S22" s="332" t="e">
        <f>ROUND(M22/(8/POWER(2,((P22-85)/3))),1)</f>
        <v>#REF!</v>
      </c>
      <c r="T22" s="362" t="e">
        <f>IF(S22&gt;=10,"Alta",IF(S22&lt;0.5,"Baja","Media"))</f>
        <v>#REF!</v>
      </c>
      <c r="U22" s="324">
        <v>4</v>
      </c>
      <c r="V22" s="323" t="s">
        <v>138</v>
      </c>
      <c r="W22" s="282" t="s">
        <v>252</v>
      </c>
      <c r="X22" s="330">
        <v>126663</v>
      </c>
      <c r="Y22" s="283" t="s">
        <v>125</v>
      </c>
      <c r="Z22" s="330" t="s">
        <v>8</v>
      </c>
      <c r="AA22" s="330">
        <v>7</v>
      </c>
      <c r="AB22" s="326">
        <f>ROUND(8/(POWER(2,((AC22-85)/3))),1)</f>
        <v>25.4</v>
      </c>
      <c r="AC22" s="330">
        <v>80</v>
      </c>
      <c r="AD22" s="333" t="e">
        <f>ROUND(M22/(8/POWER(2,((AC22-85)/3))),1)</f>
        <v>#REF!</v>
      </c>
      <c r="AE22" s="335" t="e">
        <f t="shared" ref="AE22" si="6">IF(AD22&gt;=10,"Crítico",IF(AD22&lt;0.5,"Bajo","Importante"))</f>
        <v>#REF!</v>
      </c>
      <c r="AF22" s="338" t="e">
        <f t="shared" ref="AF22" si="7">IF(AD22&gt;=10,"Exposición Ocupacional sobre diez veces la Dosis de Ruido Máxima Permitida.",IF(AD22&gt;=1,"Exposición Ocupacional sobre la Dosis de Ruido Máxima Permitida.",IF(AD22&lt;0.5,"Exposición Ocupacional bajo la Dosis de Acción.","Exposición Ocupacional bajo la Dosis de Ruido Máxima Permitida pero sobre la Dosis de Acción.")))</f>
        <v>#REF!</v>
      </c>
      <c r="AG22" s="341" t="e">
        <f t="shared" ref="AG22" si="8">IF(AD22&gt;=10,"Se establece un plazo máximo de seis meses para implementar medidas de control.  Remitir al experto asesor de ACHS la nómina de todos los trabajadores de este puesto de trabajo, para su ingreso al Programa de Vigilancia de la Salud ACHS.",IF(AD22&lt;0.5,"Mantener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23" spans="1:33" ht="25.5" customHeight="1" x14ac:dyDescent="0.25">
      <c r="A23" s="345"/>
      <c r="B23" s="348"/>
      <c r="C23" s="348"/>
      <c r="D23" s="94" t="e">
        <f>IF('Puestos de Trabajo Emp'!#REF!&lt;&gt;0,'Puestos de Trabajo Emp'!#REF!,"")</f>
        <v>#REF!</v>
      </c>
      <c r="E23" s="95" t="e">
        <f>IF('Puestos de Trabajo Emp'!#REF!&lt;&gt;0,'Puestos de Trabajo Emp'!#REF!,"")</f>
        <v>#REF!</v>
      </c>
      <c r="F23" s="351"/>
      <c r="G23" s="94" t="e">
        <f>IF('Puestos de Trabajo Emp'!#REF!&lt;&gt;0,'Puestos de Trabajo Emp'!#REF!,"")</f>
        <v>#REF!</v>
      </c>
      <c r="H23" s="95" t="e">
        <f>IF('Puestos de Trabajo Emp'!#REF!&lt;&gt;0,'Puestos de Trabajo Emp'!#REF!,"")</f>
        <v>#REF!</v>
      </c>
      <c r="I23" s="95" t="e">
        <f>IF('Puestos de Trabajo Emp'!#REF!&lt;&gt;0,'Puestos de Trabajo Emp'!#REF!,"")</f>
        <v>#REF!</v>
      </c>
      <c r="J23" s="351"/>
      <c r="K23" s="351"/>
      <c r="L23" s="351"/>
      <c r="M23" s="354"/>
      <c r="N23" s="41">
        <v>11</v>
      </c>
      <c r="O23" s="41">
        <v>100.8</v>
      </c>
      <c r="P23" s="357"/>
      <c r="Q23" s="62" t="e">
        <f t="shared" si="0"/>
        <v>#REF!</v>
      </c>
      <c r="R23" s="360"/>
      <c r="S23" s="333"/>
      <c r="T23" s="363"/>
      <c r="U23" s="324"/>
      <c r="V23" s="324"/>
      <c r="W23" s="283"/>
      <c r="X23" s="330"/>
      <c r="Y23" s="283"/>
      <c r="Z23" s="330"/>
      <c r="AA23" s="330"/>
      <c r="AB23" s="327"/>
      <c r="AC23" s="330"/>
      <c r="AD23" s="333"/>
      <c r="AE23" s="336"/>
      <c r="AF23" s="339"/>
      <c r="AG23" s="342"/>
    </row>
    <row r="24" spans="1:33" ht="25.5" customHeight="1" x14ac:dyDescent="0.25">
      <c r="A24" s="345"/>
      <c r="B24" s="348"/>
      <c r="C24" s="348"/>
      <c r="D24" s="94" t="e">
        <f>IF('Puestos de Trabajo Emp'!#REF!&lt;&gt;0,'Puestos de Trabajo Emp'!#REF!,"")</f>
        <v>#REF!</v>
      </c>
      <c r="E24" s="95" t="e">
        <f>IF('Puestos de Trabajo Emp'!#REF!&lt;&gt;0,'Puestos de Trabajo Emp'!#REF!,"")</f>
        <v>#REF!</v>
      </c>
      <c r="F24" s="351"/>
      <c r="G24" s="94" t="e">
        <f>IF('Puestos de Trabajo Emp'!#REF!&lt;&gt;0,'Puestos de Trabajo Emp'!#REF!,"")</f>
        <v>#REF!</v>
      </c>
      <c r="H24" s="95" t="e">
        <f>IF('Puestos de Trabajo Emp'!#REF!&lt;&gt;0,'Puestos de Trabajo Emp'!#REF!,"")</f>
        <v>#REF!</v>
      </c>
      <c r="I24" s="95" t="e">
        <f>IF('Puestos de Trabajo Emp'!#REF!&lt;&gt;0,'Puestos de Trabajo Emp'!#REF!,"")</f>
        <v>#REF!</v>
      </c>
      <c r="J24" s="351"/>
      <c r="K24" s="351"/>
      <c r="L24" s="351"/>
      <c r="M24" s="354"/>
      <c r="N24" s="41"/>
      <c r="O24" s="41"/>
      <c r="P24" s="357"/>
      <c r="Q24" s="62" t="e">
        <f t="shared" si="0"/>
        <v>#REF!</v>
      </c>
      <c r="R24" s="360"/>
      <c r="S24" s="333"/>
      <c r="T24" s="363"/>
      <c r="U24" s="324"/>
      <c r="V24" s="324"/>
      <c r="W24" s="283"/>
      <c r="X24" s="330"/>
      <c r="Y24" s="283"/>
      <c r="Z24" s="330"/>
      <c r="AA24" s="330"/>
      <c r="AB24" s="327"/>
      <c r="AC24" s="330"/>
      <c r="AD24" s="333"/>
      <c r="AE24" s="336"/>
      <c r="AF24" s="339"/>
      <c r="AG24" s="342"/>
    </row>
    <row r="25" spans="1:33" ht="25.5" customHeight="1" x14ac:dyDescent="0.25">
      <c r="A25" s="345"/>
      <c r="B25" s="348"/>
      <c r="C25" s="348"/>
      <c r="D25" s="94" t="e">
        <f>IF('Puestos de Trabajo Emp'!#REF!&lt;&gt;0,'Puestos de Trabajo Emp'!#REF!,"")</f>
        <v>#REF!</v>
      </c>
      <c r="E25" s="95" t="e">
        <f>IF('Puestos de Trabajo Emp'!#REF!&lt;&gt;0,'Puestos de Trabajo Emp'!#REF!,"")</f>
        <v>#REF!</v>
      </c>
      <c r="F25" s="351"/>
      <c r="G25" s="94" t="e">
        <f>IF('Puestos de Trabajo Emp'!#REF!&lt;&gt;0,'Puestos de Trabajo Emp'!#REF!,"")</f>
        <v>#REF!</v>
      </c>
      <c r="H25" s="95" t="e">
        <f>IF('Puestos de Trabajo Emp'!#REF!&lt;&gt;0,'Puestos de Trabajo Emp'!#REF!,"")</f>
        <v>#REF!</v>
      </c>
      <c r="I25" s="95" t="e">
        <f>IF('Puestos de Trabajo Emp'!#REF!&lt;&gt;0,'Puestos de Trabajo Emp'!#REF!,"")</f>
        <v>#REF!</v>
      </c>
      <c r="J25" s="351"/>
      <c r="K25" s="351"/>
      <c r="L25" s="351"/>
      <c r="M25" s="354"/>
      <c r="N25" s="41"/>
      <c r="O25" s="41"/>
      <c r="P25" s="357"/>
      <c r="Q25" s="62" t="e">
        <f t="shared" si="0"/>
        <v>#REF!</v>
      </c>
      <c r="R25" s="360"/>
      <c r="S25" s="333"/>
      <c r="T25" s="363"/>
      <c r="U25" s="324"/>
      <c r="V25" s="324"/>
      <c r="W25" s="283"/>
      <c r="X25" s="330"/>
      <c r="Y25" s="283"/>
      <c r="Z25" s="330"/>
      <c r="AA25" s="330"/>
      <c r="AB25" s="327"/>
      <c r="AC25" s="330"/>
      <c r="AD25" s="333"/>
      <c r="AE25" s="336"/>
      <c r="AF25" s="339"/>
      <c r="AG25" s="342"/>
    </row>
    <row r="26" spans="1:33" ht="25.5" customHeight="1" thickBot="1" x14ac:dyDescent="0.3">
      <c r="A26" s="346"/>
      <c r="B26" s="349"/>
      <c r="C26" s="349"/>
      <c r="D26" s="92" t="e">
        <f>IF('Puestos de Trabajo Emp'!#REF!&lt;&gt;0,'Puestos de Trabajo Emp'!#REF!,"")</f>
        <v>#REF!</v>
      </c>
      <c r="E26" s="93" t="e">
        <f>IF('Puestos de Trabajo Emp'!#REF!&lt;&gt;0,'Puestos de Trabajo Emp'!#REF!,"")</f>
        <v>#REF!</v>
      </c>
      <c r="F26" s="352"/>
      <c r="G26" s="92" t="e">
        <f>IF('Puestos de Trabajo Emp'!#REF!&lt;&gt;0,'Puestos de Trabajo Emp'!#REF!,"")</f>
        <v>#REF!</v>
      </c>
      <c r="H26" s="93" t="e">
        <f>IF('Puestos de Trabajo Emp'!#REF!&lt;&gt;0,'Puestos de Trabajo Emp'!#REF!,"")</f>
        <v>#REF!</v>
      </c>
      <c r="I26" s="93" t="e">
        <f>IF('Puestos de Trabajo Emp'!#REF!&lt;&gt;0,'Puestos de Trabajo Emp'!#REF!,"")</f>
        <v>#REF!</v>
      </c>
      <c r="J26" s="352"/>
      <c r="K26" s="352"/>
      <c r="L26" s="352"/>
      <c r="M26" s="355"/>
      <c r="N26" s="68"/>
      <c r="O26" s="68"/>
      <c r="P26" s="357"/>
      <c r="Q26" s="69" t="e">
        <f t="shared" si="0"/>
        <v>#REF!</v>
      </c>
      <c r="R26" s="360"/>
      <c r="S26" s="334"/>
      <c r="T26" s="364"/>
      <c r="U26" s="324"/>
      <c r="V26" s="325"/>
      <c r="W26" s="365"/>
      <c r="X26" s="330"/>
      <c r="Y26" s="283"/>
      <c r="Z26" s="330"/>
      <c r="AA26" s="330"/>
      <c r="AB26" s="328"/>
      <c r="AC26" s="330"/>
      <c r="AD26" s="333"/>
      <c r="AE26" s="337"/>
      <c r="AF26" s="340"/>
      <c r="AG26" s="343"/>
    </row>
    <row r="27" spans="1:33" ht="25.5" customHeight="1" x14ac:dyDescent="0.25">
      <c r="A27" s="344">
        <v>5</v>
      </c>
      <c r="B27" s="347" t="e">
        <f>IF('Puestos de Trabajo Emp'!#REF!&lt;&gt;0,'Puestos de Trabajo Emp'!#REF!,"")</f>
        <v>#REF!</v>
      </c>
      <c r="C27" s="347" t="e">
        <f>IF('Puestos de Trabajo Emp'!#REF!&lt;&gt;0,'Puestos de Trabajo Emp'!#REF!,"")</f>
        <v>#REF!</v>
      </c>
      <c r="D27" s="90" t="e">
        <f>IF('Puestos de Trabajo Emp'!#REF!&lt;&gt;0,'Puestos de Trabajo Emp'!#REF!,"")</f>
        <v>#REF!</v>
      </c>
      <c r="E27" s="91" t="e">
        <f>IF('Puestos de Trabajo Emp'!#REF!&lt;&gt;0,'Puestos de Trabajo Emp'!#REF!,"")</f>
        <v>#REF!</v>
      </c>
      <c r="F27" s="350" t="e">
        <f>IF('Puestos de Trabajo Emp'!#REF!&lt;&gt;0,'Puestos de Trabajo Emp'!#REF!,"")</f>
        <v>#REF!</v>
      </c>
      <c r="G27" s="90" t="e">
        <f>IF('Puestos de Trabajo Emp'!#REF!&lt;&gt;0,'Puestos de Trabajo Emp'!#REF!,"")</f>
        <v>#REF!</v>
      </c>
      <c r="H27" s="91" t="e">
        <f>IF('Puestos de Trabajo Emp'!#REF!&lt;&gt;0,'Puestos de Trabajo Emp'!#REF!,"")</f>
        <v>#REF!</v>
      </c>
      <c r="I27" s="91" t="e">
        <f>IF('Puestos de Trabajo Emp'!#REF!&lt;&gt;0,'Puestos de Trabajo Emp'!#REF!,"")</f>
        <v>#REF!</v>
      </c>
      <c r="J27" s="350" t="e">
        <f>IF('Puestos de Trabajo Emp'!#REF!&lt;&gt;0,'Puestos de Trabajo Emp'!#REF!,"")</f>
        <v>#REF!</v>
      </c>
      <c r="K27" s="350" t="e">
        <f>IF('Puestos de Trabajo Emp'!#REF!&lt;&gt;0,'Puestos de Trabajo Emp'!#REF!,"")</f>
        <v>#REF!</v>
      </c>
      <c r="L27" s="350" t="e">
        <f>IF('Puestos de Trabajo Emp'!#REF!&lt;&gt;0,'Puestos de Trabajo Emp'!#REF!,"")</f>
        <v>#REF!</v>
      </c>
      <c r="M27" s="353" t="e">
        <f>SUM(E27:E31)</f>
        <v>#REF!</v>
      </c>
      <c r="N27" s="40">
        <v>13</v>
      </c>
      <c r="O27" s="40">
        <v>88</v>
      </c>
      <c r="P27" s="356">
        <f>MAX(O27:O31)</f>
        <v>99</v>
      </c>
      <c r="Q27" s="64" t="e">
        <f t="shared" si="0"/>
        <v>#REF!</v>
      </c>
      <c r="R27" s="359" t="e">
        <f>SUM(Q27:Q31)</f>
        <v>#REF!</v>
      </c>
      <c r="S27" s="332" t="e">
        <f>ROUND(M27/(8/POWER(2,((P27-85)/3))),1)</f>
        <v>#REF!</v>
      </c>
      <c r="T27" s="362" t="e">
        <f>IF(S27&gt;=10,"Alta",IF(S27&lt;0.5,"Baja","Media"))</f>
        <v>#REF!</v>
      </c>
      <c r="U27" s="323">
        <v>5</v>
      </c>
      <c r="V27" s="323" t="s">
        <v>138</v>
      </c>
      <c r="W27" s="282" t="s">
        <v>250</v>
      </c>
      <c r="X27" s="329">
        <v>126663</v>
      </c>
      <c r="Y27" s="282" t="s">
        <v>82</v>
      </c>
      <c r="Z27" s="329" t="s">
        <v>8</v>
      </c>
      <c r="AA27" s="329">
        <v>7</v>
      </c>
      <c r="AB27" s="326">
        <f>ROUND(8/(POWER(2,((AC27-85)/3))),1)</f>
        <v>25.4</v>
      </c>
      <c r="AC27" s="329">
        <v>80</v>
      </c>
      <c r="AD27" s="332" t="e">
        <f>ROUND(M27/(8/POWER(2,((AC27-85)/3))),1)</f>
        <v>#REF!</v>
      </c>
      <c r="AE27" s="335" t="e">
        <f t="shared" ref="AE27" si="9">IF(AD27&gt;=10,"Crítico",IF(AD27&lt;0.5,"Bajo","Importante"))</f>
        <v>#REF!</v>
      </c>
      <c r="AF27" s="338" t="e">
        <f t="shared" ref="AF27" si="10">IF(AD27&gt;=10,"Exposición Ocupacional sobre diez veces la Dosis de Ruido Máxima Permitida.",IF(AD27&gt;=1,"Exposición Ocupacional sobre la Dosis de Ruido Máxima Permitida.",IF(AD27&lt;0.5,"Exposición Ocupacional bajo la Dosis de Acción.","Exposición Ocupacional bajo la Dosis de Ruido Máxima Permitida pero sobre la Dosis de Acción.")))</f>
        <v>#REF!</v>
      </c>
      <c r="AG27" s="341" t="e">
        <f t="shared" ref="AG27" si="11">IF(AD27&gt;=10,"Se establece un plazo máximo de seis meses para implementar medidas de control.  Remitir al experto asesor de ACHS la nómina de todos los trabajadores de este puesto de trabajo, para su ingreso al Programa de Vigilancia de la Salud ACHS.",IF(AD27&lt;0.5,"Mantener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28" spans="1:33" ht="25.5" customHeight="1" x14ac:dyDescent="0.25">
      <c r="A28" s="345"/>
      <c r="B28" s="348"/>
      <c r="C28" s="348"/>
      <c r="D28" s="94" t="e">
        <f>IF('Puestos de Trabajo Emp'!#REF!&lt;&gt;0,'Puestos de Trabajo Emp'!#REF!,"")</f>
        <v>#REF!</v>
      </c>
      <c r="E28" s="95" t="e">
        <f>IF('Puestos de Trabajo Emp'!#REF!&lt;&gt;0,'Puestos de Trabajo Emp'!#REF!,"")</f>
        <v>#REF!</v>
      </c>
      <c r="F28" s="351"/>
      <c r="G28" s="94" t="e">
        <f>IF('Puestos de Trabajo Emp'!#REF!&lt;&gt;0,'Puestos de Trabajo Emp'!#REF!,"")</f>
        <v>#REF!</v>
      </c>
      <c r="H28" s="95" t="e">
        <f>IF('Puestos de Trabajo Emp'!#REF!&lt;&gt;0,'Puestos de Trabajo Emp'!#REF!,"")</f>
        <v>#REF!</v>
      </c>
      <c r="I28" s="95" t="e">
        <f>IF('Puestos de Trabajo Emp'!#REF!&lt;&gt;0,'Puestos de Trabajo Emp'!#REF!,"")</f>
        <v>#REF!</v>
      </c>
      <c r="J28" s="351"/>
      <c r="K28" s="351"/>
      <c r="L28" s="351"/>
      <c r="M28" s="354"/>
      <c r="N28" s="41">
        <v>14</v>
      </c>
      <c r="O28" s="41">
        <v>99</v>
      </c>
      <c r="P28" s="357"/>
      <c r="Q28" s="62" t="e">
        <f t="shared" si="0"/>
        <v>#REF!</v>
      </c>
      <c r="R28" s="360"/>
      <c r="S28" s="333"/>
      <c r="T28" s="363"/>
      <c r="U28" s="324"/>
      <c r="V28" s="324"/>
      <c r="W28" s="283"/>
      <c r="X28" s="330"/>
      <c r="Y28" s="283"/>
      <c r="Z28" s="330"/>
      <c r="AA28" s="330"/>
      <c r="AB28" s="327"/>
      <c r="AC28" s="330"/>
      <c r="AD28" s="333"/>
      <c r="AE28" s="336"/>
      <c r="AF28" s="339"/>
      <c r="AG28" s="342"/>
    </row>
    <row r="29" spans="1:33" ht="25.5" customHeight="1" x14ac:dyDescent="0.25">
      <c r="A29" s="345"/>
      <c r="B29" s="348"/>
      <c r="C29" s="348"/>
      <c r="D29" s="94" t="e">
        <f>IF('Puestos de Trabajo Emp'!#REF!&lt;&gt;0,'Puestos de Trabajo Emp'!#REF!,"")</f>
        <v>#REF!</v>
      </c>
      <c r="E29" s="95" t="e">
        <f>IF('Puestos de Trabajo Emp'!#REF!&lt;&gt;0,'Puestos de Trabajo Emp'!#REF!,"")</f>
        <v>#REF!</v>
      </c>
      <c r="F29" s="351"/>
      <c r="G29" s="94" t="e">
        <f>IF('Puestos de Trabajo Emp'!#REF!&lt;&gt;0,'Puestos de Trabajo Emp'!#REF!,"")</f>
        <v>#REF!</v>
      </c>
      <c r="H29" s="95" t="e">
        <f>IF('Puestos de Trabajo Emp'!#REF!&lt;&gt;0,'Puestos de Trabajo Emp'!#REF!,"")</f>
        <v>#REF!</v>
      </c>
      <c r="I29" s="95" t="e">
        <f>IF('Puestos de Trabajo Emp'!#REF!&lt;&gt;0,'Puestos de Trabajo Emp'!#REF!,"")</f>
        <v>#REF!</v>
      </c>
      <c r="J29" s="351"/>
      <c r="K29" s="351"/>
      <c r="L29" s="351"/>
      <c r="M29" s="354"/>
      <c r="N29" s="41">
        <v>15</v>
      </c>
      <c r="O29" s="41">
        <v>85</v>
      </c>
      <c r="P29" s="357"/>
      <c r="Q29" s="62" t="e">
        <f t="shared" si="0"/>
        <v>#REF!</v>
      </c>
      <c r="R29" s="360"/>
      <c r="S29" s="333"/>
      <c r="T29" s="363"/>
      <c r="U29" s="324"/>
      <c r="V29" s="324"/>
      <c r="W29" s="283"/>
      <c r="X29" s="330"/>
      <c r="Y29" s="283"/>
      <c r="Z29" s="330"/>
      <c r="AA29" s="330"/>
      <c r="AB29" s="327"/>
      <c r="AC29" s="330"/>
      <c r="AD29" s="333"/>
      <c r="AE29" s="336"/>
      <c r="AF29" s="339"/>
      <c r="AG29" s="342"/>
    </row>
    <row r="30" spans="1:33" ht="25.5" customHeight="1" x14ac:dyDescent="0.25">
      <c r="A30" s="345"/>
      <c r="B30" s="348"/>
      <c r="C30" s="348"/>
      <c r="D30" s="94" t="e">
        <f>IF('Puestos de Trabajo Emp'!#REF!&lt;&gt;0,'Puestos de Trabajo Emp'!#REF!,"")</f>
        <v>#REF!</v>
      </c>
      <c r="E30" s="95" t="e">
        <f>IF('Puestos de Trabajo Emp'!#REF!&lt;&gt;0,'Puestos de Trabajo Emp'!#REF!,"")</f>
        <v>#REF!</v>
      </c>
      <c r="F30" s="351"/>
      <c r="G30" s="94" t="e">
        <f>IF('Puestos de Trabajo Emp'!#REF!&lt;&gt;0,'Puestos de Trabajo Emp'!#REF!,"")</f>
        <v>#REF!</v>
      </c>
      <c r="H30" s="95" t="e">
        <f>IF('Puestos de Trabajo Emp'!#REF!&lt;&gt;0,'Puestos de Trabajo Emp'!#REF!,"")</f>
        <v>#REF!</v>
      </c>
      <c r="I30" s="95" t="e">
        <f>IF('Puestos de Trabajo Emp'!#REF!&lt;&gt;0,'Puestos de Trabajo Emp'!#REF!,"")</f>
        <v>#REF!</v>
      </c>
      <c r="J30" s="351"/>
      <c r="K30" s="351"/>
      <c r="L30" s="351"/>
      <c r="M30" s="354"/>
      <c r="N30" s="41"/>
      <c r="O30" s="41"/>
      <c r="P30" s="357"/>
      <c r="Q30" s="62" t="e">
        <f t="shared" si="0"/>
        <v>#REF!</v>
      </c>
      <c r="R30" s="360"/>
      <c r="S30" s="333"/>
      <c r="T30" s="363"/>
      <c r="U30" s="324"/>
      <c r="V30" s="324"/>
      <c r="W30" s="283"/>
      <c r="X30" s="330"/>
      <c r="Y30" s="283"/>
      <c r="Z30" s="330"/>
      <c r="AA30" s="330"/>
      <c r="AB30" s="327"/>
      <c r="AC30" s="330"/>
      <c r="AD30" s="333"/>
      <c r="AE30" s="336"/>
      <c r="AF30" s="339"/>
      <c r="AG30" s="342"/>
    </row>
    <row r="31" spans="1:33" ht="25.5" customHeight="1" thickBot="1" x14ac:dyDescent="0.3">
      <c r="A31" s="346"/>
      <c r="B31" s="349"/>
      <c r="C31" s="349"/>
      <c r="D31" s="92" t="e">
        <f>IF('Puestos de Trabajo Emp'!#REF!&lt;&gt;0,'Puestos de Trabajo Emp'!#REF!,"")</f>
        <v>#REF!</v>
      </c>
      <c r="E31" s="93" t="e">
        <f>IF('Puestos de Trabajo Emp'!#REF!&lt;&gt;0,'Puestos de Trabajo Emp'!#REF!,"")</f>
        <v>#REF!</v>
      </c>
      <c r="F31" s="352"/>
      <c r="G31" s="92" t="e">
        <f>IF('Puestos de Trabajo Emp'!#REF!&lt;&gt;0,'Puestos de Trabajo Emp'!#REF!,"")</f>
        <v>#REF!</v>
      </c>
      <c r="H31" s="93" t="e">
        <f>IF('Puestos de Trabajo Emp'!#REF!&lt;&gt;0,'Puestos de Trabajo Emp'!#REF!,"")</f>
        <v>#REF!</v>
      </c>
      <c r="I31" s="93" t="e">
        <f>IF('Puestos de Trabajo Emp'!#REF!&lt;&gt;0,'Puestos de Trabajo Emp'!#REF!,"")</f>
        <v>#REF!</v>
      </c>
      <c r="J31" s="352"/>
      <c r="K31" s="352"/>
      <c r="L31" s="352"/>
      <c r="M31" s="355"/>
      <c r="N31" s="42"/>
      <c r="O31" s="42"/>
      <c r="P31" s="358"/>
      <c r="Q31" s="63" t="e">
        <f t="shared" si="0"/>
        <v>#REF!</v>
      </c>
      <c r="R31" s="361"/>
      <c r="S31" s="334"/>
      <c r="T31" s="364"/>
      <c r="U31" s="325"/>
      <c r="V31" s="325"/>
      <c r="W31" s="365"/>
      <c r="X31" s="331"/>
      <c r="Y31" s="365"/>
      <c r="Z31" s="331"/>
      <c r="AA31" s="331"/>
      <c r="AB31" s="328"/>
      <c r="AC31" s="331"/>
      <c r="AD31" s="334"/>
      <c r="AE31" s="337"/>
      <c r="AF31" s="340"/>
      <c r="AG31" s="343"/>
    </row>
    <row r="32" spans="1:33" ht="25.5" hidden="1" customHeight="1" x14ac:dyDescent="0.25">
      <c r="A32" s="344">
        <v>6</v>
      </c>
      <c r="B32" s="347" t="str">
        <f>IF('Puestos de Trabajo Emp'!B15&lt;&gt;0,'Puestos de Trabajo Emp'!B15,"")</f>
        <v>9200-9300</v>
      </c>
      <c r="C32" s="347" t="str">
        <f>IF('Puestos de Trabajo Emp'!C15&lt;&gt;0,'Puestos de Trabajo Emp'!C15,"")</f>
        <v xml:space="preserve">Capataces </v>
      </c>
      <c r="D32" s="90" t="str">
        <f>IF('Puestos de Trabajo Emp'!D15&lt;&gt;0,'Puestos de Trabajo Emp'!D15,"")</f>
        <v>Supervision de trabajos</v>
      </c>
      <c r="E32" s="91">
        <f>IF('Puestos de Trabajo Emp'!E15&lt;&gt;0,'Puestos de Trabajo Emp'!E15,"")</f>
        <v>9</v>
      </c>
      <c r="F32" s="350" t="str">
        <f>IF('Puestos de Trabajo Emp'!F15&lt;&gt;0,'Puestos de Trabajo Emp'!F15,"")</f>
        <v>NO</v>
      </c>
      <c r="G32" s="90" t="str">
        <f>IF('Puestos de Trabajo Emp'!G15&lt;&gt;0,'Puestos de Trabajo Emp'!G15,"")</f>
        <v xml:space="preserve"> supervision en trabajos sierra circular, instalacion de moldaje, esmeril angular, compactacion de suelos, tratamiento de conjunturas,moviemineoto de tierra (ambiente de trabajo)</v>
      </c>
      <c r="H32" s="91" t="str">
        <f>IF('Puestos de Trabajo Emp'!H15&lt;&gt;0,'Puestos de Trabajo Emp'!H15,"")</f>
        <v>Secundaria</v>
      </c>
      <c r="I32" s="91" t="str">
        <f>IF('Puestos de Trabajo Emp'!I15&lt;&gt;0,'Puestos de Trabajo Emp'!I15,"")</f>
        <v>Al realizar labores de Supervision.</v>
      </c>
      <c r="J32" s="350" t="str">
        <f>IF('Puestos de Trabajo Emp'!N15&lt;&gt;0,'Puestos de Trabajo Emp'!N15,"")</f>
        <v>Orejera 3M tapones auditivos de espuma 1100</v>
      </c>
      <c r="K32" s="350" t="str">
        <f>IF('Puestos de Trabajo Emp'!O15&lt;&gt;0,'Puestos de Trabajo Emp'!O15,"")</f>
        <v>Capacitacion y difusion de medidas de uso y mantenimiento de epp. Cpacitacion Protocolo de exposicion ocupacional del ruido, ODI por cargo,  Identificacion en Matriz de Riesgos y Matriz IPER.</v>
      </c>
      <c r="L32" s="350">
        <f>IF('Puestos de Trabajo Emp'!P15&lt;&gt;0,'Puestos de Trabajo Emp'!P15,"")</f>
        <v>17</v>
      </c>
      <c r="M32" s="353" t="e">
        <f>SUM(E32:E36)</f>
        <v>#REF!</v>
      </c>
      <c r="N32" s="43">
        <v>16</v>
      </c>
      <c r="O32" s="43">
        <v>88</v>
      </c>
      <c r="P32" s="357">
        <f>MAX(O32:O36)</f>
        <v>99</v>
      </c>
      <c r="Q32" s="61">
        <f t="shared" si="0"/>
        <v>2.2999999999999998</v>
      </c>
      <c r="R32" s="360" t="e">
        <f>SUM(Q32:Q36)</f>
        <v>#REF!</v>
      </c>
      <c r="S32" s="332" t="e">
        <f>ROUND(M32/(8/POWER(2,((P32-85)/3))),1)</f>
        <v>#REF!</v>
      </c>
      <c r="T32" s="362" t="e">
        <f>IF(S32&gt;=10,"Alta",IF(S32&lt;0.5,"Baja","Media"))</f>
        <v>#REF!</v>
      </c>
      <c r="U32" s="324">
        <v>6</v>
      </c>
      <c r="V32" s="323" t="s">
        <v>246</v>
      </c>
      <c r="W32" s="282" t="s">
        <v>250</v>
      </c>
      <c r="X32" s="330">
        <v>126663</v>
      </c>
      <c r="Y32" s="283" t="s">
        <v>83</v>
      </c>
      <c r="Z32" s="330" t="s">
        <v>8</v>
      </c>
      <c r="AA32" s="330">
        <v>7</v>
      </c>
      <c r="AB32" s="326">
        <f>ROUND(8/(POWER(2,((AC32-85)/3))),1)</f>
        <v>25.4</v>
      </c>
      <c r="AC32" s="330">
        <v>80</v>
      </c>
      <c r="AD32" s="333" t="e">
        <f>ROUND(M32/(8/POWER(2,((AC32-85)/3))),1)</f>
        <v>#REF!</v>
      </c>
      <c r="AE32" s="335" t="e">
        <f t="shared" ref="AE32" si="12">IF(AD32&gt;=10,"Crítico",IF(AD32&lt;0.5,"Bajo","Importante"))</f>
        <v>#REF!</v>
      </c>
      <c r="AF32" s="338" t="e">
        <f t="shared" ref="AF32" si="13">IF(AD32&gt;=10,"Exposición Ocupacional sobre diez veces la Dosis de Ruido Máxima Permitida.",IF(AD32&gt;=1,"Exposición Ocupacional sobre la Dosis de Ruido Máxima Permitida.",IF(AD32&lt;0.5,"Exposición Ocupacional bajo la Dosis de Acción.","Exposición Ocupacional bajo la Dosis de Ruido Máxima Permitida pero sobre la Dosis de Acción.")))</f>
        <v>#REF!</v>
      </c>
      <c r="AG32" s="341" t="e">
        <f t="shared" ref="AG32" si="14">IF(AD32&gt;=10,"Se establece un plazo máximo de seis meses para implementar medidas de control.  Remitir al experto asesor de ACHS la nómina de todos los trabajadores de este puesto de trabajo, para su ingreso al Programa de Vigilancia de la Salud ACHS.",IF(AD32&lt;0.5,"Mantener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33" spans="1:33" ht="25.5" hidden="1" customHeight="1" x14ac:dyDescent="0.25">
      <c r="A33" s="345"/>
      <c r="B33" s="348"/>
      <c r="C33" s="348"/>
      <c r="D33" s="94" t="str">
        <f>IF('Puestos de Trabajo Emp'!D16&lt;&gt;0,'Puestos de Trabajo Emp'!D16,"")</f>
        <v xml:space="preserve">verificacion de trabajos </v>
      </c>
      <c r="E33" s="95">
        <f>IF('Puestos de Trabajo Emp'!E16&lt;&gt;0,'Puestos de Trabajo Emp'!E16,"")</f>
        <v>9</v>
      </c>
      <c r="F33" s="351"/>
      <c r="G33" s="94" t="str">
        <f>IF('Puestos de Trabajo Emp'!G16&lt;&gt;0,'Puestos de Trabajo Emp'!G16,"")</f>
        <v xml:space="preserve"> supervision en trabajos sierra circular, instalacion de moldaje, esmeril angular, compactacion de suelos, tratamiento de conjunturas,moviemineoto de tierra (ambiente de trabajo)</v>
      </c>
      <c r="H33" s="95" t="str">
        <f>IF('Puestos de Trabajo Emp'!H16&lt;&gt;0,'Puestos de Trabajo Emp'!H16,"")</f>
        <v>Secundaria</v>
      </c>
      <c r="I33" s="95" t="str">
        <f>IF('Puestos de Trabajo Emp'!I16&lt;&gt;0,'Puestos de Trabajo Emp'!I16,"")</f>
        <v/>
      </c>
      <c r="J33" s="351"/>
      <c r="K33" s="351"/>
      <c r="L33" s="351"/>
      <c r="M33" s="354"/>
      <c r="N33" s="41">
        <v>17</v>
      </c>
      <c r="O33" s="41">
        <v>99</v>
      </c>
      <c r="P33" s="357"/>
      <c r="Q33" s="62">
        <f t="shared" si="0"/>
        <v>28.6</v>
      </c>
      <c r="R33" s="360"/>
      <c r="S33" s="333"/>
      <c r="T33" s="363"/>
      <c r="U33" s="324"/>
      <c r="V33" s="324"/>
      <c r="W33" s="283"/>
      <c r="X33" s="330"/>
      <c r="Y33" s="283"/>
      <c r="Z33" s="330"/>
      <c r="AA33" s="330"/>
      <c r="AB33" s="327"/>
      <c r="AC33" s="330"/>
      <c r="AD33" s="333"/>
      <c r="AE33" s="336"/>
      <c r="AF33" s="339"/>
      <c r="AG33" s="342"/>
    </row>
    <row r="34" spans="1:33" ht="25.5" hidden="1" customHeight="1" x14ac:dyDescent="0.25">
      <c r="A34" s="345"/>
      <c r="B34" s="348"/>
      <c r="C34" s="348"/>
      <c r="D34" s="94" t="e">
        <f>IF('Puestos de Trabajo Emp'!#REF!&lt;&gt;0,'Puestos de Trabajo Emp'!#REF!,"")</f>
        <v>#REF!</v>
      </c>
      <c r="E34" s="95" t="e">
        <f>IF('Puestos de Trabajo Emp'!#REF!&lt;&gt;0,'Puestos de Trabajo Emp'!#REF!,"")</f>
        <v>#REF!</v>
      </c>
      <c r="F34" s="351"/>
      <c r="G34" s="94" t="e">
        <f>IF('Puestos de Trabajo Emp'!#REF!&lt;&gt;0,'Puestos de Trabajo Emp'!#REF!,"")</f>
        <v>#REF!</v>
      </c>
      <c r="H34" s="95" t="e">
        <f>IF('Puestos de Trabajo Emp'!#REF!&lt;&gt;0,'Puestos de Trabajo Emp'!#REF!,"")</f>
        <v>#REF!</v>
      </c>
      <c r="I34" s="95" t="e">
        <f>IF('Puestos de Trabajo Emp'!#REF!&lt;&gt;0,'Puestos de Trabajo Emp'!#REF!,"")</f>
        <v>#REF!</v>
      </c>
      <c r="J34" s="351"/>
      <c r="K34" s="351"/>
      <c r="L34" s="351"/>
      <c r="M34" s="354"/>
      <c r="N34" s="41">
        <v>18</v>
      </c>
      <c r="O34" s="41">
        <v>85</v>
      </c>
      <c r="P34" s="357"/>
      <c r="Q34" s="62" t="e">
        <f t="shared" si="0"/>
        <v>#REF!</v>
      </c>
      <c r="R34" s="360"/>
      <c r="S34" s="333"/>
      <c r="T34" s="363"/>
      <c r="U34" s="324"/>
      <c r="V34" s="324"/>
      <c r="W34" s="283"/>
      <c r="X34" s="330"/>
      <c r="Y34" s="283"/>
      <c r="Z34" s="330"/>
      <c r="AA34" s="330"/>
      <c r="AB34" s="327"/>
      <c r="AC34" s="330"/>
      <c r="AD34" s="333"/>
      <c r="AE34" s="336"/>
      <c r="AF34" s="339"/>
      <c r="AG34" s="342"/>
    </row>
    <row r="35" spans="1:33" ht="25.5" hidden="1" customHeight="1" x14ac:dyDescent="0.25">
      <c r="A35" s="345"/>
      <c r="B35" s="348"/>
      <c r="C35" s="348"/>
      <c r="D35" s="94" t="e">
        <f>IF('Puestos de Trabajo Emp'!#REF!&lt;&gt;0,'Puestos de Trabajo Emp'!#REF!,"")</f>
        <v>#REF!</v>
      </c>
      <c r="E35" s="95" t="e">
        <f>IF('Puestos de Trabajo Emp'!#REF!&lt;&gt;0,'Puestos de Trabajo Emp'!#REF!,"")</f>
        <v>#REF!</v>
      </c>
      <c r="F35" s="351"/>
      <c r="G35" s="94" t="e">
        <f>IF('Puestos de Trabajo Emp'!#REF!&lt;&gt;0,'Puestos de Trabajo Emp'!#REF!,"")</f>
        <v>#REF!</v>
      </c>
      <c r="H35" s="95" t="e">
        <f>IF('Puestos de Trabajo Emp'!#REF!&lt;&gt;0,'Puestos de Trabajo Emp'!#REF!,"")</f>
        <v>#REF!</v>
      </c>
      <c r="I35" s="95" t="e">
        <f>IF('Puestos de Trabajo Emp'!#REF!&lt;&gt;0,'Puestos de Trabajo Emp'!#REF!,"")</f>
        <v>#REF!</v>
      </c>
      <c r="J35" s="351"/>
      <c r="K35" s="351"/>
      <c r="L35" s="351"/>
      <c r="M35" s="354"/>
      <c r="N35" s="41"/>
      <c r="O35" s="41"/>
      <c r="P35" s="357"/>
      <c r="Q35" s="62" t="e">
        <f t="shared" si="0"/>
        <v>#REF!</v>
      </c>
      <c r="R35" s="360"/>
      <c r="S35" s="333"/>
      <c r="T35" s="363"/>
      <c r="U35" s="324"/>
      <c r="V35" s="324"/>
      <c r="W35" s="283"/>
      <c r="X35" s="330"/>
      <c r="Y35" s="283"/>
      <c r="Z35" s="330"/>
      <c r="AA35" s="330"/>
      <c r="AB35" s="327"/>
      <c r="AC35" s="330"/>
      <c r="AD35" s="333"/>
      <c r="AE35" s="336"/>
      <c r="AF35" s="339"/>
      <c r="AG35" s="342"/>
    </row>
    <row r="36" spans="1:33" ht="25.5" hidden="1" customHeight="1" thickBot="1" x14ac:dyDescent="0.3">
      <c r="A36" s="346"/>
      <c r="B36" s="349"/>
      <c r="C36" s="349"/>
      <c r="D36" s="92" t="e">
        <f>IF('Puestos de Trabajo Emp'!#REF!&lt;&gt;0,'Puestos de Trabajo Emp'!#REF!,"")</f>
        <v>#REF!</v>
      </c>
      <c r="E36" s="93" t="e">
        <f>IF('Puestos de Trabajo Emp'!#REF!&lt;&gt;0,'Puestos de Trabajo Emp'!#REF!,"")</f>
        <v>#REF!</v>
      </c>
      <c r="F36" s="352"/>
      <c r="G36" s="92" t="e">
        <f>IF('Puestos de Trabajo Emp'!#REF!&lt;&gt;0,'Puestos de Trabajo Emp'!#REF!,"")</f>
        <v>#REF!</v>
      </c>
      <c r="H36" s="93" t="e">
        <f>IF('Puestos de Trabajo Emp'!#REF!&lt;&gt;0,'Puestos de Trabajo Emp'!#REF!,"")</f>
        <v>#REF!</v>
      </c>
      <c r="I36" s="93" t="e">
        <f>IF('Puestos de Trabajo Emp'!#REF!&lt;&gt;0,'Puestos de Trabajo Emp'!#REF!,"")</f>
        <v>#REF!</v>
      </c>
      <c r="J36" s="352"/>
      <c r="K36" s="352"/>
      <c r="L36" s="352"/>
      <c r="M36" s="355"/>
      <c r="N36" s="68"/>
      <c r="O36" s="68"/>
      <c r="P36" s="357"/>
      <c r="Q36" s="69" t="e">
        <f t="shared" si="0"/>
        <v>#REF!</v>
      </c>
      <c r="R36" s="360"/>
      <c r="S36" s="334"/>
      <c r="T36" s="364"/>
      <c r="U36" s="324"/>
      <c r="V36" s="325"/>
      <c r="W36" s="365"/>
      <c r="X36" s="330"/>
      <c r="Y36" s="283"/>
      <c r="Z36" s="330"/>
      <c r="AA36" s="330"/>
      <c r="AB36" s="328"/>
      <c r="AC36" s="330"/>
      <c r="AD36" s="333"/>
      <c r="AE36" s="337"/>
      <c r="AF36" s="340"/>
      <c r="AG36" s="343"/>
    </row>
    <row r="37" spans="1:33" ht="25.5" hidden="1" customHeight="1" x14ac:dyDescent="0.25">
      <c r="A37" s="344">
        <v>7</v>
      </c>
      <c r="B37" s="347" t="str">
        <f>IF('Puestos de Trabajo Emp'!B17&lt;&gt;0,'Puestos de Trabajo Emp'!B17,"")</f>
        <v>9200-9300</v>
      </c>
      <c r="C37" s="347" t="str">
        <f>IF('Puestos de Trabajo Emp'!C17&lt;&gt;0,'Puestos de Trabajo Emp'!C17,"")</f>
        <v>Supervisores</v>
      </c>
      <c r="D37" s="90" t="str">
        <f>IF('Puestos de Trabajo Emp'!D17&lt;&gt;0,'Puestos de Trabajo Emp'!D17,"")</f>
        <v>Supervision de trabajos</v>
      </c>
      <c r="E37" s="91">
        <f>IF('Puestos de Trabajo Emp'!E17&lt;&gt;0,'Puestos de Trabajo Emp'!E17,"")</f>
        <v>8</v>
      </c>
      <c r="F37" s="350" t="str">
        <f>IF('Puestos de Trabajo Emp'!F17&lt;&gt;0,'Puestos de Trabajo Emp'!F17,"")</f>
        <v>NO</v>
      </c>
      <c r="G37" s="90" t="str">
        <f>IF('Puestos de Trabajo Emp'!G17&lt;&gt;0,'Puestos de Trabajo Emp'!G17,"")</f>
        <v xml:space="preserve"> supervision en trabajos sierra circular, instalacion de moldaje, esmeril angular, compactacion de suelos, tratamiento de conjunturas,moviemineoto de tierra (ambiente de trabajo)</v>
      </c>
      <c r="H37" s="91" t="str">
        <f>IF('Puestos de Trabajo Emp'!H17&lt;&gt;0,'Puestos de Trabajo Emp'!H17,"")</f>
        <v>Secundaria</v>
      </c>
      <c r="I37" s="91" t="str">
        <f>IF('Puestos de Trabajo Emp'!I17&lt;&gt;0,'Puestos de Trabajo Emp'!I17,"")</f>
        <v>Al realizar labores de Supervision.</v>
      </c>
      <c r="J37" s="350" t="str">
        <f>IF('Puestos de Trabajo Emp'!N17&lt;&gt;0,'Puestos de Trabajo Emp'!N17,"")</f>
        <v xml:space="preserve"> tapones auditivos de espuma 1100</v>
      </c>
      <c r="K37" s="350" t="str">
        <f>IF('Puestos de Trabajo Emp'!O17&lt;&gt;0,'Puestos de Trabajo Emp'!O17,"")</f>
        <v>Capacitacion y difusion de medidas de uso y mantenimiento de epp. Cpacitacion Protocolo de exposicion ocupacional del ruido, ODI por cargo,  Identificacion en Matriz de Riesgos y Matriz IPER.</v>
      </c>
      <c r="L37" s="350">
        <f>IF('Puestos de Trabajo Emp'!P17&lt;&gt;0,'Puestos de Trabajo Emp'!P17,"")</f>
        <v>1</v>
      </c>
      <c r="M37" s="353" t="e">
        <f>SUM(E37:E41)</f>
        <v>#REF!</v>
      </c>
      <c r="N37" s="40">
        <v>19</v>
      </c>
      <c r="O37" s="40">
        <v>88</v>
      </c>
      <c r="P37" s="356">
        <f>MAX(O37:O41)</f>
        <v>99</v>
      </c>
      <c r="Q37" s="64">
        <f t="shared" si="0"/>
        <v>2</v>
      </c>
      <c r="R37" s="359" t="e">
        <f>SUM(Q37:Q41)</f>
        <v>#REF!</v>
      </c>
      <c r="S37" s="332" t="e">
        <f>ROUND(M37/(8/POWER(2,((P37-85)/3))),1)</f>
        <v>#REF!</v>
      </c>
      <c r="T37" s="362" t="e">
        <f>IF(S37&gt;=10,"Alta",IF(S37&lt;0.5,"Baja","Media"))</f>
        <v>#REF!</v>
      </c>
      <c r="U37" s="323">
        <v>7</v>
      </c>
      <c r="V37" s="323" t="s">
        <v>246</v>
      </c>
      <c r="W37" s="282" t="s">
        <v>250</v>
      </c>
      <c r="X37" s="329">
        <v>126663</v>
      </c>
      <c r="Y37" s="282" t="s">
        <v>84</v>
      </c>
      <c r="Z37" s="329" t="s">
        <v>8</v>
      </c>
      <c r="AA37" s="329">
        <v>7</v>
      </c>
      <c r="AB37" s="326">
        <f>ROUND(8/(POWER(2,((AC37-85)/3))),1)</f>
        <v>25.4</v>
      </c>
      <c r="AC37" s="329">
        <v>80</v>
      </c>
      <c r="AD37" s="332" t="e">
        <f>ROUND(M37/(8/POWER(2,((AC37-85)/3))),1)</f>
        <v>#REF!</v>
      </c>
      <c r="AE37" s="335" t="e">
        <f t="shared" ref="AE37" si="15">IF(AD37&gt;=10,"Crítico",IF(AD37&lt;0.5,"Bajo","Importante"))</f>
        <v>#REF!</v>
      </c>
      <c r="AF37" s="338" t="e">
        <f t="shared" ref="AF37" si="16">IF(AD37&gt;=10,"Exposición Ocupacional sobre diez veces la Dosis de Ruido Máxima Permitida.",IF(AD37&gt;=1,"Exposición Ocupacional sobre la Dosis de Ruido Máxima Permitida.",IF(AD37&lt;0.5,"Exposición Ocupacional bajo la Dosis de Acción.","Exposición Ocupacional bajo la Dosis de Ruido Máxima Permitida pero sobre la Dosis de Acción.")))</f>
        <v>#REF!</v>
      </c>
      <c r="AG37" s="341" t="e">
        <f t="shared" ref="AG37" si="17">IF(AD37&gt;=10,"Se establece un plazo máximo de seis meses para implementar medidas de control.  Remitir al experto asesor de ACHS la nómina de todos los trabajadores de este puesto de trabajo, para su ingreso al Programa de Vigilancia de la Salud ACHS.",IF(AD37&lt;0.5,"Mantener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38" spans="1:33" ht="25.5" hidden="1" customHeight="1" x14ac:dyDescent="0.25">
      <c r="A38" s="345"/>
      <c r="B38" s="348"/>
      <c r="C38" s="348"/>
      <c r="D38" s="94" t="str">
        <f>IF('Puestos de Trabajo Emp'!D18&lt;&gt;0,'Puestos de Trabajo Emp'!D18,"")</f>
        <v xml:space="preserve">verificacion de trabajos </v>
      </c>
      <c r="E38" s="95">
        <f>IF('Puestos de Trabajo Emp'!E18&lt;&gt;0,'Puestos de Trabajo Emp'!E18,"")</f>
        <v>8</v>
      </c>
      <c r="F38" s="351"/>
      <c r="G38" s="94" t="str">
        <f>IF('Puestos de Trabajo Emp'!G18&lt;&gt;0,'Puestos de Trabajo Emp'!G18,"")</f>
        <v xml:space="preserve"> supervision en trabajos sierra circular, instalacion de moldaje, esmeril angular, compactacion de suelos, tratamiento de conjunturas,moviemineoto de tierra (ambiente de trabajo)</v>
      </c>
      <c r="H38" s="95" t="str">
        <f>IF('Puestos de Trabajo Emp'!H18&lt;&gt;0,'Puestos de Trabajo Emp'!H18,"")</f>
        <v>Secundaria</v>
      </c>
      <c r="I38" s="95" t="str">
        <f>IF('Puestos de Trabajo Emp'!I18&lt;&gt;0,'Puestos de Trabajo Emp'!I18,"")</f>
        <v/>
      </c>
      <c r="J38" s="351"/>
      <c r="K38" s="351"/>
      <c r="L38" s="351"/>
      <c r="M38" s="354"/>
      <c r="N38" s="41">
        <v>20</v>
      </c>
      <c r="O38" s="41">
        <v>99</v>
      </c>
      <c r="P38" s="357"/>
      <c r="Q38" s="62">
        <f t="shared" si="0"/>
        <v>25.4</v>
      </c>
      <c r="R38" s="360"/>
      <c r="S38" s="333"/>
      <c r="T38" s="363"/>
      <c r="U38" s="324"/>
      <c r="V38" s="324"/>
      <c r="W38" s="283"/>
      <c r="X38" s="330"/>
      <c r="Y38" s="283"/>
      <c r="Z38" s="330"/>
      <c r="AA38" s="330"/>
      <c r="AB38" s="327"/>
      <c r="AC38" s="330"/>
      <c r="AD38" s="333"/>
      <c r="AE38" s="336"/>
      <c r="AF38" s="339"/>
      <c r="AG38" s="342"/>
    </row>
    <row r="39" spans="1:33" ht="25.5" hidden="1" customHeight="1" x14ac:dyDescent="0.25">
      <c r="A39" s="345"/>
      <c r="B39" s="348"/>
      <c r="C39" s="348"/>
      <c r="D39" s="94" t="e">
        <f>IF('Puestos de Trabajo Emp'!#REF!&lt;&gt;0,'Puestos de Trabajo Emp'!#REF!,"")</f>
        <v>#REF!</v>
      </c>
      <c r="E39" s="95" t="e">
        <f>IF('Puestos de Trabajo Emp'!#REF!&lt;&gt;0,'Puestos de Trabajo Emp'!#REF!,"")</f>
        <v>#REF!</v>
      </c>
      <c r="F39" s="351"/>
      <c r="G39" s="94" t="e">
        <f>IF('Puestos de Trabajo Emp'!#REF!&lt;&gt;0,'Puestos de Trabajo Emp'!#REF!,"")</f>
        <v>#REF!</v>
      </c>
      <c r="H39" s="95" t="e">
        <f>IF('Puestos de Trabajo Emp'!#REF!&lt;&gt;0,'Puestos de Trabajo Emp'!#REF!,"")</f>
        <v>#REF!</v>
      </c>
      <c r="I39" s="95" t="e">
        <f>IF('Puestos de Trabajo Emp'!#REF!&lt;&gt;0,'Puestos de Trabajo Emp'!#REF!,"")</f>
        <v>#REF!</v>
      </c>
      <c r="J39" s="351"/>
      <c r="K39" s="351"/>
      <c r="L39" s="351"/>
      <c r="M39" s="354"/>
      <c r="N39" s="41">
        <v>21</v>
      </c>
      <c r="O39" s="41">
        <v>85</v>
      </c>
      <c r="P39" s="357"/>
      <c r="Q39" s="62" t="e">
        <f t="shared" si="0"/>
        <v>#REF!</v>
      </c>
      <c r="R39" s="360"/>
      <c r="S39" s="333"/>
      <c r="T39" s="363"/>
      <c r="U39" s="324"/>
      <c r="V39" s="324"/>
      <c r="W39" s="283"/>
      <c r="X39" s="330"/>
      <c r="Y39" s="283"/>
      <c r="Z39" s="330"/>
      <c r="AA39" s="330"/>
      <c r="AB39" s="327"/>
      <c r="AC39" s="330"/>
      <c r="AD39" s="333"/>
      <c r="AE39" s="336"/>
      <c r="AF39" s="339"/>
      <c r="AG39" s="342"/>
    </row>
    <row r="40" spans="1:33" ht="25.5" hidden="1" customHeight="1" x14ac:dyDescent="0.25">
      <c r="A40" s="345"/>
      <c r="B40" s="348"/>
      <c r="C40" s="348"/>
      <c r="D40" s="94" t="e">
        <f>IF('Puestos de Trabajo Emp'!#REF!&lt;&gt;0,'Puestos de Trabajo Emp'!#REF!,"")</f>
        <v>#REF!</v>
      </c>
      <c r="E40" s="95" t="e">
        <f>IF('Puestos de Trabajo Emp'!#REF!&lt;&gt;0,'Puestos de Trabajo Emp'!#REF!,"")</f>
        <v>#REF!</v>
      </c>
      <c r="F40" s="351"/>
      <c r="G40" s="94" t="e">
        <f>IF('Puestos de Trabajo Emp'!#REF!&lt;&gt;0,'Puestos de Trabajo Emp'!#REF!,"")</f>
        <v>#REF!</v>
      </c>
      <c r="H40" s="95" t="e">
        <f>IF('Puestos de Trabajo Emp'!#REF!&lt;&gt;0,'Puestos de Trabajo Emp'!#REF!,"")</f>
        <v>#REF!</v>
      </c>
      <c r="I40" s="95" t="e">
        <f>IF('Puestos de Trabajo Emp'!#REF!&lt;&gt;0,'Puestos de Trabajo Emp'!#REF!,"")</f>
        <v>#REF!</v>
      </c>
      <c r="J40" s="351"/>
      <c r="K40" s="351"/>
      <c r="L40" s="351"/>
      <c r="M40" s="354"/>
      <c r="N40" s="41"/>
      <c r="O40" s="41"/>
      <c r="P40" s="357"/>
      <c r="Q40" s="62" t="e">
        <f t="shared" si="0"/>
        <v>#REF!</v>
      </c>
      <c r="R40" s="360"/>
      <c r="S40" s="333"/>
      <c r="T40" s="363"/>
      <c r="U40" s="324"/>
      <c r="V40" s="324"/>
      <c r="W40" s="283"/>
      <c r="X40" s="330"/>
      <c r="Y40" s="283"/>
      <c r="Z40" s="330"/>
      <c r="AA40" s="330"/>
      <c r="AB40" s="327"/>
      <c r="AC40" s="330"/>
      <c r="AD40" s="333"/>
      <c r="AE40" s="336"/>
      <c r="AF40" s="339"/>
      <c r="AG40" s="342"/>
    </row>
    <row r="41" spans="1:33" ht="25.5" hidden="1" customHeight="1" thickBot="1" x14ac:dyDescent="0.3">
      <c r="A41" s="346"/>
      <c r="B41" s="349"/>
      <c r="C41" s="349"/>
      <c r="D41" s="92" t="e">
        <f>IF('Puestos de Trabajo Emp'!#REF!&lt;&gt;0,'Puestos de Trabajo Emp'!#REF!,"")</f>
        <v>#REF!</v>
      </c>
      <c r="E41" s="93" t="e">
        <f>IF('Puestos de Trabajo Emp'!#REF!&lt;&gt;0,'Puestos de Trabajo Emp'!#REF!,"")</f>
        <v>#REF!</v>
      </c>
      <c r="F41" s="352"/>
      <c r="G41" s="92" t="e">
        <f>IF('Puestos de Trabajo Emp'!#REF!&lt;&gt;0,'Puestos de Trabajo Emp'!#REF!,"")</f>
        <v>#REF!</v>
      </c>
      <c r="H41" s="93" t="e">
        <f>IF('Puestos de Trabajo Emp'!#REF!&lt;&gt;0,'Puestos de Trabajo Emp'!#REF!,"")</f>
        <v>#REF!</v>
      </c>
      <c r="I41" s="93" t="e">
        <f>IF('Puestos de Trabajo Emp'!#REF!&lt;&gt;0,'Puestos de Trabajo Emp'!#REF!,"")</f>
        <v>#REF!</v>
      </c>
      <c r="J41" s="352"/>
      <c r="K41" s="352"/>
      <c r="L41" s="352"/>
      <c r="M41" s="355"/>
      <c r="N41" s="42"/>
      <c r="O41" s="42"/>
      <c r="P41" s="358"/>
      <c r="Q41" s="63" t="e">
        <f t="shared" si="0"/>
        <v>#REF!</v>
      </c>
      <c r="R41" s="361"/>
      <c r="S41" s="334"/>
      <c r="T41" s="364"/>
      <c r="U41" s="325"/>
      <c r="V41" s="325"/>
      <c r="W41" s="365"/>
      <c r="X41" s="331"/>
      <c r="Y41" s="365"/>
      <c r="Z41" s="331"/>
      <c r="AA41" s="331"/>
      <c r="AB41" s="328"/>
      <c r="AC41" s="331"/>
      <c r="AD41" s="334"/>
      <c r="AE41" s="337"/>
      <c r="AF41" s="340"/>
      <c r="AG41" s="343"/>
    </row>
    <row r="42" spans="1:33" ht="25.5" hidden="1" customHeight="1" x14ac:dyDescent="0.25">
      <c r="A42" s="344">
        <v>8</v>
      </c>
      <c r="B42" s="347" t="e">
        <f>IF('Puestos de Trabajo Emp'!#REF!&lt;&gt;0,'Puestos de Trabajo Emp'!#REF!,"")</f>
        <v>#REF!</v>
      </c>
      <c r="C42" s="347" t="e">
        <f>IF('Puestos de Trabajo Emp'!#REF!&lt;&gt;0,'Puestos de Trabajo Emp'!#REF!,"")</f>
        <v>#REF!</v>
      </c>
      <c r="D42" s="90" t="e">
        <f>IF('Puestos de Trabajo Emp'!#REF!&lt;&gt;0,'Puestos de Trabajo Emp'!#REF!,"")</f>
        <v>#REF!</v>
      </c>
      <c r="E42" s="91" t="e">
        <f>IF('Puestos de Trabajo Emp'!#REF!&lt;&gt;0,'Puestos de Trabajo Emp'!#REF!,"")</f>
        <v>#REF!</v>
      </c>
      <c r="F42" s="350" t="e">
        <f>IF('Puestos de Trabajo Emp'!#REF!&lt;&gt;0,'Puestos de Trabajo Emp'!#REF!,"")</f>
        <v>#REF!</v>
      </c>
      <c r="G42" s="90" t="e">
        <f>IF('Puestos de Trabajo Emp'!#REF!&lt;&gt;0,'Puestos de Trabajo Emp'!#REF!,"")</f>
        <v>#REF!</v>
      </c>
      <c r="H42" s="91" t="e">
        <f>IF('Puestos de Trabajo Emp'!#REF!&lt;&gt;0,'Puestos de Trabajo Emp'!#REF!,"")</f>
        <v>#REF!</v>
      </c>
      <c r="I42" s="91" t="e">
        <f>IF('Puestos de Trabajo Emp'!#REF!&lt;&gt;0,'Puestos de Trabajo Emp'!#REF!,"")</f>
        <v>#REF!</v>
      </c>
      <c r="J42" s="350" t="e">
        <f>IF('Puestos de Trabajo Emp'!#REF!&lt;&gt;0,'Puestos de Trabajo Emp'!#REF!,"")</f>
        <v>#REF!</v>
      </c>
      <c r="K42" s="350" t="e">
        <f>IF('Puestos de Trabajo Emp'!#REF!&lt;&gt;0,'Puestos de Trabajo Emp'!#REF!,"")</f>
        <v>#REF!</v>
      </c>
      <c r="L42" s="350" t="e">
        <f>IF('Puestos de Trabajo Emp'!#REF!&lt;&gt;0,'Puestos de Trabajo Emp'!#REF!,"")</f>
        <v>#REF!</v>
      </c>
      <c r="M42" s="353" t="e">
        <f>SUM(E42:E46)</f>
        <v>#REF!</v>
      </c>
      <c r="N42" s="40">
        <v>22</v>
      </c>
      <c r="O42" s="40">
        <v>88</v>
      </c>
      <c r="P42" s="356">
        <f>MAX(O42:O46)</f>
        <v>99</v>
      </c>
      <c r="Q42" s="64" t="e">
        <f t="shared" si="0"/>
        <v>#REF!</v>
      </c>
      <c r="R42" s="359" t="e">
        <f>SUM(Q42:Q46)</f>
        <v>#REF!</v>
      </c>
      <c r="S42" s="332" t="e">
        <f>ROUND(M42/(8/POWER(2,((P42-85)/3))),1)</f>
        <v>#REF!</v>
      </c>
      <c r="T42" s="362" t="e">
        <f>IF(S42&gt;=10,"Alta",IF(S42&lt;0.5,"Baja","Media"))</f>
        <v>#REF!</v>
      </c>
      <c r="U42" s="323">
        <v>8</v>
      </c>
      <c r="V42" s="323"/>
      <c r="W42" s="282" t="s">
        <v>250</v>
      </c>
      <c r="X42" s="329">
        <v>126663</v>
      </c>
      <c r="Y42" s="282" t="s">
        <v>88</v>
      </c>
      <c r="Z42" s="329" t="s">
        <v>8</v>
      </c>
      <c r="AA42" s="329">
        <v>7</v>
      </c>
      <c r="AB42" s="326">
        <f>ROUND(8/(POWER(2,((AC42-85)/3))),1)</f>
        <v>25.4</v>
      </c>
      <c r="AC42" s="329">
        <v>80</v>
      </c>
      <c r="AD42" s="332" t="e">
        <f>ROUND(M42/(8/POWER(2,((AC42-85)/3))),1)</f>
        <v>#REF!</v>
      </c>
      <c r="AE42" s="335" t="e">
        <f t="shared" ref="AE42" si="18">IF(AD42&gt;=10,"Crítico",IF(AD42&lt;0.5,"Bajo","Importante"))</f>
        <v>#REF!</v>
      </c>
      <c r="AF42" s="338" t="e">
        <f t="shared" ref="AF42" si="19">IF(AD42&gt;=10,"Exposición Ocupacional sobre diez veces la Dosis de Ruido Máxima Permitida.",IF(AD42&gt;=1,"Exposición Ocupacional sobre la Dosis de Ruido Máxima Permitida.",IF(AD42&lt;0.5,"Exposición Ocupacional bajo la Dosis de Acción.","Exposición Ocupacional bajo la Dosis de Ruido Máxima Permitida pero sobre la Dosis de Acción.")))</f>
        <v>#REF!</v>
      </c>
      <c r="AG42" s="341" t="e">
        <f t="shared" ref="AG42" si="20">IF(AD42&gt;=10,"Se establece un plazo máximo de seis meses para implementar medidas de control.  Remitir al experto asesor de ACHS la nómina de todos los trabajadores de este puesto de trabajo, para su ingreso al Programa de Vigilancia de la Salud ACHS.",IF(AD42&lt;0.5,"Mantener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43" spans="1:33" ht="25.5" hidden="1" customHeight="1" x14ac:dyDescent="0.25">
      <c r="A43" s="345"/>
      <c r="B43" s="348"/>
      <c r="C43" s="348"/>
      <c r="D43" s="94" t="e">
        <f>IF('Puestos de Trabajo Emp'!#REF!&lt;&gt;0,'Puestos de Trabajo Emp'!#REF!,"")</f>
        <v>#REF!</v>
      </c>
      <c r="E43" s="95" t="e">
        <f>IF('Puestos de Trabajo Emp'!#REF!&lt;&gt;0,'Puestos de Trabajo Emp'!#REF!,"")</f>
        <v>#REF!</v>
      </c>
      <c r="F43" s="351"/>
      <c r="G43" s="94" t="e">
        <f>IF('Puestos de Trabajo Emp'!#REF!&lt;&gt;0,'Puestos de Trabajo Emp'!#REF!,"")</f>
        <v>#REF!</v>
      </c>
      <c r="H43" s="95" t="e">
        <f>IF('Puestos de Trabajo Emp'!#REF!&lt;&gt;0,'Puestos de Trabajo Emp'!#REF!,"")</f>
        <v>#REF!</v>
      </c>
      <c r="I43" s="95" t="e">
        <f>IF('Puestos de Trabajo Emp'!#REF!&lt;&gt;0,'Puestos de Trabajo Emp'!#REF!,"")</f>
        <v>#REF!</v>
      </c>
      <c r="J43" s="351"/>
      <c r="K43" s="351"/>
      <c r="L43" s="351"/>
      <c r="M43" s="354"/>
      <c r="N43" s="41">
        <v>23</v>
      </c>
      <c r="O43" s="41">
        <v>99</v>
      </c>
      <c r="P43" s="357"/>
      <c r="Q43" s="62" t="e">
        <f t="shared" si="0"/>
        <v>#REF!</v>
      </c>
      <c r="R43" s="360"/>
      <c r="S43" s="333"/>
      <c r="T43" s="363"/>
      <c r="U43" s="324"/>
      <c r="V43" s="324"/>
      <c r="W43" s="283"/>
      <c r="X43" s="330"/>
      <c r="Y43" s="283"/>
      <c r="Z43" s="330"/>
      <c r="AA43" s="330"/>
      <c r="AB43" s="327"/>
      <c r="AC43" s="330"/>
      <c r="AD43" s="333"/>
      <c r="AE43" s="336"/>
      <c r="AF43" s="339"/>
      <c r="AG43" s="342"/>
    </row>
    <row r="44" spans="1:33" ht="25.5" hidden="1" customHeight="1" x14ac:dyDescent="0.25">
      <c r="A44" s="345"/>
      <c r="B44" s="348"/>
      <c r="C44" s="348"/>
      <c r="D44" s="94" t="e">
        <f>IF('Puestos de Trabajo Emp'!#REF!&lt;&gt;0,'Puestos de Trabajo Emp'!#REF!,"")</f>
        <v>#REF!</v>
      </c>
      <c r="E44" s="95" t="e">
        <f>IF('Puestos de Trabajo Emp'!#REF!&lt;&gt;0,'Puestos de Trabajo Emp'!#REF!,"")</f>
        <v>#REF!</v>
      </c>
      <c r="F44" s="351"/>
      <c r="G44" s="94" t="e">
        <f>IF('Puestos de Trabajo Emp'!#REF!&lt;&gt;0,'Puestos de Trabajo Emp'!#REF!,"")</f>
        <v>#REF!</v>
      </c>
      <c r="H44" s="95" t="e">
        <f>IF('Puestos de Trabajo Emp'!#REF!&lt;&gt;0,'Puestos de Trabajo Emp'!#REF!,"")</f>
        <v>#REF!</v>
      </c>
      <c r="I44" s="95" t="e">
        <f>IF('Puestos de Trabajo Emp'!#REF!&lt;&gt;0,'Puestos de Trabajo Emp'!#REF!,"")</f>
        <v>#REF!</v>
      </c>
      <c r="J44" s="351"/>
      <c r="K44" s="351"/>
      <c r="L44" s="351"/>
      <c r="M44" s="354"/>
      <c r="N44" s="41">
        <v>24</v>
      </c>
      <c r="O44" s="41">
        <v>85</v>
      </c>
      <c r="P44" s="357"/>
      <c r="Q44" s="62" t="e">
        <f t="shared" si="0"/>
        <v>#REF!</v>
      </c>
      <c r="R44" s="360"/>
      <c r="S44" s="333"/>
      <c r="T44" s="363"/>
      <c r="U44" s="324"/>
      <c r="V44" s="324"/>
      <c r="W44" s="283"/>
      <c r="X44" s="330"/>
      <c r="Y44" s="283"/>
      <c r="Z44" s="330"/>
      <c r="AA44" s="330"/>
      <c r="AB44" s="327"/>
      <c r="AC44" s="330"/>
      <c r="AD44" s="333"/>
      <c r="AE44" s="336"/>
      <c r="AF44" s="339"/>
      <c r="AG44" s="342"/>
    </row>
    <row r="45" spans="1:33" ht="25.5" hidden="1" customHeight="1" x14ac:dyDescent="0.25">
      <c r="A45" s="345"/>
      <c r="B45" s="348"/>
      <c r="C45" s="348"/>
      <c r="D45" s="94" t="e">
        <f>IF('Puestos de Trabajo Emp'!#REF!&lt;&gt;0,'Puestos de Trabajo Emp'!#REF!,"")</f>
        <v>#REF!</v>
      </c>
      <c r="E45" s="95" t="e">
        <f>IF('Puestos de Trabajo Emp'!#REF!&lt;&gt;0,'Puestos de Trabajo Emp'!#REF!,"")</f>
        <v>#REF!</v>
      </c>
      <c r="F45" s="351"/>
      <c r="G45" s="94" t="e">
        <f>IF('Puestos de Trabajo Emp'!#REF!&lt;&gt;0,'Puestos de Trabajo Emp'!#REF!,"")</f>
        <v>#REF!</v>
      </c>
      <c r="H45" s="95" t="e">
        <f>IF('Puestos de Trabajo Emp'!#REF!&lt;&gt;0,'Puestos de Trabajo Emp'!#REF!,"")</f>
        <v>#REF!</v>
      </c>
      <c r="I45" s="95" t="e">
        <f>IF('Puestos de Trabajo Emp'!#REF!&lt;&gt;0,'Puestos de Trabajo Emp'!#REF!,"")</f>
        <v>#REF!</v>
      </c>
      <c r="J45" s="351"/>
      <c r="K45" s="351"/>
      <c r="L45" s="351"/>
      <c r="M45" s="354"/>
      <c r="N45" s="41"/>
      <c r="O45" s="41"/>
      <c r="P45" s="357"/>
      <c r="Q45" s="62" t="e">
        <f t="shared" si="0"/>
        <v>#REF!</v>
      </c>
      <c r="R45" s="360"/>
      <c r="S45" s="333"/>
      <c r="T45" s="363"/>
      <c r="U45" s="324"/>
      <c r="V45" s="324"/>
      <c r="W45" s="283"/>
      <c r="X45" s="330"/>
      <c r="Y45" s="283"/>
      <c r="Z45" s="330"/>
      <c r="AA45" s="330"/>
      <c r="AB45" s="327"/>
      <c r="AC45" s="330"/>
      <c r="AD45" s="333"/>
      <c r="AE45" s="336"/>
      <c r="AF45" s="339"/>
      <c r="AG45" s="342"/>
    </row>
    <row r="46" spans="1:33" ht="25.5" hidden="1" customHeight="1" thickBot="1" x14ac:dyDescent="0.3">
      <c r="A46" s="346"/>
      <c r="B46" s="349"/>
      <c r="C46" s="349"/>
      <c r="D46" s="92" t="e">
        <f>IF('Puestos de Trabajo Emp'!#REF!&lt;&gt;0,'Puestos de Trabajo Emp'!#REF!,"")</f>
        <v>#REF!</v>
      </c>
      <c r="E46" s="93" t="e">
        <f>IF('Puestos de Trabajo Emp'!#REF!&lt;&gt;0,'Puestos de Trabajo Emp'!#REF!,"")</f>
        <v>#REF!</v>
      </c>
      <c r="F46" s="352"/>
      <c r="G46" s="92" t="e">
        <f>IF('Puestos de Trabajo Emp'!#REF!&lt;&gt;0,'Puestos de Trabajo Emp'!#REF!,"")</f>
        <v>#REF!</v>
      </c>
      <c r="H46" s="93" t="e">
        <f>IF('Puestos de Trabajo Emp'!#REF!&lt;&gt;0,'Puestos de Trabajo Emp'!#REF!,"")</f>
        <v>#REF!</v>
      </c>
      <c r="I46" s="93" t="e">
        <f>IF('Puestos de Trabajo Emp'!#REF!&lt;&gt;0,'Puestos de Trabajo Emp'!#REF!,"")</f>
        <v>#REF!</v>
      </c>
      <c r="J46" s="352"/>
      <c r="K46" s="352"/>
      <c r="L46" s="352"/>
      <c r="M46" s="355"/>
      <c r="N46" s="42"/>
      <c r="O46" s="42"/>
      <c r="P46" s="358"/>
      <c r="Q46" s="63" t="e">
        <f t="shared" si="0"/>
        <v>#REF!</v>
      </c>
      <c r="R46" s="361"/>
      <c r="S46" s="334"/>
      <c r="T46" s="364"/>
      <c r="U46" s="325"/>
      <c r="V46" s="325"/>
      <c r="W46" s="365"/>
      <c r="X46" s="331"/>
      <c r="Y46" s="365"/>
      <c r="Z46" s="331"/>
      <c r="AA46" s="331"/>
      <c r="AB46" s="328"/>
      <c r="AC46" s="331"/>
      <c r="AD46" s="334"/>
      <c r="AE46" s="337"/>
      <c r="AF46" s="340"/>
      <c r="AG46" s="343"/>
    </row>
    <row r="47" spans="1:33" ht="25.5" hidden="1" customHeight="1" x14ac:dyDescent="0.25">
      <c r="A47" s="344">
        <v>9</v>
      </c>
      <c r="B47" s="347" t="e">
        <f>IF('Puestos de Trabajo Emp'!#REF!&lt;&gt;0,'Puestos de Trabajo Emp'!#REF!,"")</f>
        <v>#REF!</v>
      </c>
      <c r="C47" s="347" t="e">
        <f>IF('Puestos de Trabajo Emp'!#REF!&lt;&gt;0,'Puestos de Trabajo Emp'!#REF!,"")</f>
        <v>#REF!</v>
      </c>
      <c r="D47" s="90" t="e">
        <f>IF('Puestos de Trabajo Emp'!#REF!&lt;&gt;0,'Puestos de Trabajo Emp'!#REF!,"")</f>
        <v>#REF!</v>
      </c>
      <c r="E47" s="91" t="e">
        <f>IF('Puestos de Trabajo Emp'!#REF!&lt;&gt;0,'Puestos de Trabajo Emp'!#REF!,"")</f>
        <v>#REF!</v>
      </c>
      <c r="F47" s="350" t="e">
        <f>IF('Puestos de Trabajo Emp'!#REF!&lt;&gt;0,'Puestos de Trabajo Emp'!#REF!,"")</f>
        <v>#REF!</v>
      </c>
      <c r="G47" s="90" t="e">
        <f>IF('Puestos de Trabajo Emp'!#REF!&lt;&gt;0,'Puestos de Trabajo Emp'!#REF!,"")</f>
        <v>#REF!</v>
      </c>
      <c r="H47" s="91" t="e">
        <f>IF('Puestos de Trabajo Emp'!#REF!&lt;&gt;0,'Puestos de Trabajo Emp'!#REF!,"")</f>
        <v>#REF!</v>
      </c>
      <c r="I47" s="91" t="e">
        <f>IF('Puestos de Trabajo Emp'!#REF!&lt;&gt;0,'Puestos de Trabajo Emp'!#REF!,"")</f>
        <v>#REF!</v>
      </c>
      <c r="J47" s="350" t="e">
        <f>IF('Puestos de Trabajo Emp'!#REF!&lt;&gt;0,'Puestos de Trabajo Emp'!#REF!,"")</f>
        <v>#REF!</v>
      </c>
      <c r="K47" s="350" t="e">
        <f>IF('Puestos de Trabajo Emp'!#REF!&lt;&gt;0,'Puestos de Trabajo Emp'!#REF!,"")</f>
        <v>#REF!</v>
      </c>
      <c r="L47" s="350" t="e">
        <f>IF('Puestos de Trabajo Emp'!#REF!&lt;&gt;0,'Puestos de Trabajo Emp'!#REF!,"")</f>
        <v>#REF!</v>
      </c>
      <c r="M47" s="353" t="e">
        <f>SUM(E47:E51)</f>
        <v>#REF!</v>
      </c>
      <c r="N47" s="40">
        <v>22</v>
      </c>
      <c r="O47" s="40">
        <v>88</v>
      </c>
      <c r="P47" s="356">
        <f>MAX(O47:O51)</f>
        <v>99</v>
      </c>
      <c r="Q47" s="64" t="e">
        <f t="shared" si="0"/>
        <v>#REF!</v>
      </c>
      <c r="R47" s="359" t="e">
        <f>SUM(Q47:Q51)</f>
        <v>#REF!</v>
      </c>
      <c r="S47" s="332" t="e">
        <f>ROUND(M47/(8/POWER(2,((P47-85)/3))),1)</f>
        <v>#REF!</v>
      </c>
      <c r="T47" s="362" t="e">
        <f>IF(S47&gt;=10,"Alta",IF(S47&lt;0.5,"Baja","Media"))</f>
        <v>#REF!</v>
      </c>
      <c r="U47" s="323">
        <v>4</v>
      </c>
      <c r="V47" s="323"/>
      <c r="W47" s="282" t="s">
        <v>250</v>
      </c>
      <c r="X47" s="329">
        <v>126663</v>
      </c>
      <c r="Y47" s="282" t="s">
        <v>88</v>
      </c>
      <c r="Z47" s="329" t="s">
        <v>8</v>
      </c>
      <c r="AA47" s="329">
        <v>7</v>
      </c>
      <c r="AB47" s="326">
        <f>ROUND(8/(POWER(2,((AC47-85)/3))),1)</f>
        <v>25.4</v>
      </c>
      <c r="AC47" s="329">
        <v>80</v>
      </c>
      <c r="AD47" s="332" t="e">
        <f>ROUND(M47/(8/POWER(2,((AC47-85)/3))),1)</f>
        <v>#REF!</v>
      </c>
      <c r="AE47" s="335" t="e">
        <f t="shared" ref="AE47" si="21">IF(AD47&gt;=10,"Crítico",IF(AD47&lt;0.5,"Bajo","Importante"))</f>
        <v>#REF!</v>
      </c>
      <c r="AF47" s="338" t="e">
        <f t="shared" ref="AF47" si="22">IF(AD47&gt;=10,"Exposición Ocupacional sobre diez veces la Dosis de Ruido Máxima Permitida.",IF(AD47&gt;=1,"Exposición Ocupacional sobre la Dosis de Ruido Máxima Permitida.",IF(AD47&lt;0.5,"Exposición Ocupacional bajo la Dosis de Acción.","Exposición Ocupacional bajo la Dosis de Ruido Máxima Permitida pero sobre la Dosis de Acción.")))</f>
        <v>#REF!</v>
      </c>
      <c r="AG47" s="341" t="e">
        <f t="shared" ref="AG47" si="23">IF(AD47&gt;=10,"Se establece un plazo máximo de seis meses para implementar medidas de control.  Remitir al experto asesor de ACHS la nómina de todos los trabajadores de este puesto de trabajo, para su ingreso al Programa de Vigilancia de la Salud ACHS.",IF(AD47&lt;0.5,"Mantener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48" spans="1:33" ht="25.5" hidden="1" customHeight="1" x14ac:dyDescent="0.25">
      <c r="A48" s="345"/>
      <c r="B48" s="348"/>
      <c r="C48" s="348"/>
      <c r="D48" s="94" t="e">
        <f>IF('Puestos de Trabajo Emp'!#REF!&lt;&gt;0,'Puestos de Trabajo Emp'!#REF!,"")</f>
        <v>#REF!</v>
      </c>
      <c r="E48" s="95" t="e">
        <f>IF('Puestos de Trabajo Emp'!#REF!&lt;&gt;0,'Puestos de Trabajo Emp'!#REF!,"")</f>
        <v>#REF!</v>
      </c>
      <c r="F48" s="351"/>
      <c r="G48" s="94" t="e">
        <f>IF('Puestos de Trabajo Emp'!#REF!&lt;&gt;0,'Puestos de Trabajo Emp'!#REF!,"")</f>
        <v>#REF!</v>
      </c>
      <c r="H48" s="95" t="e">
        <f>IF('Puestos de Trabajo Emp'!#REF!&lt;&gt;0,'Puestos de Trabajo Emp'!#REF!,"")</f>
        <v>#REF!</v>
      </c>
      <c r="I48" s="95" t="e">
        <f>IF('Puestos de Trabajo Emp'!#REF!&lt;&gt;0,'Puestos de Trabajo Emp'!#REF!,"")</f>
        <v>#REF!</v>
      </c>
      <c r="J48" s="351"/>
      <c r="K48" s="351"/>
      <c r="L48" s="351"/>
      <c r="M48" s="354"/>
      <c r="N48" s="41">
        <v>23</v>
      </c>
      <c r="O48" s="41">
        <v>99</v>
      </c>
      <c r="P48" s="357"/>
      <c r="Q48" s="62" t="e">
        <f t="shared" si="0"/>
        <v>#REF!</v>
      </c>
      <c r="R48" s="360"/>
      <c r="S48" s="333"/>
      <c r="T48" s="363"/>
      <c r="U48" s="324"/>
      <c r="V48" s="324"/>
      <c r="W48" s="283"/>
      <c r="X48" s="330"/>
      <c r="Y48" s="283"/>
      <c r="Z48" s="330"/>
      <c r="AA48" s="330"/>
      <c r="AB48" s="327"/>
      <c r="AC48" s="330"/>
      <c r="AD48" s="333"/>
      <c r="AE48" s="336"/>
      <c r="AF48" s="339"/>
      <c r="AG48" s="342"/>
    </row>
    <row r="49" spans="1:33" ht="25.5" hidden="1" customHeight="1" x14ac:dyDescent="0.25">
      <c r="A49" s="345"/>
      <c r="B49" s="348"/>
      <c r="C49" s="348"/>
      <c r="D49" s="94" t="e">
        <f>IF('Puestos de Trabajo Emp'!#REF!&lt;&gt;0,'Puestos de Trabajo Emp'!#REF!,"")</f>
        <v>#REF!</v>
      </c>
      <c r="E49" s="95" t="e">
        <f>IF('Puestos de Trabajo Emp'!#REF!&lt;&gt;0,'Puestos de Trabajo Emp'!#REF!,"")</f>
        <v>#REF!</v>
      </c>
      <c r="F49" s="351"/>
      <c r="G49" s="94" t="e">
        <f>IF('Puestos de Trabajo Emp'!#REF!&lt;&gt;0,'Puestos de Trabajo Emp'!#REF!,"")</f>
        <v>#REF!</v>
      </c>
      <c r="H49" s="95" t="e">
        <f>IF('Puestos de Trabajo Emp'!#REF!&lt;&gt;0,'Puestos de Trabajo Emp'!#REF!,"")</f>
        <v>#REF!</v>
      </c>
      <c r="I49" s="95" t="e">
        <f>IF('Puestos de Trabajo Emp'!#REF!&lt;&gt;0,'Puestos de Trabajo Emp'!#REF!,"")</f>
        <v>#REF!</v>
      </c>
      <c r="J49" s="351"/>
      <c r="K49" s="351"/>
      <c r="L49" s="351"/>
      <c r="M49" s="354"/>
      <c r="N49" s="41">
        <v>24</v>
      </c>
      <c r="O49" s="41">
        <v>85</v>
      </c>
      <c r="P49" s="357"/>
      <c r="Q49" s="62" t="e">
        <f t="shared" si="0"/>
        <v>#REF!</v>
      </c>
      <c r="R49" s="360"/>
      <c r="S49" s="333"/>
      <c r="T49" s="363"/>
      <c r="U49" s="324"/>
      <c r="V49" s="324"/>
      <c r="W49" s="283"/>
      <c r="X49" s="330"/>
      <c r="Y49" s="283"/>
      <c r="Z49" s="330"/>
      <c r="AA49" s="330"/>
      <c r="AB49" s="327"/>
      <c r="AC49" s="330"/>
      <c r="AD49" s="333"/>
      <c r="AE49" s="336"/>
      <c r="AF49" s="339"/>
      <c r="AG49" s="342"/>
    </row>
    <row r="50" spans="1:33" ht="25.5" hidden="1" customHeight="1" x14ac:dyDescent="0.25">
      <c r="A50" s="345"/>
      <c r="B50" s="348"/>
      <c r="C50" s="348"/>
      <c r="D50" s="94" t="e">
        <f>IF('Puestos de Trabajo Emp'!#REF!&lt;&gt;0,'Puestos de Trabajo Emp'!#REF!,"")</f>
        <v>#REF!</v>
      </c>
      <c r="E50" s="95" t="e">
        <f>IF('Puestos de Trabajo Emp'!#REF!&lt;&gt;0,'Puestos de Trabajo Emp'!#REF!,"")</f>
        <v>#REF!</v>
      </c>
      <c r="F50" s="351"/>
      <c r="G50" s="94" t="e">
        <f>IF('Puestos de Trabajo Emp'!#REF!&lt;&gt;0,'Puestos de Trabajo Emp'!#REF!,"")</f>
        <v>#REF!</v>
      </c>
      <c r="H50" s="95" t="e">
        <f>IF('Puestos de Trabajo Emp'!#REF!&lt;&gt;0,'Puestos de Trabajo Emp'!#REF!,"")</f>
        <v>#REF!</v>
      </c>
      <c r="I50" s="95" t="e">
        <f>IF('Puestos de Trabajo Emp'!#REF!&lt;&gt;0,'Puestos de Trabajo Emp'!#REF!,"")</f>
        <v>#REF!</v>
      </c>
      <c r="J50" s="351"/>
      <c r="K50" s="351"/>
      <c r="L50" s="351"/>
      <c r="M50" s="354"/>
      <c r="N50" s="41"/>
      <c r="O50" s="41"/>
      <c r="P50" s="357"/>
      <c r="Q50" s="62" t="e">
        <f t="shared" si="0"/>
        <v>#REF!</v>
      </c>
      <c r="R50" s="360"/>
      <c r="S50" s="333"/>
      <c r="T50" s="363"/>
      <c r="U50" s="324"/>
      <c r="V50" s="324"/>
      <c r="W50" s="283"/>
      <c r="X50" s="330"/>
      <c r="Y50" s="283"/>
      <c r="Z50" s="330"/>
      <c r="AA50" s="330"/>
      <c r="AB50" s="327"/>
      <c r="AC50" s="330"/>
      <c r="AD50" s="333"/>
      <c r="AE50" s="336"/>
      <c r="AF50" s="339"/>
      <c r="AG50" s="342"/>
    </row>
    <row r="51" spans="1:33" ht="25.5" hidden="1" customHeight="1" thickBot="1" x14ac:dyDescent="0.3">
      <c r="A51" s="346"/>
      <c r="B51" s="349"/>
      <c r="C51" s="349"/>
      <c r="D51" s="92" t="e">
        <f>IF('Puestos de Trabajo Emp'!#REF!&lt;&gt;0,'Puestos de Trabajo Emp'!#REF!,"")</f>
        <v>#REF!</v>
      </c>
      <c r="E51" s="93" t="e">
        <f>IF('Puestos de Trabajo Emp'!#REF!&lt;&gt;0,'Puestos de Trabajo Emp'!#REF!,"")</f>
        <v>#REF!</v>
      </c>
      <c r="F51" s="352"/>
      <c r="G51" s="92" t="e">
        <f>IF('Puestos de Trabajo Emp'!#REF!&lt;&gt;0,'Puestos de Trabajo Emp'!#REF!,"")</f>
        <v>#REF!</v>
      </c>
      <c r="H51" s="93" t="e">
        <f>IF('Puestos de Trabajo Emp'!#REF!&lt;&gt;0,'Puestos de Trabajo Emp'!#REF!,"")</f>
        <v>#REF!</v>
      </c>
      <c r="I51" s="93" t="e">
        <f>IF('Puestos de Trabajo Emp'!#REF!&lt;&gt;0,'Puestos de Trabajo Emp'!#REF!,"")</f>
        <v>#REF!</v>
      </c>
      <c r="J51" s="352"/>
      <c r="K51" s="352"/>
      <c r="L51" s="352"/>
      <c r="M51" s="355"/>
      <c r="N51" s="42"/>
      <c r="O51" s="42"/>
      <c r="P51" s="358"/>
      <c r="Q51" s="63" t="e">
        <f t="shared" si="0"/>
        <v>#REF!</v>
      </c>
      <c r="R51" s="361"/>
      <c r="S51" s="334"/>
      <c r="T51" s="364"/>
      <c r="U51" s="325"/>
      <c r="V51" s="325"/>
      <c r="W51" s="365"/>
      <c r="X51" s="331"/>
      <c r="Y51" s="365"/>
      <c r="Z51" s="331"/>
      <c r="AA51" s="331"/>
      <c r="AB51" s="328"/>
      <c r="AC51" s="331"/>
      <c r="AD51" s="334"/>
      <c r="AE51" s="337"/>
      <c r="AF51" s="340"/>
      <c r="AG51" s="343"/>
    </row>
    <row r="52" spans="1:33" ht="25.5" hidden="1" customHeight="1" x14ac:dyDescent="0.25">
      <c r="A52" s="344">
        <v>10</v>
      </c>
      <c r="B52" s="347" t="e">
        <f>IF('Puestos de Trabajo Emp'!#REF!&lt;&gt;0,'Puestos de Trabajo Emp'!#REF!,"")</f>
        <v>#REF!</v>
      </c>
      <c r="C52" s="347" t="e">
        <f>IF('Puestos de Trabajo Emp'!#REF!&lt;&gt;0,'Puestos de Trabajo Emp'!#REF!,"")</f>
        <v>#REF!</v>
      </c>
      <c r="D52" s="90" t="e">
        <f>IF('Puestos de Trabajo Emp'!#REF!&lt;&gt;0,'Puestos de Trabajo Emp'!#REF!,"")</f>
        <v>#REF!</v>
      </c>
      <c r="E52" s="91" t="e">
        <f>IF('Puestos de Trabajo Emp'!#REF!&lt;&gt;0,'Puestos de Trabajo Emp'!#REF!,"")</f>
        <v>#REF!</v>
      </c>
      <c r="F52" s="350" t="e">
        <f>IF('Puestos de Trabajo Emp'!#REF!&lt;&gt;0,'Puestos de Trabajo Emp'!#REF!,"")</f>
        <v>#REF!</v>
      </c>
      <c r="G52" s="90" t="e">
        <f>IF('Puestos de Trabajo Emp'!#REF!&lt;&gt;0,'Puestos de Trabajo Emp'!#REF!,"")</f>
        <v>#REF!</v>
      </c>
      <c r="H52" s="91" t="e">
        <f>IF('Puestos de Trabajo Emp'!#REF!&lt;&gt;0,'Puestos de Trabajo Emp'!#REF!,"")</f>
        <v>#REF!</v>
      </c>
      <c r="I52" s="91" t="e">
        <f>IF('Puestos de Trabajo Emp'!#REF!&lt;&gt;0,'Puestos de Trabajo Emp'!#REF!,"")</f>
        <v>#REF!</v>
      </c>
      <c r="J52" s="350" t="e">
        <f>IF('Puestos de Trabajo Emp'!#REF!&lt;&gt;0,'Puestos de Trabajo Emp'!#REF!,"")</f>
        <v>#REF!</v>
      </c>
      <c r="K52" s="350" t="e">
        <f>IF('Puestos de Trabajo Emp'!#REF!&lt;&gt;0,'Puestos de Trabajo Emp'!#REF!,"")</f>
        <v>#REF!</v>
      </c>
      <c r="L52" s="350" t="e">
        <f>IF('Puestos de Trabajo Emp'!#REF!&lt;&gt;0,'Puestos de Trabajo Emp'!#REF!,"")</f>
        <v>#REF!</v>
      </c>
      <c r="M52" s="353" t="e">
        <f>SUM(E52:E56)</f>
        <v>#REF!</v>
      </c>
      <c r="N52" s="40">
        <v>22</v>
      </c>
      <c r="O52" s="40">
        <v>88</v>
      </c>
      <c r="P52" s="356">
        <f>MAX(O52:O56)</f>
        <v>99</v>
      </c>
      <c r="Q52" s="64" t="e">
        <f t="shared" si="0"/>
        <v>#REF!</v>
      </c>
      <c r="R52" s="359" t="e">
        <f>SUM(Q52:Q56)</f>
        <v>#REF!</v>
      </c>
      <c r="S52" s="332" t="e">
        <f>ROUND(M52/(8/POWER(2,((P52-85)/3))),1)</f>
        <v>#REF!</v>
      </c>
      <c r="T52" s="362" t="e">
        <f>IF(S52&gt;=10,"Alta",IF(S52&lt;0.5,"Baja","Media"))</f>
        <v>#REF!</v>
      </c>
      <c r="U52" s="323">
        <v>4</v>
      </c>
      <c r="V52" s="323"/>
      <c r="W52" s="282" t="s">
        <v>250</v>
      </c>
      <c r="X52" s="329">
        <v>126663</v>
      </c>
      <c r="Y52" s="282" t="s">
        <v>88</v>
      </c>
      <c r="Z52" s="329" t="s">
        <v>8</v>
      </c>
      <c r="AA52" s="329">
        <v>7</v>
      </c>
      <c r="AB52" s="326">
        <f>ROUND(8/(POWER(2,((AC52-85)/3))),1)</f>
        <v>25.4</v>
      </c>
      <c r="AC52" s="329">
        <v>80</v>
      </c>
      <c r="AD52" s="332" t="e">
        <f>ROUND(M52/(8/POWER(2,((AC52-85)/3))),1)</f>
        <v>#REF!</v>
      </c>
      <c r="AE52" s="335" t="e">
        <f t="shared" ref="AE52" si="24">IF(AD52&gt;=10,"Crítico",IF(AD52&lt;0.5,"Bajo","Importante"))</f>
        <v>#REF!</v>
      </c>
      <c r="AF52" s="338" t="e">
        <f t="shared" ref="AF52" si="25">IF(AD52&gt;=10,"Exposición Ocupacional sobre diez veces la Dosis de Ruido Máxima Permitida.",IF(AD52&gt;=1,"Exposición Ocupacional sobre la Dosis de Ruido Máxima Permitida.",IF(AD52&lt;0.5,"Exposición Ocupacional bajo la Dosis de Acción.","Exposición Ocupacional bajo la Dosis de Ruido Máxima Permitida pero sobre la Dosis de Acción.")))</f>
        <v>#REF!</v>
      </c>
      <c r="AG52" s="341" t="e">
        <f t="shared" ref="AG52" si="26">IF(AD52&gt;=10,"Se establece un plazo máximo de seis meses para implementar medidas de control.  Remitir al experto asesor de ACHS la nómina de todos los trabajadores de este puesto de trabajo, para su ingreso al Programa de Vigilancia de la Salud ACHS.",IF(AD52&lt;0.5,"Mantener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53" spans="1:33" ht="25.5" hidden="1" customHeight="1" x14ac:dyDescent="0.25">
      <c r="A53" s="345"/>
      <c r="B53" s="348"/>
      <c r="C53" s="348"/>
      <c r="D53" s="94" t="e">
        <f>IF('Puestos de Trabajo Emp'!#REF!&lt;&gt;0,'Puestos de Trabajo Emp'!#REF!,"")</f>
        <v>#REF!</v>
      </c>
      <c r="E53" s="95" t="e">
        <f>IF('Puestos de Trabajo Emp'!#REF!&lt;&gt;0,'Puestos de Trabajo Emp'!#REF!,"")</f>
        <v>#REF!</v>
      </c>
      <c r="F53" s="351"/>
      <c r="G53" s="94" t="e">
        <f>IF('Puestos de Trabajo Emp'!#REF!&lt;&gt;0,'Puestos de Trabajo Emp'!#REF!,"")</f>
        <v>#REF!</v>
      </c>
      <c r="H53" s="95" t="e">
        <f>IF('Puestos de Trabajo Emp'!#REF!&lt;&gt;0,'Puestos de Trabajo Emp'!#REF!,"")</f>
        <v>#REF!</v>
      </c>
      <c r="I53" s="95" t="e">
        <f>IF('Puestos de Trabajo Emp'!#REF!&lt;&gt;0,'Puestos de Trabajo Emp'!#REF!,"")</f>
        <v>#REF!</v>
      </c>
      <c r="J53" s="351"/>
      <c r="K53" s="351"/>
      <c r="L53" s="351"/>
      <c r="M53" s="354"/>
      <c r="N53" s="41">
        <v>23</v>
      </c>
      <c r="O53" s="41">
        <v>99</v>
      </c>
      <c r="P53" s="357"/>
      <c r="Q53" s="62" t="e">
        <f t="shared" si="0"/>
        <v>#REF!</v>
      </c>
      <c r="R53" s="360"/>
      <c r="S53" s="333"/>
      <c r="T53" s="363"/>
      <c r="U53" s="324"/>
      <c r="V53" s="324"/>
      <c r="W53" s="283"/>
      <c r="X53" s="330"/>
      <c r="Y53" s="283"/>
      <c r="Z53" s="330"/>
      <c r="AA53" s="330"/>
      <c r="AB53" s="327"/>
      <c r="AC53" s="330"/>
      <c r="AD53" s="333"/>
      <c r="AE53" s="336"/>
      <c r="AF53" s="339"/>
      <c r="AG53" s="342"/>
    </row>
    <row r="54" spans="1:33" ht="25.5" hidden="1" customHeight="1" x14ac:dyDescent="0.25">
      <c r="A54" s="345"/>
      <c r="B54" s="348"/>
      <c r="C54" s="348"/>
      <c r="D54" s="94" t="e">
        <f>IF('Puestos de Trabajo Emp'!#REF!&lt;&gt;0,'Puestos de Trabajo Emp'!#REF!,"")</f>
        <v>#REF!</v>
      </c>
      <c r="E54" s="95" t="e">
        <f>IF('Puestos de Trabajo Emp'!#REF!&lt;&gt;0,'Puestos de Trabajo Emp'!#REF!,"")</f>
        <v>#REF!</v>
      </c>
      <c r="F54" s="351"/>
      <c r="G54" s="94" t="e">
        <f>IF('Puestos de Trabajo Emp'!#REF!&lt;&gt;0,'Puestos de Trabajo Emp'!#REF!,"")</f>
        <v>#REF!</v>
      </c>
      <c r="H54" s="95" t="e">
        <f>IF('Puestos de Trabajo Emp'!#REF!&lt;&gt;0,'Puestos de Trabajo Emp'!#REF!,"")</f>
        <v>#REF!</v>
      </c>
      <c r="I54" s="95" t="e">
        <f>IF('Puestos de Trabajo Emp'!#REF!&lt;&gt;0,'Puestos de Trabajo Emp'!#REF!,"")</f>
        <v>#REF!</v>
      </c>
      <c r="J54" s="351"/>
      <c r="K54" s="351"/>
      <c r="L54" s="351"/>
      <c r="M54" s="354"/>
      <c r="N54" s="41">
        <v>24</v>
      </c>
      <c r="O54" s="41">
        <v>85</v>
      </c>
      <c r="P54" s="357"/>
      <c r="Q54" s="62" t="e">
        <f t="shared" si="0"/>
        <v>#REF!</v>
      </c>
      <c r="R54" s="360"/>
      <c r="S54" s="333"/>
      <c r="T54" s="363"/>
      <c r="U54" s="324"/>
      <c r="V54" s="324"/>
      <c r="W54" s="283"/>
      <c r="X54" s="330"/>
      <c r="Y54" s="283"/>
      <c r="Z54" s="330"/>
      <c r="AA54" s="330"/>
      <c r="AB54" s="327"/>
      <c r="AC54" s="330"/>
      <c r="AD54" s="333"/>
      <c r="AE54" s="336"/>
      <c r="AF54" s="339"/>
      <c r="AG54" s="342"/>
    </row>
    <row r="55" spans="1:33" ht="25.5" hidden="1" customHeight="1" x14ac:dyDescent="0.25">
      <c r="A55" s="345"/>
      <c r="B55" s="348"/>
      <c r="C55" s="348"/>
      <c r="D55" s="94" t="e">
        <f>IF('Puestos de Trabajo Emp'!#REF!&lt;&gt;0,'Puestos de Trabajo Emp'!#REF!,"")</f>
        <v>#REF!</v>
      </c>
      <c r="E55" s="95" t="e">
        <f>IF('Puestos de Trabajo Emp'!#REF!&lt;&gt;0,'Puestos de Trabajo Emp'!#REF!,"")</f>
        <v>#REF!</v>
      </c>
      <c r="F55" s="351"/>
      <c r="G55" s="94" t="e">
        <f>IF('Puestos de Trabajo Emp'!#REF!&lt;&gt;0,'Puestos de Trabajo Emp'!#REF!,"")</f>
        <v>#REF!</v>
      </c>
      <c r="H55" s="95" t="e">
        <f>IF('Puestos de Trabajo Emp'!#REF!&lt;&gt;0,'Puestos de Trabajo Emp'!#REF!,"")</f>
        <v>#REF!</v>
      </c>
      <c r="I55" s="95" t="e">
        <f>IF('Puestos de Trabajo Emp'!#REF!&lt;&gt;0,'Puestos de Trabajo Emp'!#REF!,"")</f>
        <v>#REF!</v>
      </c>
      <c r="J55" s="351"/>
      <c r="K55" s="351"/>
      <c r="L55" s="351"/>
      <c r="M55" s="354"/>
      <c r="N55" s="41"/>
      <c r="O55" s="41"/>
      <c r="P55" s="357"/>
      <c r="Q55" s="62" t="e">
        <f t="shared" si="0"/>
        <v>#REF!</v>
      </c>
      <c r="R55" s="360"/>
      <c r="S55" s="333"/>
      <c r="T55" s="363"/>
      <c r="U55" s="324"/>
      <c r="V55" s="324"/>
      <c r="W55" s="283"/>
      <c r="X55" s="330"/>
      <c r="Y55" s="283"/>
      <c r="Z55" s="330"/>
      <c r="AA55" s="330"/>
      <c r="AB55" s="327"/>
      <c r="AC55" s="330"/>
      <c r="AD55" s="333"/>
      <c r="AE55" s="336"/>
      <c r="AF55" s="339"/>
      <c r="AG55" s="342"/>
    </row>
    <row r="56" spans="1:33" ht="25.5" hidden="1" customHeight="1" thickBot="1" x14ac:dyDescent="0.3">
      <c r="A56" s="346"/>
      <c r="B56" s="349"/>
      <c r="C56" s="349"/>
      <c r="D56" s="92" t="e">
        <f>IF('Puestos de Trabajo Emp'!#REF!&lt;&gt;0,'Puestos de Trabajo Emp'!#REF!,"")</f>
        <v>#REF!</v>
      </c>
      <c r="E56" s="93" t="e">
        <f>IF('Puestos de Trabajo Emp'!#REF!&lt;&gt;0,'Puestos de Trabajo Emp'!#REF!,"")</f>
        <v>#REF!</v>
      </c>
      <c r="F56" s="352"/>
      <c r="G56" s="92" t="e">
        <f>IF('Puestos de Trabajo Emp'!#REF!&lt;&gt;0,'Puestos de Trabajo Emp'!#REF!,"")</f>
        <v>#REF!</v>
      </c>
      <c r="H56" s="93" t="e">
        <f>IF('Puestos de Trabajo Emp'!#REF!&lt;&gt;0,'Puestos de Trabajo Emp'!#REF!,"")</f>
        <v>#REF!</v>
      </c>
      <c r="I56" s="93" t="e">
        <f>IF('Puestos de Trabajo Emp'!#REF!&lt;&gt;0,'Puestos de Trabajo Emp'!#REF!,"")</f>
        <v>#REF!</v>
      </c>
      <c r="J56" s="352"/>
      <c r="K56" s="352"/>
      <c r="L56" s="352"/>
      <c r="M56" s="355"/>
      <c r="N56" s="42"/>
      <c r="O56" s="42"/>
      <c r="P56" s="358"/>
      <c r="Q56" s="63" t="e">
        <f t="shared" si="0"/>
        <v>#REF!</v>
      </c>
      <c r="R56" s="361"/>
      <c r="S56" s="334"/>
      <c r="T56" s="364"/>
      <c r="U56" s="325"/>
      <c r="V56" s="325"/>
      <c r="W56" s="365"/>
      <c r="X56" s="331"/>
      <c r="Y56" s="365"/>
      <c r="Z56" s="331"/>
      <c r="AA56" s="331"/>
      <c r="AB56" s="328"/>
      <c r="AC56" s="331"/>
      <c r="AD56" s="334"/>
      <c r="AE56" s="337"/>
      <c r="AF56" s="340"/>
      <c r="AG56" s="343"/>
    </row>
    <row r="57" spans="1:33" ht="25.5" hidden="1" customHeight="1" x14ac:dyDescent="0.25">
      <c r="A57" s="344">
        <v>11</v>
      </c>
      <c r="B57" s="347" t="e">
        <f>IF('Puestos de Trabajo Emp'!#REF!&lt;&gt;0,'Puestos de Trabajo Emp'!#REF!,"")</f>
        <v>#REF!</v>
      </c>
      <c r="C57" s="347" t="e">
        <f>IF('Puestos de Trabajo Emp'!#REF!&lt;&gt;0,'Puestos de Trabajo Emp'!#REF!,"")</f>
        <v>#REF!</v>
      </c>
      <c r="D57" s="90" t="e">
        <f>IF('Puestos de Trabajo Emp'!#REF!&lt;&gt;0,'Puestos de Trabajo Emp'!#REF!,"")</f>
        <v>#REF!</v>
      </c>
      <c r="E57" s="91" t="e">
        <f>IF('Puestos de Trabajo Emp'!#REF!&lt;&gt;0,'Puestos de Trabajo Emp'!#REF!,"")</f>
        <v>#REF!</v>
      </c>
      <c r="F57" s="350" t="e">
        <f>IF('Puestos de Trabajo Emp'!#REF!&lt;&gt;0,'Puestos de Trabajo Emp'!#REF!,"")</f>
        <v>#REF!</v>
      </c>
      <c r="G57" s="90" t="e">
        <f>IF('Puestos de Trabajo Emp'!#REF!&lt;&gt;0,'Puestos de Trabajo Emp'!#REF!,"")</f>
        <v>#REF!</v>
      </c>
      <c r="H57" s="91" t="e">
        <f>IF('Puestos de Trabajo Emp'!#REF!&lt;&gt;0,'Puestos de Trabajo Emp'!#REF!,"")</f>
        <v>#REF!</v>
      </c>
      <c r="I57" s="91" t="e">
        <f>IF('Puestos de Trabajo Emp'!#REF!&lt;&gt;0,'Puestos de Trabajo Emp'!#REF!,"")</f>
        <v>#REF!</v>
      </c>
      <c r="J57" s="350" t="e">
        <f>IF('Puestos de Trabajo Emp'!#REF!&lt;&gt;0,'Puestos de Trabajo Emp'!#REF!,"")</f>
        <v>#REF!</v>
      </c>
      <c r="K57" s="350" t="e">
        <f>IF('Puestos de Trabajo Emp'!#REF!&lt;&gt;0,'Puestos de Trabajo Emp'!#REF!,"")</f>
        <v>#REF!</v>
      </c>
      <c r="L57" s="350" t="e">
        <f>IF('Puestos de Trabajo Emp'!#REF!&lt;&gt;0,'Puestos de Trabajo Emp'!#REF!,"")</f>
        <v>#REF!</v>
      </c>
      <c r="M57" s="353" t="e">
        <f>SUM(E57:E61)</f>
        <v>#REF!</v>
      </c>
      <c r="N57" s="40">
        <v>1</v>
      </c>
      <c r="O57" s="40">
        <v>88</v>
      </c>
      <c r="P57" s="366">
        <f>MAX(O57:O61)</f>
        <v>100</v>
      </c>
      <c r="Q57" s="64" t="e">
        <f t="shared" si="0"/>
        <v>#REF!</v>
      </c>
      <c r="R57" s="332" t="e">
        <f>SUM(Q57:Q61)</f>
        <v>#REF!</v>
      </c>
      <c r="S57" s="332" t="e">
        <f>ROUND(M57/(8/POWER(2,((P57-85)/3))),1)</f>
        <v>#REF!</v>
      </c>
      <c r="T57" s="362" t="e">
        <f>IF(S57&gt;=10,"Alta",IF(S57&lt;0.5,"Baja","Media"))</f>
        <v>#REF!</v>
      </c>
      <c r="U57" s="323">
        <v>4</v>
      </c>
      <c r="V57" s="323"/>
      <c r="W57" s="282" t="s">
        <v>250</v>
      </c>
      <c r="X57" s="329">
        <v>126663</v>
      </c>
      <c r="Y57" s="282" t="s">
        <v>117</v>
      </c>
      <c r="Z57" s="329" t="s">
        <v>8</v>
      </c>
      <c r="AA57" s="329">
        <v>7</v>
      </c>
      <c r="AB57" s="326">
        <f>ROUND(8/(POWER(2,((AC57-85)/3))),1)</f>
        <v>25.4</v>
      </c>
      <c r="AC57" s="329">
        <v>80</v>
      </c>
      <c r="AD57" s="332" t="e">
        <f>ROUND(M57/(8/POWER(2,((AC57-85)/3))),1)</f>
        <v>#REF!</v>
      </c>
      <c r="AE57" s="335" t="e">
        <f t="shared" ref="AE57" si="27">IF(AD57&gt;=10,"Crítico",IF(AD57&lt;0.5,"Bajo","Importante"))</f>
        <v>#REF!</v>
      </c>
      <c r="AF57" s="338" t="e">
        <f t="shared" ref="AF57" si="28">IF(AD57&gt;=10,"Exposición Ocupacional sobre diez veces la Dosis de Ruido Máxima Permitida.",IF(AD57&gt;=1,"Exposición Ocupacional sobre la Dosis de Ruido Máxima Permitida.",IF(AD57&lt;0.5,"Exposición Ocupacional bajo la Dosis de Acción.","Exposición Ocupacional bajo la Dosis de Ruido Máxima Permitida pero sobre la Dosis de Acción.")))</f>
        <v>#REF!</v>
      </c>
      <c r="AG57" s="341" t="e">
        <f t="shared" ref="AG57" si="29">IF(AD57&gt;=10,"Se establece un plazo máximo de seis meses para implementar medidas de control.  Remitir al experto asesor de ACHS la nómina de todos los trabajadores de este puesto de trabajo, para su ingreso al Programa de Vigilancia de la Salud ACHS.",IF(AD57&lt;0.5,"Mantener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58" spans="1:33" ht="25.5" hidden="1" customHeight="1" x14ac:dyDescent="0.25">
      <c r="A58" s="345"/>
      <c r="B58" s="348"/>
      <c r="C58" s="348"/>
      <c r="D58" s="94" t="e">
        <f>IF('Puestos de Trabajo Emp'!#REF!&lt;&gt;0,'Puestos de Trabajo Emp'!#REF!,"")</f>
        <v>#REF!</v>
      </c>
      <c r="E58" s="95" t="e">
        <f>IF('Puestos de Trabajo Emp'!#REF!&lt;&gt;0,'Puestos de Trabajo Emp'!#REF!,"")</f>
        <v>#REF!</v>
      </c>
      <c r="F58" s="351"/>
      <c r="G58" s="94" t="e">
        <f>IF('Puestos de Trabajo Emp'!#REF!&lt;&gt;0,'Puestos de Trabajo Emp'!#REF!,"")</f>
        <v>#REF!</v>
      </c>
      <c r="H58" s="95" t="e">
        <f>IF('Puestos de Trabajo Emp'!#REF!&lt;&gt;0,'Puestos de Trabajo Emp'!#REF!,"")</f>
        <v>#REF!</v>
      </c>
      <c r="I58" s="95" t="e">
        <f>IF('Puestos de Trabajo Emp'!#REF!&lt;&gt;0,'Puestos de Trabajo Emp'!#REF!,"")</f>
        <v>#REF!</v>
      </c>
      <c r="J58" s="351"/>
      <c r="K58" s="351"/>
      <c r="L58" s="351"/>
      <c r="M58" s="354"/>
      <c r="N58" s="41">
        <v>2</v>
      </c>
      <c r="O58" s="41">
        <v>99</v>
      </c>
      <c r="P58" s="367"/>
      <c r="Q58" s="62" t="e">
        <f t="shared" si="0"/>
        <v>#REF!</v>
      </c>
      <c r="R58" s="333"/>
      <c r="S58" s="333"/>
      <c r="T58" s="363"/>
      <c r="U58" s="324"/>
      <c r="V58" s="324"/>
      <c r="W58" s="283"/>
      <c r="X58" s="330"/>
      <c r="Y58" s="283"/>
      <c r="Z58" s="330"/>
      <c r="AA58" s="330"/>
      <c r="AB58" s="327"/>
      <c r="AC58" s="330"/>
      <c r="AD58" s="333"/>
      <c r="AE58" s="336"/>
      <c r="AF58" s="339"/>
      <c r="AG58" s="342"/>
    </row>
    <row r="59" spans="1:33" ht="25.5" hidden="1" customHeight="1" x14ac:dyDescent="0.25">
      <c r="A59" s="345"/>
      <c r="B59" s="348"/>
      <c r="C59" s="348"/>
      <c r="D59" s="94" t="e">
        <f>IF('Puestos de Trabajo Emp'!#REF!&lt;&gt;0,'Puestos de Trabajo Emp'!#REF!,"")</f>
        <v>#REF!</v>
      </c>
      <c r="E59" s="95" t="e">
        <f>IF('Puestos de Trabajo Emp'!#REF!&lt;&gt;0,'Puestos de Trabajo Emp'!#REF!,"")</f>
        <v>#REF!</v>
      </c>
      <c r="F59" s="351"/>
      <c r="G59" s="94" t="e">
        <f>IF('Puestos de Trabajo Emp'!#REF!&lt;&gt;0,'Puestos de Trabajo Emp'!#REF!,"")</f>
        <v>#REF!</v>
      </c>
      <c r="H59" s="95" t="e">
        <f>IF('Puestos de Trabajo Emp'!#REF!&lt;&gt;0,'Puestos de Trabajo Emp'!#REF!,"")</f>
        <v>#REF!</v>
      </c>
      <c r="I59" s="95" t="e">
        <f>IF('Puestos de Trabajo Emp'!#REF!&lt;&gt;0,'Puestos de Trabajo Emp'!#REF!,"")</f>
        <v>#REF!</v>
      </c>
      <c r="J59" s="351"/>
      <c r="K59" s="351"/>
      <c r="L59" s="351"/>
      <c r="M59" s="354"/>
      <c r="N59" s="41">
        <v>3</v>
      </c>
      <c r="O59" s="41">
        <v>82</v>
      </c>
      <c r="P59" s="367"/>
      <c r="Q59" s="62" t="e">
        <f t="shared" si="0"/>
        <v>#REF!</v>
      </c>
      <c r="R59" s="333"/>
      <c r="S59" s="333"/>
      <c r="T59" s="363"/>
      <c r="U59" s="324"/>
      <c r="V59" s="324"/>
      <c r="W59" s="283"/>
      <c r="X59" s="330"/>
      <c r="Y59" s="283"/>
      <c r="Z59" s="330"/>
      <c r="AA59" s="330"/>
      <c r="AB59" s="327"/>
      <c r="AC59" s="330"/>
      <c r="AD59" s="333"/>
      <c r="AE59" s="336"/>
      <c r="AF59" s="339"/>
      <c r="AG59" s="342"/>
    </row>
    <row r="60" spans="1:33" ht="25.5" hidden="1" customHeight="1" x14ac:dyDescent="0.25">
      <c r="A60" s="345"/>
      <c r="B60" s="348"/>
      <c r="C60" s="348"/>
      <c r="D60" s="94" t="e">
        <f>IF('Puestos de Trabajo Emp'!#REF!&lt;&gt;0,'Puestos de Trabajo Emp'!#REF!,"")</f>
        <v>#REF!</v>
      </c>
      <c r="E60" s="95" t="e">
        <f>IF('Puestos de Trabajo Emp'!#REF!&lt;&gt;0,'Puestos de Trabajo Emp'!#REF!,"")</f>
        <v>#REF!</v>
      </c>
      <c r="F60" s="351"/>
      <c r="G60" s="94" t="e">
        <f>IF('Puestos de Trabajo Emp'!#REF!&lt;&gt;0,'Puestos de Trabajo Emp'!#REF!,"")</f>
        <v>#REF!</v>
      </c>
      <c r="H60" s="95" t="e">
        <f>IF('Puestos de Trabajo Emp'!#REF!&lt;&gt;0,'Puestos de Trabajo Emp'!#REF!,"")</f>
        <v>#REF!</v>
      </c>
      <c r="I60" s="95" t="e">
        <f>IF('Puestos de Trabajo Emp'!#REF!&lt;&gt;0,'Puestos de Trabajo Emp'!#REF!,"")</f>
        <v>#REF!</v>
      </c>
      <c r="J60" s="351"/>
      <c r="K60" s="351"/>
      <c r="L60" s="351"/>
      <c r="M60" s="354"/>
      <c r="N60" s="41">
        <v>4</v>
      </c>
      <c r="O60" s="41">
        <v>100</v>
      </c>
      <c r="P60" s="367"/>
      <c r="Q60" s="62" t="e">
        <f t="shared" si="0"/>
        <v>#REF!</v>
      </c>
      <c r="R60" s="333"/>
      <c r="S60" s="333"/>
      <c r="T60" s="363"/>
      <c r="U60" s="324"/>
      <c r="V60" s="324"/>
      <c r="W60" s="283"/>
      <c r="X60" s="330"/>
      <c r="Y60" s="283"/>
      <c r="Z60" s="330"/>
      <c r="AA60" s="330"/>
      <c r="AB60" s="327"/>
      <c r="AC60" s="330"/>
      <c r="AD60" s="333"/>
      <c r="AE60" s="336"/>
      <c r="AF60" s="339"/>
      <c r="AG60" s="342"/>
    </row>
    <row r="61" spans="1:33" ht="25.5" hidden="1" customHeight="1" thickBot="1" x14ac:dyDescent="0.3">
      <c r="A61" s="346"/>
      <c r="B61" s="349"/>
      <c r="C61" s="349"/>
      <c r="D61" s="92" t="e">
        <f>IF('Puestos de Trabajo Emp'!#REF!&lt;&gt;0,'Puestos de Trabajo Emp'!#REF!,"")</f>
        <v>#REF!</v>
      </c>
      <c r="E61" s="93" t="e">
        <f>IF('Puestos de Trabajo Emp'!#REF!&lt;&gt;0,'Puestos de Trabajo Emp'!#REF!,"")</f>
        <v>#REF!</v>
      </c>
      <c r="F61" s="352"/>
      <c r="G61" s="92" t="e">
        <f>IF('Puestos de Trabajo Emp'!#REF!&lt;&gt;0,'Puestos de Trabajo Emp'!#REF!,"")</f>
        <v>#REF!</v>
      </c>
      <c r="H61" s="93" t="e">
        <f>IF('Puestos de Trabajo Emp'!#REF!&lt;&gt;0,'Puestos de Trabajo Emp'!#REF!,"")</f>
        <v>#REF!</v>
      </c>
      <c r="I61" s="93" t="e">
        <f>IF('Puestos de Trabajo Emp'!#REF!&lt;&gt;0,'Puestos de Trabajo Emp'!#REF!,"")</f>
        <v>#REF!</v>
      </c>
      <c r="J61" s="352"/>
      <c r="K61" s="352"/>
      <c r="L61" s="352"/>
      <c r="M61" s="355"/>
      <c r="N61" s="42">
        <v>5</v>
      </c>
      <c r="O61" s="42">
        <v>89</v>
      </c>
      <c r="P61" s="368"/>
      <c r="Q61" s="63" t="e">
        <f t="shared" si="0"/>
        <v>#REF!</v>
      </c>
      <c r="R61" s="334"/>
      <c r="S61" s="334"/>
      <c r="T61" s="364"/>
      <c r="U61" s="325"/>
      <c r="V61" s="325"/>
      <c r="W61" s="365"/>
      <c r="X61" s="331"/>
      <c r="Y61" s="365"/>
      <c r="Z61" s="331"/>
      <c r="AA61" s="331"/>
      <c r="AB61" s="328"/>
      <c r="AC61" s="331"/>
      <c r="AD61" s="334"/>
      <c r="AE61" s="337"/>
      <c r="AF61" s="340"/>
      <c r="AG61" s="343"/>
    </row>
    <row r="62" spans="1:33" ht="25.5" hidden="1" customHeight="1" x14ac:dyDescent="0.25">
      <c r="A62" s="344">
        <v>12</v>
      </c>
      <c r="B62" s="347" t="e">
        <f>IF('Puestos de Trabajo Emp'!#REF!&lt;&gt;0,'Puestos de Trabajo Emp'!#REF!,"")</f>
        <v>#REF!</v>
      </c>
      <c r="C62" s="347" t="e">
        <f>IF('Puestos de Trabajo Emp'!#REF!&lt;&gt;0,'Puestos de Trabajo Emp'!#REF!,"")</f>
        <v>#REF!</v>
      </c>
      <c r="D62" s="90" t="e">
        <f>IF('Puestos de Trabajo Emp'!#REF!&lt;&gt;0,'Puestos de Trabajo Emp'!#REF!,"")</f>
        <v>#REF!</v>
      </c>
      <c r="E62" s="91" t="e">
        <f>IF('Puestos de Trabajo Emp'!#REF!&lt;&gt;0,'Puestos de Trabajo Emp'!#REF!,"")</f>
        <v>#REF!</v>
      </c>
      <c r="F62" s="350" t="e">
        <f>IF('Puestos de Trabajo Emp'!#REF!&lt;&gt;0,'Puestos de Trabajo Emp'!#REF!,"")</f>
        <v>#REF!</v>
      </c>
      <c r="G62" s="90" t="e">
        <f>IF('Puestos de Trabajo Emp'!#REF!&lt;&gt;0,'Puestos de Trabajo Emp'!#REF!,"")</f>
        <v>#REF!</v>
      </c>
      <c r="H62" s="91" t="e">
        <f>IF('Puestos de Trabajo Emp'!#REF!&lt;&gt;0,'Puestos de Trabajo Emp'!#REF!,"")</f>
        <v>#REF!</v>
      </c>
      <c r="I62" s="91" t="e">
        <f>IF('Puestos de Trabajo Emp'!#REF!&lt;&gt;0,'Puestos de Trabajo Emp'!#REF!,"")</f>
        <v>#REF!</v>
      </c>
      <c r="J62" s="350" t="e">
        <f>IF('Puestos de Trabajo Emp'!#REF!&lt;&gt;0,'Puestos de Trabajo Emp'!#REF!,"")</f>
        <v>#REF!</v>
      </c>
      <c r="K62" s="350" t="e">
        <f>IF('Puestos de Trabajo Emp'!#REF!&lt;&gt;0,'Puestos de Trabajo Emp'!#REF!,"")</f>
        <v>#REF!</v>
      </c>
      <c r="L62" s="350" t="e">
        <f>IF('Puestos de Trabajo Emp'!#REF!&lt;&gt;0,'Puestos de Trabajo Emp'!#REF!,"")</f>
        <v>#REF!</v>
      </c>
      <c r="M62" s="353" t="e">
        <f>SUM(E62:E66)</f>
        <v>#REF!</v>
      </c>
      <c r="N62" s="43">
        <v>6</v>
      </c>
      <c r="O62" s="43">
        <v>88</v>
      </c>
      <c r="P62" s="357">
        <f>MAX(O62:O66)</f>
        <v>99</v>
      </c>
      <c r="Q62" s="61" t="e">
        <f t="shared" si="0"/>
        <v>#REF!</v>
      </c>
      <c r="R62" s="360" t="e">
        <f>SUM(Q62:Q66)</f>
        <v>#REF!</v>
      </c>
      <c r="S62" s="332" t="e">
        <f>ROUND(M62/(8/POWER(2,((P62-85)/3))),1)</f>
        <v>#REF!</v>
      </c>
      <c r="T62" s="362" t="e">
        <f>IF(S62&gt;=10,"Alta",IF(S62&lt;0.5,"Baja","Media"))</f>
        <v>#REF!</v>
      </c>
      <c r="U62" s="324">
        <v>5</v>
      </c>
      <c r="V62" s="323"/>
      <c r="W62" s="282" t="s">
        <v>250</v>
      </c>
      <c r="X62" s="330">
        <v>126663</v>
      </c>
      <c r="Y62" s="283" t="s">
        <v>90</v>
      </c>
      <c r="Z62" s="330" t="s">
        <v>8</v>
      </c>
      <c r="AA62" s="330">
        <v>2</v>
      </c>
      <c r="AB62" s="326">
        <f>ROUND(8/(POWER(2,((AC62-85)/3))),1)</f>
        <v>25.4</v>
      </c>
      <c r="AC62" s="330">
        <v>80</v>
      </c>
      <c r="AD62" s="333" t="e">
        <f>ROUND(M62/(8/POWER(2,((AC62-85)/3))),1)</f>
        <v>#REF!</v>
      </c>
      <c r="AE62" s="335" t="e">
        <f t="shared" ref="AE62" si="30">IF(AD62&gt;=10,"Crítico",IF(AD62&lt;0.5,"Bajo","Importante"))</f>
        <v>#REF!</v>
      </c>
      <c r="AF62" s="338" t="e">
        <f t="shared" ref="AF62" si="31">IF(AD62&gt;=10,"Exposición Ocupacional sobre diez veces la Dosis de Ruido Máxima Permitida.",IF(AD62&gt;=1,"Exposición Ocupacional sobre la Dosis de Ruido Máxima Permitida.",IF(AD62&lt;0.5,"Exposición Ocupacional bajo la Dosis de Acción.","Exposición Ocupacional bajo la Dosis de Ruido Máxima Permitida pero sobre la Dosis de Acción.")))</f>
        <v>#REF!</v>
      </c>
      <c r="AG62" s="341" t="e">
        <f t="shared" ref="AG62" si="32">IF(AD62&gt;=10,"Se establece un plazo máximo de seis meses para implementar medidas de control.  Remitir al experto asesor de ACHS la nómina de todos los trabajadores de este puesto de trabajo, para su ingreso al Programa de Vigilancia de la Salud ACHS.",IF(AD62&lt;0.5,"Mantener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63" spans="1:33" ht="25.5" hidden="1" customHeight="1" x14ac:dyDescent="0.25">
      <c r="A63" s="345"/>
      <c r="B63" s="348"/>
      <c r="C63" s="348"/>
      <c r="D63" s="94" t="e">
        <f>IF('Puestos de Trabajo Emp'!#REF!&lt;&gt;0,'Puestos de Trabajo Emp'!#REF!,"")</f>
        <v>#REF!</v>
      </c>
      <c r="E63" s="95" t="e">
        <f>IF('Puestos de Trabajo Emp'!#REF!&lt;&gt;0,'Puestos de Trabajo Emp'!#REF!,"")</f>
        <v>#REF!</v>
      </c>
      <c r="F63" s="351"/>
      <c r="G63" s="94" t="e">
        <f>IF('Puestos de Trabajo Emp'!#REF!&lt;&gt;0,'Puestos de Trabajo Emp'!#REF!,"")</f>
        <v>#REF!</v>
      </c>
      <c r="H63" s="95" t="e">
        <f>IF('Puestos de Trabajo Emp'!#REF!&lt;&gt;0,'Puestos de Trabajo Emp'!#REF!,"")</f>
        <v>#REF!</v>
      </c>
      <c r="I63" s="95" t="e">
        <f>IF('Puestos de Trabajo Emp'!#REF!&lt;&gt;0,'Puestos de Trabajo Emp'!#REF!,"")</f>
        <v>#REF!</v>
      </c>
      <c r="J63" s="351"/>
      <c r="K63" s="351"/>
      <c r="L63" s="351"/>
      <c r="M63" s="354"/>
      <c r="N63" s="41">
        <v>7</v>
      </c>
      <c r="O63" s="41">
        <v>99</v>
      </c>
      <c r="P63" s="357"/>
      <c r="Q63" s="62" t="e">
        <f t="shared" si="0"/>
        <v>#REF!</v>
      </c>
      <c r="R63" s="360"/>
      <c r="S63" s="333"/>
      <c r="T63" s="363"/>
      <c r="U63" s="324"/>
      <c r="V63" s="324"/>
      <c r="W63" s="283"/>
      <c r="X63" s="330"/>
      <c r="Y63" s="283"/>
      <c r="Z63" s="330"/>
      <c r="AA63" s="330"/>
      <c r="AB63" s="327"/>
      <c r="AC63" s="330"/>
      <c r="AD63" s="333"/>
      <c r="AE63" s="336"/>
      <c r="AF63" s="339"/>
      <c r="AG63" s="342"/>
    </row>
    <row r="64" spans="1:33" ht="25.5" hidden="1" customHeight="1" x14ac:dyDescent="0.25">
      <c r="A64" s="345"/>
      <c r="B64" s="348"/>
      <c r="C64" s="348"/>
      <c r="D64" s="94" t="e">
        <f>IF('Puestos de Trabajo Emp'!#REF!&lt;&gt;0,'Puestos de Trabajo Emp'!#REF!,"")</f>
        <v>#REF!</v>
      </c>
      <c r="E64" s="95" t="e">
        <f>IF('Puestos de Trabajo Emp'!#REF!&lt;&gt;0,'Puestos de Trabajo Emp'!#REF!,"")</f>
        <v>#REF!</v>
      </c>
      <c r="F64" s="351"/>
      <c r="G64" s="94" t="e">
        <f>IF('Puestos de Trabajo Emp'!#REF!&lt;&gt;0,'Puestos de Trabajo Emp'!#REF!,"")</f>
        <v>#REF!</v>
      </c>
      <c r="H64" s="95" t="e">
        <f>IF('Puestos de Trabajo Emp'!#REF!&lt;&gt;0,'Puestos de Trabajo Emp'!#REF!,"")</f>
        <v>#REF!</v>
      </c>
      <c r="I64" s="95" t="e">
        <f>IF('Puestos de Trabajo Emp'!#REF!&lt;&gt;0,'Puestos de Trabajo Emp'!#REF!,"")</f>
        <v>#REF!</v>
      </c>
      <c r="J64" s="351"/>
      <c r="K64" s="351"/>
      <c r="L64" s="351"/>
      <c r="M64" s="354"/>
      <c r="N64" s="41"/>
      <c r="O64" s="41"/>
      <c r="P64" s="357"/>
      <c r="Q64" s="62" t="e">
        <f t="shared" si="0"/>
        <v>#REF!</v>
      </c>
      <c r="R64" s="360"/>
      <c r="S64" s="333"/>
      <c r="T64" s="363"/>
      <c r="U64" s="324"/>
      <c r="V64" s="324"/>
      <c r="W64" s="283"/>
      <c r="X64" s="330"/>
      <c r="Y64" s="283"/>
      <c r="Z64" s="330"/>
      <c r="AA64" s="330"/>
      <c r="AB64" s="327"/>
      <c r="AC64" s="330"/>
      <c r="AD64" s="333"/>
      <c r="AE64" s="336"/>
      <c r="AF64" s="339"/>
      <c r="AG64" s="342"/>
    </row>
    <row r="65" spans="1:33" ht="25.5" hidden="1" customHeight="1" x14ac:dyDescent="0.25">
      <c r="A65" s="345"/>
      <c r="B65" s="348"/>
      <c r="C65" s="348"/>
      <c r="D65" s="94" t="e">
        <f>IF('Puestos de Trabajo Emp'!#REF!&lt;&gt;0,'Puestos de Trabajo Emp'!#REF!,"")</f>
        <v>#REF!</v>
      </c>
      <c r="E65" s="95" t="e">
        <f>IF('Puestos de Trabajo Emp'!#REF!&lt;&gt;0,'Puestos de Trabajo Emp'!#REF!,"")</f>
        <v>#REF!</v>
      </c>
      <c r="F65" s="351"/>
      <c r="G65" s="94" t="e">
        <f>IF('Puestos de Trabajo Emp'!#REF!&lt;&gt;0,'Puestos de Trabajo Emp'!#REF!,"")</f>
        <v>#REF!</v>
      </c>
      <c r="H65" s="95" t="e">
        <f>IF('Puestos de Trabajo Emp'!#REF!&lt;&gt;0,'Puestos de Trabajo Emp'!#REF!,"")</f>
        <v>#REF!</v>
      </c>
      <c r="I65" s="95" t="e">
        <f>IF('Puestos de Trabajo Emp'!#REF!&lt;&gt;0,'Puestos de Trabajo Emp'!#REF!,"")</f>
        <v>#REF!</v>
      </c>
      <c r="J65" s="351"/>
      <c r="K65" s="351"/>
      <c r="L65" s="351"/>
      <c r="M65" s="354"/>
      <c r="N65" s="41"/>
      <c r="O65" s="41"/>
      <c r="P65" s="357"/>
      <c r="Q65" s="62" t="e">
        <f t="shared" si="0"/>
        <v>#REF!</v>
      </c>
      <c r="R65" s="360"/>
      <c r="S65" s="333"/>
      <c r="T65" s="363"/>
      <c r="U65" s="324"/>
      <c r="V65" s="324"/>
      <c r="W65" s="283"/>
      <c r="X65" s="330"/>
      <c r="Y65" s="283"/>
      <c r="Z65" s="330"/>
      <c r="AA65" s="330"/>
      <c r="AB65" s="327"/>
      <c r="AC65" s="330"/>
      <c r="AD65" s="333"/>
      <c r="AE65" s="336"/>
      <c r="AF65" s="339"/>
      <c r="AG65" s="342"/>
    </row>
    <row r="66" spans="1:33" ht="25.5" hidden="1" customHeight="1" thickBot="1" x14ac:dyDescent="0.3">
      <c r="A66" s="346"/>
      <c r="B66" s="349"/>
      <c r="C66" s="349"/>
      <c r="D66" s="92" t="e">
        <f>IF('Puestos de Trabajo Emp'!#REF!&lt;&gt;0,'Puestos de Trabajo Emp'!#REF!,"")</f>
        <v>#REF!</v>
      </c>
      <c r="E66" s="93" t="e">
        <f>IF('Puestos de Trabajo Emp'!#REF!&lt;&gt;0,'Puestos de Trabajo Emp'!#REF!,"")</f>
        <v>#REF!</v>
      </c>
      <c r="F66" s="352"/>
      <c r="G66" s="92" t="e">
        <f>IF('Puestos de Trabajo Emp'!#REF!&lt;&gt;0,'Puestos de Trabajo Emp'!#REF!,"")</f>
        <v>#REF!</v>
      </c>
      <c r="H66" s="93" t="e">
        <f>IF('Puestos de Trabajo Emp'!#REF!&lt;&gt;0,'Puestos de Trabajo Emp'!#REF!,"")</f>
        <v>#REF!</v>
      </c>
      <c r="I66" s="93" t="e">
        <f>IF('Puestos de Trabajo Emp'!#REF!&lt;&gt;0,'Puestos de Trabajo Emp'!#REF!,"")</f>
        <v>#REF!</v>
      </c>
      <c r="J66" s="352"/>
      <c r="K66" s="352"/>
      <c r="L66" s="352"/>
      <c r="M66" s="355"/>
      <c r="N66" s="68"/>
      <c r="O66" s="68"/>
      <c r="P66" s="357"/>
      <c r="Q66" s="69" t="e">
        <f t="shared" si="0"/>
        <v>#REF!</v>
      </c>
      <c r="R66" s="360"/>
      <c r="S66" s="334"/>
      <c r="T66" s="364"/>
      <c r="U66" s="324"/>
      <c r="V66" s="325"/>
      <c r="W66" s="365"/>
      <c r="X66" s="330"/>
      <c r="Y66" s="283"/>
      <c r="Z66" s="330"/>
      <c r="AA66" s="330"/>
      <c r="AB66" s="328"/>
      <c r="AC66" s="330"/>
      <c r="AD66" s="333"/>
      <c r="AE66" s="337"/>
      <c r="AF66" s="340"/>
      <c r="AG66" s="343"/>
    </row>
    <row r="67" spans="1:33" ht="25.5" hidden="1" customHeight="1" x14ac:dyDescent="0.25">
      <c r="A67" s="344">
        <v>13</v>
      </c>
      <c r="B67" s="347" t="e">
        <f>IF('Puestos de Trabajo Emp'!#REF!&lt;&gt;0,'Puestos de Trabajo Emp'!#REF!,"")</f>
        <v>#REF!</v>
      </c>
      <c r="C67" s="347" t="e">
        <f>IF('Puestos de Trabajo Emp'!#REF!&lt;&gt;0,'Puestos de Trabajo Emp'!#REF!,"")</f>
        <v>#REF!</v>
      </c>
      <c r="D67" s="90" t="e">
        <f>IF('Puestos de Trabajo Emp'!#REF!&lt;&gt;0,'Puestos de Trabajo Emp'!#REF!,"")</f>
        <v>#REF!</v>
      </c>
      <c r="E67" s="91" t="e">
        <f>IF('Puestos de Trabajo Emp'!#REF!&lt;&gt;0,'Puestos de Trabajo Emp'!#REF!,"")</f>
        <v>#REF!</v>
      </c>
      <c r="F67" s="350" t="e">
        <f>IF('Puestos de Trabajo Emp'!#REF!&lt;&gt;0,'Puestos de Trabajo Emp'!#REF!,"")</f>
        <v>#REF!</v>
      </c>
      <c r="G67" s="90" t="e">
        <f>IF('Puestos de Trabajo Emp'!#REF!&lt;&gt;0,'Puestos de Trabajo Emp'!#REF!,"")</f>
        <v>#REF!</v>
      </c>
      <c r="H67" s="91" t="e">
        <f>IF('Puestos de Trabajo Emp'!#REF!&lt;&gt;0,'Puestos de Trabajo Emp'!#REF!,"")</f>
        <v>#REF!</v>
      </c>
      <c r="I67" s="91" t="e">
        <f>IF('Puestos de Trabajo Emp'!#REF!&lt;&gt;0,'Puestos de Trabajo Emp'!#REF!,"")</f>
        <v>#REF!</v>
      </c>
      <c r="J67" s="350" t="e">
        <f>IF('Puestos de Trabajo Emp'!#REF!&lt;&gt;0,'Puestos de Trabajo Emp'!#REF!,"")</f>
        <v>#REF!</v>
      </c>
      <c r="K67" s="350" t="e">
        <f>IF('Puestos de Trabajo Emp'!#REF!&lt;&gt;0,'Puestos de Trabajo Emp'!#REF!,"")</f>
        <v>#REF!</v>
      </c>
      <c r="L67" s="350" t="e">
        <f>IF('Puestos de Trabajo Emp'!#REF!&lt;&gt;0,'Puestos de Trabajo Emp'!#REF!,"")</f>
        <v>#REF!</v>
      </c>
      <c r="M67" s="353" t="e">
        <f>SUM(E67:E71)</f>
        <v>#REF!</v>
      </c>
      <c r="N67" s="40">
        <v>9</v>
      </c>
      <c r="O67" s="40">
        <v>88</v>
      </c>
      <c r="P67" s="356">
        <f>MAX(O67:O71)</f>
        <v>88</v>
      </c>
      <c r="Q67" s="64" t="e">
        <f t="shared" si="0"/>
        <v>#REF!</v>
      </c>
      <c r="R67" s="359" t="e">
        <f>SUM(Q67:Q71)</f>
        <v>#REF!</v>
      </c>
      <c r="S67" s="332" t="e">
        <f>ROUND(M67/(8/POWER(2,((P67-85)/3))),1)</f>
        <v>#REF!</v>
      </c>
      <c r="T67" s="362" t="e">
        <f>IF(S67&gt;=10,"Alta",IF(S67&lt;0.5,"Baja","Media"))</f>
        <v>#REF!</v>
      </c>
      <c r="U67" s="323">
        <v>5</v>
      </c>
      <c r="V67" s="323"/>
      <c r="W67" s="282" t="s">
        <v>250</v>
      </c>
      <c r="X67" s="329">
        <v>126663</v>
      </c>
      <c r="Y67" s="282" t="s">
        <v>81</v>
      </c>
      <c r="Z67" s="329" t="s">
        <v>8</v>
      </c>
      <c r="AA67" s="329">
        <v>0.5</v>
      </c>
      <c r="AB67" s="326">
        <f>ROUND(8/(POWER(2,((AC67-85)/3))),1)</f>
        <v>25.4</v>
      </c>
      <c r="AC67" s="329">
        <v>80</v>
      </c>
      <c r="AD67" s="332" t="e">
        <f>ROUND(M67/(8/POWER(2,((AC67-85)/3))),1)</f>
        <v>#REF!</v>
      </c>
      <c r="AE67" s="335" t="e">
        <f t="shared" ref="AE67" si="33">IF(AD67&gt;=10,"Crítico",IF(AD67&lt;0.5,"Bajo","Importante"))</f>
        <v>#REF!</v>
      </c>
      <c r="AF67" s="338" t="e">
        <f t="shared" ref="AF67" si="34">IF(AD67&gt;=10,"Exposición Ocupacional sobre diez veces la Dosis de Ruido Máxima Permitida.",IF(AD67&gt;=1,"Exposición Ocupacional sobre la Dosis de Ruido Máxima Permitida.",IF(AD67&lt;0.5,"Exposición Ocupacional bajo la Dosis de Acción.","Exposición Ocupacional bajo la Dosis de Ruido Máxima Permitida pero sobre la Dosis de Acción.")))</f>
        <v>#REF!</v>
      </c>
      <c r="AG67" s="341" t="e">
        <f t="shared" ref="AG67" si="35">IF(AD67&gt;=10,"Se establece un plazo máximo de seis meses para implementar medidas de control.  Remitir al experto asesor de ACHS la nómina de todos los trabajadores de este puesto de trabajo, para su ingreso al Programa de Vigilancia de la Salud ACHS.",IF(AD67&lt;0.5,"Mantener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68" spans="1:33" ht="25.5" hidden="1" customHeight="1" x14ac:dyDescent="0.25">
      <c r="A68" s="345"/>
      <c r="B68" s="348"/>
      <c r="C68" s="348"/>
      <c r="D68" s="94" t="e">
        <f>IF('Puestos de Trabajo Emp'!#REF!&lt;&gt;0,'Puestos de Trabajo Emp'!#REF!,"")</f>
        <v>#REF!</v>
      </c>
      <c r="E68" s="95" t="e">
        <f>IF('Puestos de Trabajo Emp'!#REF!&lt;&gt;0,'Puestos de Trabajo Emp'!#REF!,"")</f>
        <v>#REF!</v>
      </c>
      <c r="F68" s="351"/>
      <c r="G68" s="94" t="e">
        <f>IF('Puestos de Trabajo Emp'!#REF!&lt;&gt;0,'Puestos de Trabajo Emp'!#REF!,"")</f>
        <v>#REF!</v>
      </c>
      <c r="H68" s="95" t="e">
        <f>IF('Puestos de Trabajo Emp'!#REF!&lt;&gt;0,'Puestos de Trabajo Emp'!#REF!,"")</f>
        <v>#REF!</v>
      </c>
      <c r="I68" s="95" t="e">
        <f>IF('Puestos de Trabajo Emp'!#REF!&lt;&gt;0,'Puestos de Trabajo Emp'!#REF!,"")</f>
        <v>#REF!</v>
      </c>
      <c r="J68" s="351"/>
      <c r="K68" s="351"/>
      <c r="L68" s="351"/>
      <c r="M68" s="354"/>
      <c r="N68" s="41"/>
      <c r="O68" s="41"/>
      <c r="P68" s="357"/>
      <c r="Q68" s="62" t="e">
        <f t="shared" si="0"/>
        <v>#REF!</v>
      </c>
      <c r="R68" s="360"/>
      <c r="S68" s="333"/>
      <c r="T68" s="363"/>
      <c r="U68" s="324"/>
      <c r="V68" s="324"/>
      <c r="W68" s="283"/>
      <c r="X68" s="330"/>
      <c r="Y68" s="283"/>
      <c r="Z68" s="330"/>
      <c r="AA68" s="330"/>
      <c r="AB68" s="327"/>
      <c r="AC68" s="330"/>
      <c r="AD68" s="333"/>
      <c r="AE68" s="336"/>
      <c r="AF68" s="339"/>
      <c r="AG68" s="342"/>
    </row>
    <row r="69" spans="1:33" ht="25.5" hidden="1" customHeight="1" x14ac:dyDescent="0.25">
      <c r="A69" s="345"/>
      <c r="B69" s="348"/>
      <c r="C69" s="348"/>
      <c r="D69" s="94" t="e">
        <f>IF('Puestos de Trabajo Emp'!#REF!&lt;&gt;0,'Puestos de Trabajo Emp'!#REF!,"")</f>
        <v>#REF!</v>
      </c>
      <c r="E69" s="95" t="e">
        <f>IF('Puestos de Trabajo Emp'!#REF!&lt;&gt;0,'Puestos de Trabajo Emp'!#REF!,"")</f>
        <v>#REF!</v>
      </c>
      <c r="F69" s="351"/>
      <c r="G69" s="94" t="e">
        <f>IF('Puestos de Trabajo Emp'!#REF!&lt;&gt;0,'Puestos de Trabajo Emp'!#REF!,"")</f>
        <v>#REF!</v>
      </c>
      <c r="H69" s="95" t="e">
        <f>IF('Puestos de Trabajo Emp'!#REF!&lt;&gt;0,'Puestos de Trabajo Emp'!#REF!,"")</f>
        <v>#REF!</v>
      </c>
      <c r="I69" s="95" t="e">
        <f>IF('Puestos de Trabajo Emp'!#REF!&lt;&gt;0,'Puestos de Trabajo Emp'!#REF!,"")</f>
        <v>#REF!</v>
      </c>
      <c r="J69" s="351"/>
      <c r="K69" s="351"/>
      <c r="L69" s="351"/>
      <c r="M69" s="354"/>
      <c r="N69" s="41"/>
      <c r="O69" s="41"/>
      <c r="P69" s="357"/>
      <c r="Q69" s="62" t="e">
        <f t="shared" si="0"/>
        <v>#REF!</v>
      </c>
      <c r="R69" s="360"/>
      <c r="S69" s="333"/>
      <c r="T69" s="363"/>
      <c r="U69" s="324"/>
      <c r="V69" s="324"/>
      <c r="W69" s="283"/>
      <c r="X69" s="330"/>
      <c r="Y69" s="283"/>
      <c r="Z69" s="330"/>
      <c r="AA69" s="330"/>
      <c r="AB69" s="327"/>
      <c r="AC69" s="330"/>
      <c r="AD69" s="333"/>
      <c r="AE69" s="336"/>
      <c r="AF69" s="339"/>
      <c r="AG69" s="342"/>
    </row>
    <row r="70" spans="1:33" ht="25.5" hidden="1" customHeight="1" x14ac:dyDescent="0.25">
      <c r="A70" s="345"/>
      <c r="B70" s="348"/>
      <c r="C70" s="348"/>
      <c r="D70" s="94" t="e">
        <f>IF('Puestos de Trabajo Emp'!#REF!&lt;&gt;0,'Puestos de Trabajo Emp'!#REF!,"")</f>
        <v>#REF!</v>
      </c>
      <c r="E70" s="95" t="e">
        <f>IF('Puestos de Trabajo Emp'!#REF!&lt;&gt;0,'Puestos de Trabajo Emp'!#REF!,"")</f>
        <v>#REF!</v>
      </c>
      <c r="F70" s="351"/>
      <c r="G70" s="94" t="e">
        <f>IF('Puestos de Trabajo Emp'!#REF!&lt;&gt;0,'Puestos de Trabajo Emp'!#REF!,"")</f>
        <v>#REF!</v>
      </c>
      <c r="H70" s="95" t="e">
        <f>IF('Puestos de Trabajo Emp'!#REF!&lt;&gt;0,'Puestos de Trabajo Emp'!#REF!,"")</f>
        <v>#REF!</v>
      </c>
      <c r="I70" s="95" t="e">
        <f>IF('Puestos de Trabajo Emp'!#REF!&lt;&gt;0,'Puestos de Trabajo Emp'!#REF!,"")</f>
        <v>#REF!</v>
      </c>
      <c r="J70" s="351"/>
      <c r="K70" s="351"/>
      <c r="L70" s="351"/>
      <c r="M70" s="354"/>
      <c r="N70" s="41"/>
      <c r="O70" s="41"/>
      <c r="P70" s="357"/>
      <c r="Q70" s="62" t="e">
        <f t="shared" si="0"/>
        <v>#REF!</v>
      </c>
      <c r="R70" s="360"/>
      <c r="S70" s="333"/>
      <c r="T70" s="363"/>
      <c r="U70" s="324"/>
      <c r="V70" s="324"/>
      <c r="W70" s="283"/>
      <c r="X70" s="330"/>
      <c r="Y70" s="283"/>
      <c r="Z70" s="330"/>
      <c r="AA70" s="330"/>
      <c r="AB70" s="327"/>
      <c r="AC70" s="330"/>
      <c r="AD70" s="333"/>
      <c r="AE70" s="336"/>
      <c r="AF70" s="339"/>
      <c r="AG70" s="342"/>
    </row>
    <row r="71" spans="1:33" ht="25.5" hidden="1" customHeight="1" thickBot="1" x14ac:dyDescent="0.3">
      <c r="A71" s="346"/>
      <c r="B71" s="349"/>
      <c r="C71" s="349"/>
      <c r="D71" s="92" t="e">
        <f>IF('Puestos de Trabajo Emp'!#REF!&lt;&gt;0,'Puestos de Trabajo Emp'!#REF!,"")</f>
        <v>#REF!</v>
      </c>
      <c r="E71" s="93" t="e">
        <f>IF('Puestos de Trabajo Emp'!#REF!&lt;&gt;0,'Puestos de Trabajo Emp'!#REF!,"")</f>
        <v>#REF!</v>
      </c>
      <c r="F71" s="352"/>
      <c r="G71" s="92" t="e">
        <f>IF('Puestos de Trabajo Emp'!#REF!&lt;&gt;0,'Puestos de Trabajo Emp'!#REF!,"")</f>
        <v>#REF!</v>
      </c>
      <c r="H71" s="93" t="e">
        <f>IF('Puestos de Trabajo Emp'!#REF!&lt;&gt;0,'Puestos de Trabajo Emp'!#REF!,"")</f>
        <v>#REF!</v>
      </c>
      <c r="I71" s="93" t="e">
        <f>IF('Puestos de Trabajo Emp'!#REF!&lt;&gt;0,'Puestos de Trabajo Emp'!#REF!,"")</f>
        <v>#REF!</v>
      </c>
      <c r="J71" s="352"/>
      <c r="K71" s="352"/>
      <c r="L71" s="352"/>
      <c r="M71" s="355"/>
      <c r="N71" s="42"/>
      <c r="O71" s="42"/>
      <c r="P71" s="358"/>
      <c r="Q71" s="63" t="e">
        <f t="shared" ref="Q71:Q134" si="36">ROUND(E71/(8/POWER(2,((O71-85)/3))),1)</f>
        <v>#REF!</v>
      </c>
      <c r="R71" s="361"/>
      <c r="S71" s="334"/>
      <c r="T71" s="364"/>
      <c r="U71" s="325"/>
      <c r="V71" s="325"/>
      <c r="W71" s="365"/>
      <c r="X71" s="331"/>
      <c r="Y71" s="365"/>
      <c r="Z71" s="331"/>
      <c r="AA71" s="331"/>
      <c r="AB71" s="328"/>
      <c r="AC71" s="331"/>
      <c r="AD71" s="334"/>
      <c r="AE71" s="337"/>
      <c r="AF71" s="340"/>
      <c r="AG71" s="343"/>
    </row>
    <row r="72" spans="1:33" ht="25.5" hidden="1" customHeight="1" x14ac:dyDescent="0.25">
      <c r="A72" s="344">
        <v>14</v>
      </c>
      <c r="B72" s="347" t="e">
        <f>IF('Puestos de Trabajo Emp'!#REF!&lt;&gt;0,'Puestos de Trabajo Emp'!#REF!,"")</f>
        <v>#REF!</v>
      </c>
      <c r="C72" s="347" t="e">
        <f>IF('Puestos de Trabajo Emp'!#REF!&lt;&gt;0,'Puestos de Trabajo Emp'!#REF!,"")</f>
        <v>#REF!</v>
      </c>
      <c r="D72" s="90" t="e">
        <f>IF('Puestos de Trabajo Emp'!#REF!&lt;&gt;0,'Puestos de Trabajo Emp'!#REF!,"")</f>
        <v>#REF!</v>
      </c>
      <c r="E72" s="91" t="e">
        <f>IF('Puestos de Trabajo Emp'!#REF!&lt;&gt;0,'Puestos de Trabajo Emp'!#REF!,"")</f>
        <v>#REF!</v>
      </c>
      <c r="F72" s="350" t="e">
        <f>IF('Puestos de Trabajo Emp'!#REF!&lt;&gt;0,'Puestos de Trabajo Emp'!#REF!,"")</f>
        <v>#REF!</v>
      </c>
      <c r="G72" s="90" t="e">
        <f>IF('Puestos de Trabajo Emp'!#REF!&lt;&gt;0,'Puestos de Trabajo Emp'!#REF!,"")</f>
        <v>#REF!</v>
      </c>
      <c r="H72" s="91" t="e">
        <f>IF('Puestos de Trabajo Emp'!#REF!&lt;&gt;0,'Puestos de Trabajo Emp'!#REF!,"")</f>
        <v>#REF!</v>
      </c>
      <c r="I72" s="91" t="e">
        <f>IF('Puestos de Trabajo Emp'!#REF!&lt;&gt;0,'Puestos de Trabajo Emp'!#REF!,"")</f>
        <v>#REF!</v>
      </c>
      <c r="J72" s="350" t="e">
        <f>IF('Puestos de Trabajo Emp'!#REF!&lt;&gt;0,'Puestos de Trabajo Emp'!#REF!,"")</f>
        <v>#REF!</v>
      </c>
      <c r="K72" s="350" t="e">
        <f>IF('Puestos de Trabajo Emp'!#REF!&lt;&gt;0,'Puestos de Trabajo Emp'!#REF!,"")</f>
        <v>#REF!</v>
      </c>
      <c r="L72" s="350" t="e">
        <f>IF('Puestos de Trabajo Emp'!#REF!&lt;&gt;0,'Puestos de Trabajo Emp'!#REF!,"")</f>
        <v>#REF!</v>
      </c>
      <c r="M72" s="353" t="e">
        <f>SUM(E72:E76)</f>
        <v>#REF!</v>
      </c>
      <c r="N72" s="43">
        <v>10</v>
      </c>
      <c r="O72" s="43">
        <v>81</v>
      </c>
      <c r="P72" s="357">
        <f>MAX(O72:O76)</f>
        <v>100.8</v>
      </c>
      <c r="Q72" s="61" t="e">
        <f t="shared" si="36"/>
        <v>#REF!</v>
      </c>
      <c r="R72" s="360" t="e">
        <f>SUM(Q72:Q76)</f>
        <v>#REF!</v>
      </c>
      <c r="S72" s="332" t="e">
        <f>ROUND(M72/(8/POWER(2,((P72-85)/3))),1)</f>
        <v>#REF!</v>
      </c>
      <c r="T72" s="362" t="e">
        <f>IF(S72&gt;=10,"Alta",IF(S72&lt;0.5,"Baja","Media"))</f>
        <v>#REF!</v>
      </c>
      <c r="U72" s="324">
        <v>5</v>
      </c>
      <c r="V72" s="323"/>
      <c r="W72" s="282" t="s">
        <v>250</v>
      </c>
      <c r="X72" s="330">
        <v>126663</v>
      </c>
      <c r="Y72" s="283" t="s">
        <v>125</v>
      </c>
      <c r="Z72" s="330" t="s">
        <v>8</v>
      </c>
      <c r="AA72" s="330">
        <v>7</v>
      </c>
      <c r="AB72" s="326">
        <f>ROUND(8/(POWER(2,((AC72-85)/3))),1)</f>
        <v>25.4</v>
      </c>
      <c r="AC72" s="330">
        <v>80</v>
      </c>
      <c r="AD72" s="333" t="e">
        <f>ROUND(M72/(8/POWER(2,((AC72-85)/3))),1)</f>
        <v>#REF!</v>
      </c>
      <c r="AE72" s="335" t="e">
        <f t="shared" ref="AE72" si="37">IF(AD72&gt;=10,"Crítico",IF(AD72&lt;0.5,"Bajo","Importante"))</f>
        <v>#REF!</v>
      </c>
      <c r="AF72" s="338" t="e">
        <f t="shared" ref="AF72" si="38">IF(AD72&gt;=10,"Exposición Ocupacional sobre diez veces la Dosis de Ruido Máxima Permitida.",IF(AD72&gt;=1,"Exposición Ocupacional sobre la Dosis de Ruido Máxima Permitida.",IF(AD72&lt;0.5,"Exposición Ocupacional bajo la Dosis de Acción.","Exposición Ocupacional bajo la Dosis de Ruido Máxima Permitida pero sobre la Dosis de Acción.")))</f>
        <v>#REF!</v>
      </c>
      <c r="AG72" s="341" t="e">
        <f t="shared" ref="AG72" si="39">IF(AD72&gt;=10,"Se establece un plazo máximo de seis meses para implementar medidas de control.  Remitir al experto asesor de ACHS la nómina de todos los trabajadores de este puesto de trabajo, para su ingreso al Programa de Vigilancia de la Salud ACHS.",IF(AD72&lt;0.5,"Mantener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73" spans="1:33" ht="25.5" hidden="1" customHeight="1" x14ac:dyDescent="0.25">
      <c r="A73" s="345"/>
      <c r="B73" s="348"/>
      <c r="C73" s="348"/>
      <c r="D73" s="94" t="e">
        <f>IF('Puestos de Trabajo Emp'!#REF!&lt;&gt;0,'Puestos de Trabajo Emp'!#REF!,"")</f>
        <v>#REF!</v>
      </c>
      <c r="E73" s="95" t="e">
        <f>IF('Puestos de Trabajo Emp'!#REF!&lt;&gt;0,'Puestos de Trabajo Emp'!#REF!,"")</f>
        <v>#REF!</v>
      </c>
      <c r="F73" s="351"/>
      <c r="G73" s="94" t="e">
        <f>IF('Puestos de Trabajo Emp'!#REF!&lt;&gt;0,'Puestos de Trabajo Emp'!#REF!,"")</f>
        <v>#REF!</v>
      </c>
      <c r="H73" s="95" t="e">
        <f>IF('Puestos de Trabajo Emp'!#REF!&lt;&gt;0,'Puestos de Trabajo Emp'!#REF!,"")</f>
        <v>#REF!</v>
      </c>
      <c r="I73" s="95" t="e">
        <f>IF('Puestos de Trabajo Emp'!#REF!&lt;&gt;0,'Puestos de Trabajo Emp'!#REF!,"")</f>
        <v>#REF!</v>
      </c>
      <c r="J73" s="351"/>
      <c r="K73" s="351"/>
      <c r="L73" s="351"/>
      <c r="M73" s="354"/>
      <c r="N73" s="41">
        <v>11</v>
      </c>
      <c r="O73" s="41">
        <v>100.8</v>
      </c>
      <c r="P73" s="357"/>
      <c r="Q73" s="62" t="e">
        <f t="shared" si="36"/>
        <v>#REF!</v>
      </c>
      <c r="R73" s="360"/>
      <c r="S73" s="333"/>
      <c r="T73" s="363"/>
      <c r="U73" s="324"/>
      <c r="V73" s="324"/>
      <c r="W73" s="283"/>
      <c r="X73" s="330"/>
      <c r="Y73" s="283"/>
      <c r="Z73" s="330"/>
      <c r="AA73" s="330"/>
      <c r="AB73" s="327"/>
      <c r="AC73" s="330"/>
      <c r="AD73" s="333"/>
      <c r="AE73" s="336"/>
      <c r="AF73" s="339"/>
      <c r="AG73" s="342"/>
    </row>
    <row r="74" spans="1:33" ht="25.5" hidden="1" customHeight="1" x14ac:dyDescent="0.25">
      <c r="A74" s="345"/>
      <c r="B74" s="348"/>
      <c r="C74" s="348"/>
      <c r="D74" s="94" t="e">
        <f>IF('Puestos de Trabajo Emp'!#REF!&lt;&gt;0,'Puestos de Trabajo Emp'!#REF!,"")</f>
        <v>#REF!</v>
      </c>
      <c r="E74" s="95" t="e">
        <f>IF('Puestos de Trabajo Emp'!#REF!&lt;&gt;0,'Puestos de Trabajo Emp'!#REF!,"")</f>
        <v>#REF!</v>
      </c>
      <c r="F74" s="351"/>
      <c r="G74" s="94" t="e">
        <f>IF('Puestos de Trabajo Emp'!#REF!&lt;&gt;0,'Puestos de Trabajo Emp'!#REF!,"")</f>
        <v>#REF!</v>
      </c>
      <c r="H74" s="95" t="e">
        <f>IF('Puestos de Trabajo Emp'!#REF!&lt;&gt;0,'Puestos de Trabajo Emp'!#REF!,"")</f>
        <v>#REF!</v>
      </c>
      <c r="I74" s="95" t="e">
        <f>IF('Puestos de Trabajo Emp'!#REF!&lt;&gt;0,'Puestos de Trabajo Emp'!#REF!,"")</f>
        <v>#REF!</v>
      </c>
      <c r="J74" s="351"/>
      <c r="K74" s="351"/>
      <c r="L74" s="351"/>
      <c r="M74" s="354"/>
      <c r="N74" s="41"/>
      <c r="O74" s="41"/>
      <c r="P74" s="357"/>
      <c r="Q74" s="62" t="e">
        <f t="shared" si="36"/>
        <v>#REF!</v>
      </c>
      <c r="R74" s="360"/>
      <c r="S74" s="333"/>
      <c r="T74" s="363"/>
      <c r="U74" s="324"/>
      <c r="V74" s="324"/>
      <c r="W74" s="283"/>
      <c r="X74" s="330"/>
      <c r="Y74" s="283"/>
      <c r="Z74" s="330"/>
      <c r="AA74" s="330"/>
      <c r="AB74" s="327"/>
      <c r="AC74" s="330"/>
      <c r="AD74" s="333"/>
      <c r="AE74" s="336"/>
      <c r="AF74" s="339"/>
      <c r="AG74" s="342"/>
    </row>
    <row r="75" spans="1:33" ht="25.5" hidden="1" customHeight="1" x14ac:dyDescent="0.25">
      <c r="A75" s="345"/>
      <c r="B75" s="348"/>
      <c r="C75" s="348"/>
      <c r="D75" s="94" t="e">
        <f>IF('Puestos de Trabajo Emp'!#REF!&lt;&gt;0,'Puestos de Trabajo Emp'!#REF!,"")</f>
        <v>#REF!</v>
      </c>
      <c r="E75" s="95" t="e">
        <f>IF('Puestos de Trabajo Emp'!#REF!&lt;&gt;0,'Puestos de Trabajo Emp'!#REF!,"")</f>
        <v>#REF!</v>
      </c>
      <c r="F75" s="351"/>
      <c r="G75" s="94" t="e">
        <f>IF('Puestos de Trabajo Emp'!#REF!&lt;&gt;0,'Puestos de Trabajo Emp'!#REF!,"")</f>
        <v>#REF!</v>
      </c>
      <c r="H75" s="95" t="e">
        <f>IF('Puestos de Trabajo Emp'!#REF!&lt;&gt;0,'Puestos de Trabajo Emp'!#REF!,"")</f>
        <v>#REF!</v>
      </c>
      <c r="I75" s="95" t="e">
        <f>IF('Puestos de Trabajo Emp'!#REF!&lt;&gt;0,'Puestos de Trabajo Emp'!#REF!,"")</f>
        <v>#REF!</v>
      </c>
      <c r="J75" s="351"/>
      <c r="K75" s="351"/>
      <c r="L75" s="351"/>
      <c r="M75" s="354"/>
      <c r="N75" s="41"/>
      <c r="O75" s="41"/>
      <c r="P75" s="357"/>
      <c r="Q75" s="62" t="e">
        <f t="shared" si="36"/>
        <v>#REF!</v>
      </c>
      <c r="R75" s="360"/>
      <c r="S75" s="333"/>
      <c r="T75" s="363"/>
      <c r="U75" s="324"/>
      <c r="V75" s="324"/>
      <c r="W75" s="283"/>
      <c r="X75" s="330"/>
      <c r="Y75" s="283"/>
      <c r="Z75" s="330"/>
      <c r="AA75" s="330"/>
      <c r="AB75" s="327"/>
      <c r="AC75" s="330"/>
      <c r="AD75" s="333"/>
      <c r="AE75" s="336"/>
      <c r="AF75" s="339"/>
      <c r="AG75" s="342"/>
    </row>
    <row r="76" spans="1:33" ht="25.5" hidden="1" customHeight="1" thickBot="1" x14ac:dyDescent="0.3">
      <c r="A76" s="346"/>
      <c r="B76" s="349"/>
      <c r="C76" s="349"/>
      <c r="D76" s="92" t="e">
        <f>IF('Puestos de Trabajo Emp'!#REF!&lt;&gt;0,'Puestos de Trabajo Emp'!#REF!,"")</f>
        <v>#REF!</v>
      </c>
      <c r="E76" s="93" t="e">
        <f>IF('Puestos de Trabajo Emp'!#REF!&lt;&gt;0,'Puestos de Trabajo Emp'!#REF!,"")</f>
        <v>#REF!</v>
      </c>
      <c r="F76" s="352"/>
      <c r="G76" s="92" t="e">
        <f>IF('Puestos de Trabajo Emp'!#REF!&lt;&gt;0,'Puestos de Trabajo Emp'!#REF!,"")</f>
        <v>#REF!</v>
      </c>
      <c r="H76" s="93" t="e">
        <f>IF('Puestos de Trabajo Emp'!#REF!&lt;&gt;0,'Puestos de Trabajo Emp'!#REF!,"")</f>
        <v>#REF!</v>
      </c>
      <c r="I76" s="93" t="e">
        <f>IF('Puestos de Trabajo Emp'!#REF!&lt;&gt;0,'Puestos de Trabajo Emp'!#REF!,"")</f>
        <v>#REF!</v>
      </c>
      <c r="J76" s="352"/>
      <c r="K76" s="352"/>
      <c r="L76" s="352"/>
      <c r="M76" s="355"/>
      <c r="N76" s="68"/>
      <c r="O76" s="68"/>
      <c r="P76" s="357"/>
      <c r="Q76" s="69" t="e">
        <f t="shared" si="36"/>
        <v>#REF!</v>
      </c>
      <c r="R76" s="360"/>
      <c r="S76" s="334"/>
      <c r="T76" s="364"/>
      <c r="U76" s="324"/>
      <c r="V76" s="325"/>
      <c r="W76" s="365"/>
      <c r="X76" s="330"/>
      <c r="Y76" s="283"/>
      <c r="Z76" s="330"/>
      <c r="AA76" s="330"/>
      <c r="AB76" s="328"/>
      <c r="AC76" s="330"/>
      <c r="AD76" s="333"/>
      <c r="AE76" s="337"/>
      <c r="AF76" s="340"/>
      <c r="AG76" s="343"/>
    </row>
    <row r="77" spans="1:33" ht="25.5" hidden="1" customHeight="1" x14ac:dyDescent="0.25">
      <c r="A77" s="344">
        <v>15</v>
      </c>
      <c r="B77" s="347" t="e">
        <f>IF('Puestos de Trabajo Emp'!#REF!&lt;&gt;0,'Puestos de Trabajo Emp'!#REF!,"")</f>
        <v>#REF!</v>
      </c>
      <c r="C77" s="347" t="e">
        <f>IF('Puestos de Trabajo Emp'!#REF!&lt;&gt;0,'Puestos de Trabajo Emp'!#REF!,"")</f>
        <v>#REF!</v>
      </c>
      <c r="D77" s="90" t="e">
        <f>IF('Puestos de Trabajo Emp'!#REF!&lt;&gt;0,'Puestos de Trabajo Emp'!#REF!,"")</f>
        <v>#REF!</v>
      </c>
      <c r="E77" s="91" t="e">
        <f>IF('Puestos de Trabajo Emp'!#REF!&lt;&gt;0,'Puestos de Trabajo Emp'!#REF!,"")</f>
        <v>#REF!</v>
      </c>
      <c r="F77" s="350" t="e">
        <f>IF('Puestos de Trabajo Emp'!#REF!&lt;&gt;0,'Puestos de Trabajo Emp'!#REF!,"")</f>
        <v>#REF!</v>
      </c>
      <c r="G77" s="90" t="e">
        <f>IF('Puestos de Trabajo Emp'!#REF!&lt;&gt;0,'Puestos de Trabajo Emp'!#REF!,"")</f>
        <v>#REF!</v>
      </c>
      <c r="H77" s="91" t="e">
        <f>IF('Puestos de Trabajo Emp'!#REF!&lt;&gt;0,'Puestos de Trabajo Emp'!#REF!,"")</f>
        <v>#REF!</v>
      </c>
      <c r="I77" s="91" t="e">
        <f>IF('Puestos de Trabajo Emp'!#REF!&lt;&gt;0,'Puestos de Trabajo Emp'!#REF!,"")</f>
        <v>#REF!</v>
      </c>
      <c r="J77" s="350" t="e">
        <f>IF('Puestos de Trabajo Emp'!#REF!&lt;&gt;0,'Puestos de Trabajo Emp'!#REF!,"")</f>
        <v>#REF!</v>
      </c>
      <c r="K77" s="350" t="e">
        <f>IF('Puestos de Trabajo Emp'!#REF!&lt;&gt;0,'Puestos de Trabajo Emp'!#REF!,"")</f>
        <v>#REF!</v>
      </c>
      <c r="L77" s="350" t="e">
        <f>IF('Puestos de Trabajo Emp'!#REF!&lt;&gt;0,'Puestos de Trabajo Emp'!#REF!,"")</f>
        <v>#REF!</v>
      </c>
      <c r="M77" s="353" t="e">
        <f>SUM(E77:E81)</f>
        <v>#REF!</v>
      </c>
      <c r="N77" s="40">
        <v>13</v>
      </c>
      <c r="O77" s="40">
        <v>88</v>
      </c>
      <c r="P77" s="356">
        <f>MAX(O77:O81)</f>
        <v>99</v>
      </c>
      <c r="Q77" s="64" t="e">
        <f t="shared" si="36"/>
        <v>#REF!</v>
      </c>
      <c r="R77" s="359" t="e">
        <f>SUM(Q77:Q81)</f>
        <v>#REF!</v>
      </c>
      <c r="S77" s="332" t="e">
        <f>ROUND(M77/(8/POWER(2,((P77-85)/3))),1)</f>
        <v>#REF!</v>
      </c>
      <c r="T77" s="362" t="e">
        <f>IF(S77&gt;=10,"Alta",IF(S77&lt;0.5,"Baja","Media"))</f>
        <v>#REF!</v>
      </c>
      <c r="U77" s="323">
        <v>5</v>
      </c>
      <c r="V77" s="323"/>
      <c r="W77" s="282" t="s">
        <v>250</v>
      </c>
      <c r="X77" s="329">
        <v>126663</v>
      </c>
      <c r="Y77" s="282" t="s">
        <v>82</v>
      </c>
      <c r="Z77" s="329" t="s">
        <v>8</v>
      </c>
      <c r="AA77" s="329">
        <v>7</v>
      </c>
      <c r="AB77" s="326">
        <f>ROUND(8/(POWER(2,((AC77-85)/3))),1)</f>
        <v>25.4</v>
      </c>
      <c r="AC77" s="329">
        <v>80</v>
      </c>
      <c r="AD77" s="332" t="e">
        <f>ROUND(M77/(8/POWER(2,((AC77-85)/3))),1)</f>
        <v>#REF!</v>
      </c>
      <c r="AE77" s="335" t="e">
        <f t="shared" ref="AE77" si="40">IF(AD77&gt;=10,"Crítico",IF(AD77&lt;0.5,"Bajo","Importante"))</f>
        <v>#REF!</v>
      </c>
      <c r="AF77" s="338" t="e">
        <f t="shared" ref="AF77" si="41">IF(AD77&gt;=10,"Exposición Ocupacional sobre diez veces la Dosis de Ruido Máxima Permitida.",IF(AD77&gt;=1,"Exposición Ocupacional sobre la Dosis de Ruido Máxima Permitida.",IF(AD77&lt;0.5,"Exposición Ocupacional bajo la Dosis de Acción.","Exposición Ocupacional bajo la Dosis de Ruido Máxima Permitida pero sobre la Dosis de Acción.")))</f>
        <v>#REF!</v>
      </c>
      <c r="AG77" s="341" t="e">
        <f t="shared" ref="AG77" si="42">IF(AD77&gt;=10,"Se establece un plazo máximo de seis meses para implementar medidas de control.  Remitir al experto asesor de ACHS la nómina de todos los trabajadores de este puesto de trabajo, para su ingreso al Programa de Vigilancia de la Salud ACHS.",IF(AD77&lt;0.5,"Mantener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78" spans="1:33" ht="25.5" hidden="1" customHeight="1" x14ac:dyDescent="0.25">
      <c r="A78" s="345"/>
      <c r="B78" s="348"/>
      <c r="C78" s="348"/>
      <c r="D78" s="94" t="e">
        <f>IF('Puestos de Trabajo Emp'!#REF!&lt;&gt;0,'Puestos de Trabajo Emp'!#REF!,"")</f>
        <v>#REF!</v>
      </c>
      <c r="E78" s="95" t="e">
        <f>IF('Puestos de Trabajo Emp'!#REF!&lt;&gt;0,'Puestos de Trabajo Emp'!#REF!,"")</f>
        <v>#REF!</v>
      </c>
      <c r="F78" s="351"/>
      <c r="G78" s="94" t="e">
        <f>IF('Puestos de Trabajo Emp'!#REF!&lt;&gt;0,'Puestos de Trabajo Emp'!#REF!,"")</f>
        <v>#REF!</v>
      </c>
      <c r="H78" s="95" t="e">
        <f>IF('Puestos de Trabajo Emp'!#REF!&lt;&gt;0,'Puestos de Trabajo Emp'!#REF!,"")</f>
        <v>#REF!</v>
      </c>
      <c r="I78" s="95" t="e">
        <f>IF('Puestos de Trabajo Emp'!#REF!&lt;&gt;0,'Puestos de Trabajo Emp'!#REF!,"")</f>
        <v>#REF!</v>
      </c>
      <c r="J78" s="351"/>
      <c r="K78" s="351"/>
      <c r="L78" s="351"/>
      <c r="M78" s="354"/>
      <c r="N78" s="41">
        <v>14</v>
      </c>
      <c r="O78" s="41">
        <v>99</v>
      </c>
      <c r="P78" s="357"/>
      <c r="Q78" s="62" t="e">
        <f t="shared" si="36"/>
        <v>#REF!</v>
      </c>
      <c r="R78" s="360"/>
      <c r="S78" s="333"/>
      <c r="T78" s="363"/>
      <c r="U78" s="324"/>
      <c r="V78" s="324"/>
      <c r="W78" s="283"/>
      <c r="X78" s="330"/>
      <c r="Y78" s="283"/>
      <c r="Z78" s="330"/>
      <c r="AA78" s="330"/>
      <c r="AB78" s="327"/>
      <c r="AC78" s="330"/>
      <c r="AD78" s="333"/>
      <c r="AE78" s="336"/>
      <c r="AF78" s="339"/>
      <c r="AG78" s="342"/>
    </row>
    <row r="79" spans="1:33" ht="25.5" hidden="1" customHeight="1" x14ac:dyDescent="0.25">
      <c r="A79" s="345"/>
      <c r="B79" s="348"/>
      <c r="C79" s="348"/>
      <c r="D79" s="94" t="e">
        <f>IF('Puestos de Trabajo Emp'!#REF!&lt;&gt;0,'Puestos de Trabajo Emp'!#REF!,"")</f>
        <v>#REF!</v>
      </c>
      <c r="E79" s="95" t="e">
        <f>IF('Puestos de Trabajo Emp'!#REF!&lt;&gt;0,'Puestos de Trabajo Emp'!#REF!,"")</f>
        <v>#REF!</v>
      </c>
      <c r="F79" s="351"/>
      <c r="G79" s="94" t="e">
        <f>IF('Puestos de Trabajo Emp'!#REF!&lt;&gt;0,'Puestos de Trabajo Emp'!#REF!,"")</f>
        <v>#REF!</v>
      </c>
      <c r="H79" s="95" t="e">
        <f>IF('Puestos de Trabajo Emp'!#REF!&lt;&gt;0,'Puestos de Trabajo Emp'!#REF!,"")</f>
        <v>#REF!</v>
      </c>
      <c r="I79" s="95" t="e">
        <f>IF('Puestos de Trabajo Emp'!#REF!&lt;&gt;0,'Puestos de Trabajo Emp'!#REF!,"")</f>
        <v>#REF!</v>
      </c>
      <c r="J79" s="351"/>
      <c r="K79" s="351"/>
      <c r="L79" s="351"/>
      <c r="M79" s="354"/>
      <c r="N79" s="41">
        <v>15</v>
      </c>
      <c r="O79" s="41">
        <v>85</v>
      </c>
      <c r="P79" s="357"/>
      <c r="Q79" s="62" t="e">
        <f t="shared" si="36"/>
        <v>#REF!</v>
      </c>
      <c r="R79" s="360"/>
      <c r="S79" s="333"/>
      <c r="T79" s="363"/>
      <c r="U79" s="324"/>
      <c r="V79" s="324"/>
      <c r="W79" s="283"/>
      <c r="X79" s="330"/>
      <c r="Y79" s="283"/>
      <c r="Z79" s="330"/>
      <c r="AA79" s="330"/>
      <c r="AB79" s="327"/>
      <c r="AC79" s="330"/>
      <c r="AD79" s="333"/>
      <c r="AE79" s="336"/>
      <c r="AF79" s="339"/>
      <c r="AG79" s="342"/>
    </row>
    <row r="80" spans="1:33" ht="25.5" hidden="1" customHeight="1" x14ac:dyDescent="0.25">
      <c r="A80" s="345"/>
      <c r="B80" s="348"/>
      <c r="C80" s="348"/>
      <c r="D80" s="94" t="e">
        <f>IF('Puestos de Trabajo Emp'!#REF!&lt;&gt;0,'Puestos de Trabajo Emp'!#REF!,"")</f>
        <v>#REF!</v>
      </c>
      <c r="E80" s="95" t="e">
        <f>IF('Puestos de Trabajo Emp'!#REF!&lt;&gt;0,'Puestos de Trabajo Emp'!#REF!,"")</f>
        <v>#REF!</v>
      </c>
      <c r="F80" s="351"/>
      <c r="G80" s="94" t="e">
        <f>IF('Puestos de Trabajo Emp'!#REF!&lt;&gt;0,'Puestos de Trabajo Emp'!#REF!,"")</f>
        <v>#REF!</v>
      </c>
      <c r="H80" s="95" t="e">
        <f>IF('Puestos de Trabajo Emp'!#REF!&lt;&gt;0,'Puestos de Trabajo Emp'!#REF!,"")</f>
        <v>#REF!</v>
      </c>
      <c r="I80" s="95" t="e">
        <f>IF('Puestos de Trabajo Emp'!#REF!&lt;&gt;0,'Puestos de Trabajo Emp'!#REF!,"")</f>
        <v>#REF!</v>
      </c>
      <c r="J80" s="351"/>
      <c r="K80" s="351"/>
      <c r="L80" s="351"/>
      <c r="M80" s="354"/>
      <c r="N80" s="41"/>
      <c r="O80" s="41"/>
      <c r="P80" s="357"/>
      <c r="Q80" s="62" t="e">
        <f t="shared" si="36"/>
        <v>#REF!</v>
      </c>
      <c r="R80" s="360"/>
      <c r="S80" s="333"/>
      <c r="T80" s="363"/>
      <c r="U80" s="324"/>
      <c r="V80" s="324"/>
      <c r="W80" s="283"/>
      <c r="X80" s="330"/>
      <c r="Y80" s="283"/>
      <c r="Z80" s="330"/>
      <c r="AA80" s="330"/>
      <c r="AB80" s="327"/>
      <c r="AC80" s="330"/>
      <c r="AD80" s="333"/>
      <c r="AE80" s="336"/>
      <c r="AF80" s="339"/>
      <c r="AG80" s="342"/>
    </row>
    <row r="81" spans="1:33" ht="25.5" hidden="1" customHeight="1" thickBot="1" x14ac:dyDescent="0.3">
      <c r="A81" s="346"/>
      <c r="B81" s="349"/>
      <c r="C81" s="349"/>
      <c r="D81" s="92" t="e">
        <f>IF('Puestos de Trabajo Emp'!#REF!&lt;&gt;0,'Puestos de Trabajo Emp'!#REF!,"")</f>
        <v>#REF!</v>
      </c>
      <c r="E81" s="93" t="e">
        <f>IF('Puestos de Trabajo Emp'!#REF!&lt;&gt;0,'Puestos de Trabajo Emp'!#REF!,"")</f>
        <v>#REF!</v>
      </c>
      <c r="F81" s="352"/>
      <c r="G81" s="92" t="e">
        <f>IF('Puestos de Trabajo Emp'!#REF!&lt;&gt;0,'Puestos de Trabajo Emp'!#REF!,"")</f>
        <v>#REF!</v>
      </c>
      <c r="H81" s="93" t="e">
        <f>IF('Puestos de Trabajo Emp'!#REF!&lt;&gt;0,'Puestos de Trabajo Emp'!#REF!,"")</f>
        <v>#REF!</v>
      </c>
      <c r="I81" s="93" t="e">
        <f>IF('Puestos de Trabajo Emp'!#REF!&lt;&gt;0,'Puestos de Trabajo Emp'!#REF!,"")</f>
        <v>#REF!</v>
      </c>
      <c r="J81" s="352"/>
      <c r="K81" s="352"/>
      <c r="L81" s="352"/>
      <c r="M81" s="355"/>
      <c r="N81" s="42"/>
      <c r="O81" s="42"/>
      <c r="P81" s="358"/>
      <c r="Q81" s="63" t="e">
        <f t="shared" si="36"/>
        <v>#REF!</v>
      </c>
      <c r="R81" s="361"/>
      <c r="S81" s="334"/>
      <c r="T81" s="364"/>
      <c r="U81" s="325"/>
      <c r="V81" s="325"/>
      <c r="W81" s="365"/>
      <c r="X81" s="331"/>
      <c r="Y81" s="365"/>
      <c r="Z81" s="331"/>
      <c r="AA81" s="331"/>
      <c r="AB81" s="328"/>
      <c r="AC81" s="331"/>
      <c r="AD81" s="334"/>
      <c r="AE81" s="337"/>
      <c r="AF81" s="340"/>
      <c r="AG81" s="343"/>
    </row>
    <row r="82" spans="1:33" ht="25.5" hidden="1" customHeight="1" x14ac:dyDescent="0.25">
      <c r="A82" s="344">
        <v>16</v>
      </c>
      <c r="B82" s="347" t="e">
        <f>IF('Puestos de Trabajo Emp'!#REF!&lt;&gt;0,'Puestos de Trabajo Emp'!#REF!,"")</f>
        <v>#REF!</v>
      </c>
      <c r="C82" s="347" t="e">
        <f>IF('Puestos de Trabajo Emp'!#REF!&lt;&gt;0,'Puestos de Trabajo Emp'!#REF!,"")</f>
        <v>#REF!</v>
      </c>
      <c r="D82" s="90" t="e">
        <f>IF('Puestos de Trabajo Emp'!#REF!&lt;&gt;0,'Puestos de Trabajo Emp'!#REF!,"")</f>
        <v>#REF!</v>
      </c>
      <c r="E82" s="91" t="e">
        <f>IF('Puestos de Trabajo Emp'!#REF!&lt;&gt;0,'Puestos de Trabajo Emp'!#REF!,"")</f>
        <v>#REF!</v>
      </c>
      <c r="F82" s="350" t="e">
        <f>IF('Puestos de Trabajo Emp'!#REF!&lt;&gt;0,'Puestos de Trabajo Emp'!#REF!,"")</f>
        <v>#REF!</v>
      </c>
      <c r="G82" s="90" t="e">
        <f>IF('Puestos de Trabajo Emp'!#REF!&lt;&gt;0,'Puestos de Trabajo Emp'!#REF!,"")</f>
        <v>#REF!</v>
      </c>
      <c r="H82" s="91" t="e">
        <f>IF('Puestos de Trabajo Emp'!#REF!&lt;&gt;0,'Puestos de Trabajo Emp'!#REF!,"")</f>
        <v>#REF!</v>
      </c>
      <c r="I82" s="91" t="e">
        <f>IF('Puestos de Trabajo Emp'!#REF!&lt;&gt;0,'Puestos de Trabajo Emp'!#REF!,"")</f>
        <v>#REF!</v>
      </c>
      <c r="J82" s="350" t="e">
        <f>IF('Puestos de Trabajo Emp'!#REF!&lt;&gt;0,'Puestos de Trabajo Emp'!#REF!,"")</f>
        <v>#REF!</v>
      </c>
      <c r="K82" s="350" t="e">
        <f>IF('Puestos de Trabajo Emp'!#REF!&lt;&gt;0,'Puestos de Trabajo Emp'!#REF!,"")</f>
        <v>#REF!</v>
      </c>
      <c r="L82" s="350" t="e">
        <f>IF('Puestos de Trabajo Emp'!#REF!&lt;&gt;0,'Puestos de Trabajo Emp'!#REF!,"")</f>
        <v>#REF!</v>
      </c>
      <c r="M82" s="353" t="e">
        <f>SUM(E82:E86)</f>
        <v>#REF!</v>
      </c>
      <c r="N82" s="43">
        <v>16</v>
      </c>
      <c r="O82" s="43">
        <v>88</v>
      </c>
      <c r="P82" s="357">
        <f>MAX(O82:O86)</f>
        <v>99</v>
      </c>
      <c r="Q82" s="61" t="e">
        <f t="shared" si="36"/>
        <v>#REF!</v>
      </c>
      <c r="R82" s="360" t="e">
        <f>SUM(Q82:Q86)</f>
        <v>#REF!</v>
      </c>
      <c r="S82" s="332" t="e">
        <f>ROUND(M82/(8/POWER(2,((P82-85)/3))),1)</f>
        <v>#REF!</v>
      </c>
      <c r="T82" s="362" t="e">
        <f>IF(S82&gt;=10,"Alta",IF(S82&lt;0.5,"Baja","Media"))</f>
        <v>#REF!</v>
      </c>
      <c r="U82" s="324"/>
      <c r="V82" s="323"/>
      <c r="W82" s="282" t="s">
        <v>250</v>
      </c>
      <c r="X82" s="330"/>
      <c r="Y82" s="283"/>
      <c r="Z82" s="330"/>
      <c r="AA82" s="330"/>
      <c r="AB82" s="326">
        <f>ROUND(8/(POWER(2,((AC82-85)/3))),1)</f>
        <v>2705659852.4000001</v>
      </c>
      <c r="AC82" s="330"/>
      <c r="AD82" s="333" t="e">
        <f>ROUND(M82/(8/POWER(2,((AC82-85)/3))),1)</f>
        <v>#REF!</v>
      </c>
      <c r="AE82" s="335" t="e">
        <f t="shared" ref="AE82" si="43">IF(AD82&gt;=10,"Crítico",IF(AD82&lt;0.5,"Bajo","Importante"))</f>
        <v>#REF!</v>
      </c>
      <c r="AF82" s="338" t="e">
        <f t="shared" ref="AF82" si="44">IF(AD82&gt;=10,"Exposición Ocupacional sobre diez veces la Dosis de Ruido Máxima Permitida.",IF(AD82&gt;=1,"Exposición Ocupacional sobre la Dosis de Ruido Máxima Permitida.",IF(AD82&lt;0.5,"Exposición Ocupacional bajo la Dosis de Acción.","Exposición Ocupacional bajo la Dosis de Ruido Máxima Permitida pero sobre la Dosis de Acción.")))</f>
        <v>#REF!</v>
      </c>
      <c r="AG82" s="341" t="e">
        <f t="shared" ref="AG82" si="45">IF(AD82&gt;=10,"Se establece un plazo máximo de seis meses para implementar medidas de control.  Remitir al experto asesor de ACHS la nómina de todos los trabajadores de este puesto de trabajo, para su ingreso al Programa de Vigilancia de la Salud ACHS.",IF(AD82&lt;0.5,"Mantener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83" spans="1:33" ht="25.5" hidden="1" customHeight="1" x14ac:dyDescent="0.25">
      <c r="A83" s="345"/>
      <c r="B83" s="348"/>
      <c r="C83" s="348"/>
      <c r="D83" s="94" t="e">
        <f>IF('Puestos de Trabajo Emp'!#REF!&lt;&gt;0,'Puestos de Trabajo Emp'!#REF!,"")</f>
        <v>#REF!</v>
      </c>
      <c r="E83" s="95" t="e">
        <f>IF('Puestos de Trabajo Emp'!#REF!&lt;&gt;0,'Puestos de Trabajo Emp'!#REF!,"")</f>
        <v>#REF!</v>
      </c>
      <c r="F83" s="351"/>
      <c r="G83" s="94" t="e">
        <f>IF('Puestos de Trabajo Emp'!#REF!&lt;&gt;0,'Puestos de Trabajo Emp'!#REF!,"")</f>
        <v>#REF!</v>
      </c>
      <c r="H83" s="95" t="e">
        <f>IF('Puestos de Trabajo Emp'!#REF!&lt;&gt;0,'Puestos de Trabajo Emp'!#REF!,"")</f>
        <v>#REF!</v>
      </c>
      <c r="I83" s="95" t="e">
        <f>IF('Puestos de Trabajo Emp'!#REF!&lt;&gt;0,'Puestos de Trabajo Emp'!#REF!,"")</f>
        <v>#REF!</v>
      </c>
      <c r="J83" s="351"/>
      <c r="K83" s="351"/>
      <c r="L83" s="351"/>
      <c r="M83" s="354"/>
      <c r="N83" s="41">
        <v>17</v>
      </c>
      <c r="O83" s="41">
        <v>99</v>
      </c>
      <c r="P83" s="357"/>
      <c r="Q83" s="62" t="e">
        <f t="shared" si="36"/>
        <v>#REF!</v>
      </c>
      <c r="R83" s="360"/>
      <c r="S83" s="333"/>
      <c r="T83" s="363"/>
      <c r="U83" s="324"/>
      <c r="V83" s="324"/>
      <c r="W83" s="283"/>
      <c r="X83" s="330"/>
      <c r="Y83" s="283"/>
      <c r="Z83" s="330"/>
      <c r="AA83" s="330"/>
      <c r="AB83" s="327"/>
      <c r="AC83" s="330"/>
      <c r="AD83" s="333"/>
      <c r="AE83" s="336"/>
      <c r="AF83" s="339"/>
      <c r="AG83" s="342"/>
    </row>
    <row r="84" spans="1:33" ht="25.5" hidden="1" customHeight="1" x14ac:dyDescent="0.25">
      <c r="A84" s="345"/>
      <c r="B84" s="348"/>
      <c r="C84" s="348"/>
      <c r="D84" s="94" t="e">
        <f>IF('Puestos de Trabajo Emp'!#REF!&lt;&gt;0,'Puestos de Trabajo Emp'!#REF!,"")</f>
        <v>#REF!</v>
      </c>
      <c r="E84" s="95" t="e">
        <f>IF('Puestos de Trabajo Emp'!#REF!&lt;&gt;0,'Puestos de Trabajo Emp'!#REF!,"")</f>
        <v>#REF!</v>
      </c>
      <c r="F84" s="351"/>
      <c r="G84" s="94" t="e">
        <f>IF('Puestos de Trabajo Emp'!#REF!&lt;&gt;0,'Puestos de Trabajo Emp'!#REF!,"")</f>
        <v>#REF!</v>
      </c>
      <c r="H84" s="95" t="e">
        <f>IF('Puestos de Trabajo Emp'!#REF!&lt;&gt;0,'Puestos de Trabajo Emp'!#REF!,"")</f>
        <v>#REF!</v>
      </c>
      <c r="I84" s="95" t="e">
        <f>IF('Puestos de Trabajo Emp'!#REF!&lt;&gt;0,'Puestos de Trabajo Emp'!#REF!,"")</f>
        <v>#REF!</v>
      </c>
      <c r="J84" s="351"/>
      <c r="K84" s="351"/>
      <c r="L84" s="351"/>
      <c r="M84" s="354"/>
      <c r="N84" s="41">
        <v>18</v>
      </c>
      <c r="O84" s="41">
        <v>85</v>
      </c>
      <c r="P84" s="357"/>
      <c r="Q84" s="62" t="e">
        <f t="shared" si="36"/>
        <v>#REF!</v>
      </c>
      <c r="R84" s="360"/>
      <c r="S84" s="333"/>
      <c r="T84" s="363"/>
      <c r="U84" s="324"/>
      <c r="V84" s="324"/>
      <c r="W84" s="283"/>
      <c r="X84" s="330"/>
      <c r="Y84" s="283"/>
      <c r="Z84" s="330"/>
      <c r="AA84" s="330"/>
      <c r="AB84" s="327"/>
      <c r="AC84" s="330"/>
      <c r="AD84" s="333"/>
      <c r="AE84" s="336"/>
      <c r="AF84" s="339"/>
      <c r="AG84" s="342"/>
    </row>
    <row r="85" spans="1:33" ht="25.5" hidden="1" customHeight="1" x14ac:dyDescent="0.25">
      <c r="A85" s="345"/>
      <c r="B85" s="348"/>
      <c r="C85" s="348"/>
      <c r="D85" s="94" t="e">
        <f>IF('Puestos de Trabajo Emp'!#REF!&lt;&gt;0,'Puestos de Trabajo Emp'!#REF!,"")</f>
        <v>#REF!</v>
      </c>
      <c r="E85" s="95" t="e">
        <f>IF('Puestos de Trabajo Emp'!#REF!&lt;&gt;0,'Puestos de Trabajo Emp'!#REF!,"")</f>
        <v>#REF!</v>
      </c>
      <c r="F85" s="351"/>
      <c r="G85" s="94" t="e">
        <f>IF('Puestos de Trabajo Emp'!#REF!&lt;&gt;0,'Puestos de Trabajo Emp'!#REF!,"")</f>
        <v>#REF!</v>
      </c>
      <c r="H85" s="95" t="e">
        <f>IF('Puestos de Trabajo Emp'!#REF!&lt;&gt;0,'Puestos de Trabajo Emp'!#REF!,"")</f>
        <v>#REF!</v>
      </c>
      <c r="I85" s="95" t="e">
        <f>IF('Puestos de Trabajo Emp'!#REF!&lt;&gt;0,'Puestos de Trabajo Emp'!#REF!,"")</f>
        <v>#REF!</v>
      </c>
      <c r="J85" s="351"/>
      <c r="K85" s="351"/>
      <c r="L85" s="351"/>
      <c r="M85" s="354"/>
      <c r="N85" s="41"/>
      <c r="O85" s="41"/>
      <c r="P85" s="357"/>
      <c r="Q85" s="62" t="e">
        <f t="shared" si="36"/>
        <v>#REF!</v>
      </c>
      <c r="R85" s="360"/>
      <c r="S85" s="333"/>
      <c r="T85" s="363"/>
      <c r="U85" s="324"/>
      <c r="V85" s="324"/>
      <c r="W85" s="283"/>
      <c r="X85" s="330"/>
      <c r="Y85" s="283"/>
      <c r="Z85" s="330"/>
      <c r="AA85" s="330"/>
      <c r="AB85" s="327"/>
      <c r="AC85" s="330"/>
      <c r="AD85" s="333"/>
      <c r="AE85" s="336"/>
      <c r="AF85" s="339"/>
      <c r="AG85" s="342"/>
    </row>
    <row r="86" spans="1:33" ht="25.5" hidden="1" customHeight="1" thickBot="1" x14ac:dyDescent="0.3">
      <c r="A86" s="346"/>
      <c r="B86" s="349"/>
      <c r="C86" s="349"/>
      <c r="D86" s="92" t="e">
        <f>IF('Puestos de Trabajo Emp'!#REF!&lt;&gt;0,'Puestos de Trabajo Emp'!#REF!,"")</f>
        <v>#REF!</v>
      </c>
      <c r="E86" s="93" t="e">
        <f>IF('Puestos de Trabajo Emp'!#REF!&lt;&gt;0,'Puestos de Trabajo Emp'!#REF!,"")</f>
        <v>#REF!</v>
      </c>
      <c r="F86" s="352"/>
      <c r="G86" s="92" t="e">
        <f>IF('Puestos de Trabajo Emp'!#REF!&lt;&gt;0,'Puestos de Trabajo Emp'!#REF!,"")</f>
        <v>#REF!</v>
      </c>
      <c r="H86" s="93" t="e">
        <f>IF('Puestos de Trabajo Emp'!#REF!&lt;&gt;0,'Puestos de Trabajo Emp'!#REF!,"")</f>
        <v>#REF!</v>
      </c>
      <c r="I86" s="93" t="e">
        <f>IF('Puestos de Trabajo Emp'!#REF!&lt;&gt;0,'Puestos de Trabajo Emp'!#REF!,"")</f>
        <v>#REF!</v>
      </c>
      <c r="J86" s="352"/>
      <c r="K86" s="352"/>
      <c r="L86" s="352"/>
      <c r="M86" s="355"/>
      <c r="N86" s="68"/>
      <c r="O86" s="68"/>
      <c r="P86" s="357"/>
      <c r="Q86" s="69" t="e">
        <f t="shared" si="36"/>
        <v>#REF!</v>
      </c>
      <c r="R86" s="360"/>
      <c r="S86" s="334"/>
      <c r="T86" s="364"/>
      <c r="U86" s="324"/>
      <c r="V86" s="325"/>
      <c r="W86" s="365"/>
      <c r="X86" s="330"/>
      <c r="Y86" s="283"/>
      <c r="Z86" s="330"/>
      <c r="AA86" s="330"/>
      <c r="AB86" s="328"/>
      <c r="AC86" s="330"/>
      <c r="AD86" s="333"/>
      <c r="AE86" s="337"/>
      <c r="AF86" s="340"/>
      <c r="AG86" s="343"/>
    </row>
    <row r="87" spans="1:33" ht="25.5" hidden="1" customHeight="1" x14ac:dyDescent="0.25">
      <c r="A87" s="344">
        <v>17</v>
      </c>
      <c r="B87" s="347" t="e">
        <f>IF('Puestos de Trabajo Emp'!#REF!&lt;&gt;0,'Puestos de Trabajo Emp'!#REF!,"")</f>
        <v>#REF!</v>
      </c>
      <c r="C87" s="347" t="e">
        <f>IF('Puestos de Trabajo Emp'!#REF!&lt;&gt;0,'Puestos de Trabajo Emp'!#REF!,"")</f>
        <v>#REF!</v>
      </c>
      <c r="D87" s="90" t="e">
        <f>IF('Puestos de Trabajo Emp'!#REF!&lt;&gt;0,'Puestos de Trabajo Emp'!#REF!,"")</f>
        <v>#REF!</v>
      </c>
      <c r="E87" s="91" t="e">
        <f>IF('Puestos de Trabajo Emp'!#REF!&lt;&gt;0,'Puestos de Trabajo Emp'!#REF!,"")</f>
        <v>#REF!</v>
      </c>
      <c r="F87" s="350" t="e">
        <f>IF('Puestos de Trabajo Emp'!#REF!&lt;&gt;0,'Puestos de Trabajo Emp'!#REF!,"")</f>
        <v>#REF!</v>
      </c>
      <c r="G87" s="90" t="e">
        <f>IF('Puestos de Trabajo Emp'!#REF!&lt;&gt;0,'Puestos de Trabajo Emp'!#REF!,"")</f>
        <v>#REF!</v>
      </c>
      <c r="H87" s="91" t="e">
        <f>IF('Puestos de Trabajo Emp'!#REF!&lt;&gt;0,'Puestos de Trabajo Emp'!#REF!,"")</f>
        <v>#REF!</v>
      </c>
      <c r="I87" s="91" t="e">
        <f>IF('Puestos de Trabajo Emp'!#REF!&lt;&gt;0,'Puestos de Trabajo Emp'!#REF!,"")</f>
        <v>#REF!</v>
      </c>
      <c r="J87" s="350" t="e">
        <f>IF('Puestos de Trabajo Emp'!#REF!&lt;&gt;0,'Puestos de Trabajo Emp'!#REF!,"")</f>
        <v>#REF!</v>
      </c>
      <c r="K87" s="350" t="e">
        <f>IF('Puestos de Trabajo Emp'!#REF!&lt;&gt;0,'Puestos de Trabajo Emp'!#REF!,"")</f>
        <v>#REF!</v>
      </c>
      <c r="L87" s="350" t="e">
        <f>IF('Puestos de Trabajo Emp'!#REF!&lt;&gt;0,'Puestos de Trabajo Emp'!#REF!,"")</f>
        <v>#REF!</v>
      </c>
      <c r="M87" s="353" t="e">
        <f>SUM(E87:E91)</f>
        <v>#REF!</v>
      </c>
      <c r="N87" s="40">
        <v>19</v>
      </c>
      <c r="O87" s="40">
        <v>88</v>
      </c>
      <c r="P87" s="356">
        <f>MAX(O87:O91)</f>
        <v>99</v>
      </c>
      <c r="Q87" s="64" t="e">
        <f t="shared" si="36"/>
        <v>#REF!</v>
      </c>
      <c r="R87" s="359" t="e">
        <f>SUM(Q87:Q91)</f>
        <v>#REF!</v>
      </c>
      <c r="S87" s="332" t="e">
        <f>ROUND(M87/(8/POWER(2,((P87-85)/3))),1)</f>
        <v>#REF!</v>
      </c>
      <c r="T87" s="362" t="e">
        <f>IF(S87&gt;=10,"Alta",IF(S87&lt;0.5,"Baja","Media"))</f>
        <v>#REF!</v>
      </c>
      <c r="U87" s="323"/>
      <c r="V87" s="323"/>
      <c r="W87" s="282" t="s">
        <v>250</v>
      </c>
      <c r="X87" s="329"/>
      <c r="Y87" s="282"/>
      <c r="Z87" s="329"/>
      <c r="AA87" s="329"/>
      <c r="AB87" s="326">
        <f>ROUND(8/(POWER(2,((AC87-85)/3))),1)</f>
        <v>2705659852.4000001</v>
      </c>
      <c r="AC87" s="329"/>
      <c r="AD87" s="332" t="e">
        <f>ROUND(M87/(8/POWER(2,((AC87-85)/3))),1)</f>
        <v>#REF!</v>
      </c>
      <c r="AE87" s="335" t="e">
        <f t="shared" ref="AE87" si="46">IF(AD87&gt;=10,"Crítico",IF(AD87&lt;0.5,"Bajo","Importante"))</f>
        <v>#REF!</v>
      </c>
      <c r="AF87" s="338" t="e">
        <f t="shared" ref="AF87" si="47">IF(AD87&gt;=10,"Exposición Ocupacional sobre diez veces la Dosis de Ruido Máxima Permitida.",IF(AD87&gt;=1,"Exposición Ocupacional sobre la Dosis de Ruido Máxima Permitida.",IF(AD87&lt;0.5,"Exposición Ocupacional bajo la Dosis de Acción.","Exposición Ocupacional bajo la Dosis de Ruido Máxima Permitida pero sobre la Dosis de Acción.")))</f>
        <v>#REF!</v>
      </c>
      <c r="AG87" s="341" t="e">
        <f t="shared" ref="AG87" si="48">IF(AD87&gt;=10,"Se establece un plazo máximo de seis meses para implementar medidas de control.  Remitir al experto asesor de ACHS la nómina de todos los trabajadores de este puesto de trabajo, para su ingreso al Programa de Vigilancia de la Salud ACHS.",IF(AD87&lt;0.5,"Mantener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88" spans="1:33" ht="25.5" hidden="1" customHeight="1" x14ac:dyDescent="0.25">
      <c r="A88" s="345"/>
      <c r="B88" s="348"/>
      <c r="C88" s="348"/>
      <c r="D88" s="94" t="e">
        <f>IF('Puestos de Trabajo Emp'!#REF!&lt;&gt;0,'Puestos de Trabajo Emp'!#REF!,"")</f>
        <v>#REF!</v>
      </c>
      <c r="E88" s="95" t="e">
        <f>IF('Puestos de Trabajo Emp'!#REF!&lt;&gt;0,'Puestos de Trabajo Emp'!#REF!,"")</f>
        <v>#REF!</v>
      </c>
      <c r="F88" s="351"/>
      <c r="G88" s="94" t="e">
        <f>IF('Puestos de Trabajo Emp'!#REF!&lt;&gt;0,'Puestos de Trabajo Emp'!#REF!,"")</f>
        <v>#REF!</v>
      </c>
      <c r="H88" s="95" t="e">
        <f>IF('Puestos de Trabajo Emp'!#REF!&lt;&gt;0,'Puestos de Trabajo Emp'!#REF!,"")</f>
        <v>#REF!</v>
      </c>
      <c r="I88" s="95" t="e">
        <f>IF('Puestos de Trabajo Emp'!#REF!&lt;&gt;0,'Puestos de Trabajo Emp'!#REF!,"")</f>
        <v>#REF!</v>
      </c>
      <c r="J88" s="351"/>
      <c r="K88" s="351"/>
      <c r="L88" s="351"/>
      <c r="M88" s="354"/>
      <c r="N88" s="41">
        <v>20</v>
      </c>
      <c r="O88" s="41">
        <v>99</v>
      </c>
      <c r="P88" s="357"/>
      <c r="Q88" s="62" t="e">
        <f t="shared" si="36"/>
        <v>#REF!</v>
      </c>
      <c r="R88" s="360"/>
      <c r="S88" s="333"/>
      <c r="T88" s="363"/>
      <c r="U88" s="324"/>
      <c r="V88" s="324"/>
      <c r="W88" s="283"/>
      <c r="X88" s="330"/>
      <c r="Y88" s="283"/>
      <c r="Z88" s="330"/>
      <c r="AA88" s="330"/>
      <c r="AB88" s="327"/>
      <c r="AC88" s="330"/>
      <c r="AD88" s="333"/>
      <c r="AE88" s="336"/>
      <c r="AF88" s="339"/>
      <c r="AG88" s="342"/>
    </row>
    <row r="89" spans="1:33" ht="25.5" hidden="1" customHeight="1" x14ac:dyDescent="0.25">
      <c r="A89" s="345"/>
      <c r="B89" s="348"/>
      <c r="C89" s="348"/>
      <c r="D89" s="94" t="e">
        <f>IF('Puestos de Trabajo Emp'!#REF!&lt;&gt;0,'Puestos de Trabajo Emp'!#REF!,"")</f>
        <v>#REF!</v>
      </c>
      <c r="E89" s="95" t="e">
        <f>IF('Puestos de Trabajo Emp'!#REF!&lt;&gt;0,'Puestos de Trabajo Emp'!#REF!,"")</f>
        <v>#REF!</v>
      </c>
      <c r="F89" s="351"/>
      <c r="G89" s="94" t="e">
        <f>IF('Puestos de Trabajo Emp'!#REF!&lt;&gt;0,'Puestos de Trabajo Emp'!#REF!,"")</f>
        <v>#REF!</v>
      </c>
      <c r="H89" s="95" t="e">
        <f>IF('Puestos de Trabajo Emp'!#REF!&lt;&gt;0,'Puestos de Trabajo Emp'!#REF!,"")</f>
        <v>#REF!</v>
      </c>
      <c r="I89" s="95" t="e">
        <f>IF('Puestos de Trabajo Emp'!#REF!&lt;&gt;0,'Puestos de Trabajo Emp'!#REF!,"")</f>
        <v>#REF!</v>
      </c>
      <c r="J89" s="351"/>
      <c r="K89" s="351"/>
      <c r="L89" s="351"/>
      <c r="M89" s="354"/>
      <c r="N89" s="41">
        <v>21</v>
      </c>
      <c r="O89" s="41">
        <v>85</v>
      </c>
      <c r="P89" s="357"/>
      <c r="Q89" s="62" t="e">
        <f t="shared" si="36"/>
        <v>#REF!</v>
      </c>
      <c r="R89" s="360"/>
      <c r="S89" s="333"/>
      <c r="T89" s="363"/>
      <c r="U89" s="324"/>
      <c r="V89" s="324"/>
      <c r="W89" s="283"/>
      <c r="X89" s="330"/>
      <c r="Y89" s="283"/>
      <c r="Z89" s="330"/>
      <c r="AA89" s="330"/>
      <c r="AB89" s="327"/>
      <c r="AC89" s="330"/>
      <c r="AD89" s="333"/>
      <c r="AE89" s="336"/>
      <c r="AF89" s="339"/>
      <c r="AG89" s="342"/>
    </row>
    <row r="90" spans="1:33" ht="25.5" hidden="1" customHeight="1" x14ac:dyDescent="0.25">
      <c r="A90" s="345"/>
      <c r="B90" s="348"/>
      <c r="C90" s="348"/>
      <c r="D90" s="94" t="e">
        <f>IF('Puestos de Trabajo Emp'!#REF!&lt;&gt;0,'Puestos de Trabajo Emp'!#REF!,"")</f>
        <v>#REF!</v>
      </c>
      <c r="E90" s="95" t="e">
        <f>IF('Puestos de Trabajo Emp'!#REF!&lt;&gt;0,'Puestos de Trabajo Emp'!#REF!,"")</f>
        <v>#REF!</v>
      </c>
      <c r="F90" s="351"/>
      <c r="G90" s="94" t="e">
        <f>IF('Puestos de Trabajo Emp'!#REF!&lt;&gt;0,'Puestos de Trabajo Emp'!#REF!,"")</f>
        <v>#REF!</v>
      </c>
      <c r="H90" s="95" t="e">
        <f>IF('Puestos de Trabajo Emp'!#REF!&lt;&gt;0,'Puestos de Trabajo Emp'!#REF!,"")</f>
        <v>#REF!</v>
      </c>
      <c r="I90" s="95" t="e">
        <f>IF('Puestos de Trabajo Emp'!#REF!&lt;&gt;0,'Puestos de Trabajo Emp'!#REF!,"")</f>
        <v>#REF!</v>
      </c>
      <c r="J90" s="351"/>
      <c r="K90" s="351"/>
      <c r="L90" s="351"/>
      <c r="M90" s="354"/>
      <c r="N90" s="41"/>
      <c r="O90" s="41"/>
      <c r="P90" s="357"/>
      <c r="Q90" s="62" t="e">
        <f t="shared" si="36"/>
        <v>#REF!</v>
      </c>
      <c r="R90" s="360"/>
      <c r="S90" s="333"/>
      <c r="T90" s="363"/>
      <c r="U90" s="324"/>
      <c r="V90" s="324"/>
      <c r="W90" s="283"/>
      <c r="X90" s="330"/>
      <c r="Y90" s="283"/>
      <c r="Z90" s="330"/>
      <c r="AA90" s="330"/>
      <c r="AB90" s="327"/>
      <c r="AC90" s="330"/>
      <c r="AD90" s="333"/>
      <c r="AE90" s="336"/>
      <c r="AF90" s="339"/>
      <c r="AG90" s="342"/>
    </row>
    <row r="91" spans="1:33" ht="25.5" hidden="1" customHeight="1" thickBot="1" x14ac:dyDescent="0.3">
      <c r="A91" s="346"/>
      <c r="B91" s="349"/>
      <c r="C91" s="349"/>
      <c r="D91" s="92" t="e">
        <f>IF('Puestos de Trabajo Emp'!#REF!&lt;&gt;0,'Puestos de Trabajo Emp'!#REF!,"")</f>
        <v>#REF!</v>
      </c>
      <c r="E91" s="93" t="e">
        <f>IF('Puestos de Trabajo Emp'!#REF!&lt;&gt;0,'Puestos de Trabajo Emp'!#REF!,"")</f>
        <v>#REF!</v>
      </c>
      <c r="F91" s="352"/>
      <c r="G91" s="92" t="e">
        <f>IF('Puestos de Trabajo Emp'!#REF!&lt;&gt;0,'Puestos de Trabajo Emp'!#REF!,"")</f>
        <v>#REF!</v>
      </c>
      <c r="H91" s="93" t="e">
        <f>IF('Puestos de Trabajo Emp'!#REF!&lt;&gt;0,'Puestos de Trabajo Emp'!#REF!,"")</f>
        <v>#REF!</v>
      </c>
      <c r="I91" s="93" t="e">
        <f>IF('Puestos de Trabajo Emp'!#REF!&lt;&gt;0,'Puestos de Trabajo Emp'!#REF!,"")</f>
        <v>#REF!</v>
      </c>
      <c r="J91" s="352"/>
      <c r="K91" s="352"/>
      <c r="L91" s="352"/>
      <c r="M91" s="355"/>
      <c r="N91" s="42"/>
      <c r="O91" s="42"/>
      <c r="P91" s="358"/>
      <c r="Q91" s="63" t="e">
        <f t="shared" si="36"/>
        <v>#REF!</v>
      </c>
      <c r="R91" s="361"/>
      <c r="S91" s="334"/>
      <c r="T91" s="364"/>
      <c r="U91" s="325"/>
      <c r="V91" s="325"/>
      <c r="W91" s="365"/>
      <c r="X91" s="331"/>
      <c r="Y91" s="365"/>
      <c r="Z91" s="331"/>
      <c r="AA91" s="331"/>
      <c r="AB91" s="328"/>
      <c r="AC91" s="331"/>
      <c r="AD91" s="334"/>
      <c r="AE91" s="337"/>
      <c r="AF91" s="340"/>
      <c r="AG91" s="343"/>
    </row>
    <row r="92" spans="1:33" ht="25.5" hidden="1" customHeight="1" x14ac:dyDescent="0.25">
      <c r="A92" s="344">
        <v>18</v>
      </c>
      <c r="B92" s="347" t="e">
        <f>IF('Puestos de Trabajo Emp'!#REF!&lt;&gt;0,'Puestos de Trabajo Emp'!#REF!,"")</f>
        <v>#REF!</v>
      </c>
      <c r="C92" s="347" t="e">
        <f>IF('Puestos de Trabajo Emp'!#REF!&lt;&gt;0,'Puestos de Trabajo Emp'!#REF!,"")</f>
        <v>#REF!</v>
      </c>
      <c r="D92" s="90" t="e">
        <f>IF('Puestos de Trabajo Emp'!#REF!&lt;&gt;0,'Puestos de Trabajo Emp'!#REF!,"")</f>
        <v>#REF!</v>
      </c>
      <c r="E92" s="91" t="e">
        <f>IF('Puestos de Trabajo Emp'!#REF!&lt;&gt;0,'Puestos de Trabajo Emp'!#REF!,"")</f>
        <v>#REF!</v>
      </c>
      <c r="F92" s="350" t="e">
        <f>IF('Puestos de Trabajo Emp'!#REF!&lt;&gt;0,'Puestos de Trabajo Emp'!#REF!,"")</f>
        <v>#REF!</v>
      </c>
      <c r="G92" s="90" t="e">
        <f>IF('Puestos de Trabajo Emp'!#REF!&lt;&gt;0,'Puestos de Trabajo Emp'!#REF!,"")</f>
        <v>#REF!</v>
      </c>
      <c r="H92" s="91" t="e">
        <f>IF('Puestos de Trabajo Emp'!#REF!&lt;&gt;0,'Puestos de Trabajo Emp'!#REF!,"")</f>
        <v>#REF!</v>
      </c>
      <c r="I92" s="91" t="e">
        <f>IF('Puestos de Trabajo Emp'!#REF!&lt;&gt;0,'Puestos de Trabajo Emp'!#REF!,"")</f>
        <v>#REF!</v>
      </c>
      <c r="J92" s="350" t="e">
        <f>IF('Puestos de Trabajo Emp'!#REF!&lt;&gt;0,'Puestos de Trabajo Emp'!#REF!,"")</f>
        <v>#REF!</v>
      </c>
      <c r="K92" s="350" t="e">
        <f>IF('Puestos de Trabajo Emp'!#REF!&lt;&gt;0,'Puestos de Trabajo Emp'!#REF!,"")</f>
        <v>#REF!</v>
      </c>
      <c r="L92" s="350" t="e">
        <f>IF('Puestos de Trabajo Emp'!#REF!&lt;&gt;0,'Puestos de Trabajo Emp'!#REF!,"")</f>
        <v>#REF!</v>
      </c>
      <c r="M92" s="353" t="e">
        <f>SUM(E92:E96)</f>
        <v>#REF!</v>
      </c>
      <c r="N92" s="40">
        <v>22</v>
      </c>
      <c r="O92" s="40">
        <v>88</v>
      </c>
      <c r="P92" s="356">
        <f>MAX(O92:O96)</f>
        <v>99</v>
      </c>
      <c r="Q92" s="64" t="e">
        <f t="shared" si="36"/>
        <v>#REF!</v>
      </c>
      <c r="R92" s="359" t="e">
        <f>SUM(Q92:Q96)</f>
        <v>#REF!</v>
      </c>
      <c r="S92" s="332" t="e">
        <f>ROUND(M92/(8/POWER(2,((P92-85)/3))),1)</f>
        <v>#REF!</v>
      </c>
      <c r="T92" s="362" t="e">
        <f>IF(S92&gt;=10,"Alta",IF(S92&lt;0.5,"Baja","Media"))</f>
        <v>#REF!</v>
      </c>
      <c r="U92" s="323"/>
      <c r="V92" s="323"/>
      <c r="W92" s="282" t="s">
        <v>250</v>
      </c>
      <c r="X92" s="329"/>
      <c r="Y92" s="282"/>
      <c r="Z92" s="329"/>
      <c r="AA92" s="329"/>
      <c r="AB92" s="326">
        <f>ROUND(8/(POWER(2,((AC92-85)/3))),1)</f>
        <v>2705659852.4000001</v>
      </c>
      <c r="AC92" s="329"/>
      <c r="AD92" s="332" t="e">
        <f>ROUND(M92/(8/POWER(2,((AC92-85)/3))),1)</f>
        <v>#REF!</v>
      </c>
      <c r="AE92" s="335" t="e">
        <f t="shared" ref="AE92" si="49">IF(AD92&gt;=10,"Crítico",IF(AD92&lt;0.5,"Bajo","Importante"))</f>
        <v>#REF!</v>
      </c>
      <c r="AF92" s="338" t="e">
        <f t="shared" ref="AF92" si="50">IF(AD92&gt;=10,"Exposición Ocupacional sobre diez veces la Dosis de Ruido Máxima Permitida.",IF(AD92&gt;=1,"Exposición Ocupacional sobre la Dosis de Ruido Máxima Permitida.",IF(AD92&lt;0.5,"Exposición Ocupacional bajo la Dosis de Acción.","Exposición Ocupacional bajo la Dosis de Ruido Máxima Permitida pero sobre la Dosis de Acción.")))</f>
        <v>#REF!</v>
      </c>
      <c r="AG92" s="341" t="e">
        <f t="shared" ref="AG92" si="51">IF(AD92&gt;=10,"Se establece un plazo máximo de seis meses para implementar medidas de control.  Remitir al experto asesor de ACHS la nómina de todos los trabajadores de este puesto de trabajo, para su ingreso al Programa de Vigilancia de la Salud ACHS.",IF(AD92&lt;0.5,"Mantener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93" spans="1:33" ht="25.5" hidden="1" customHeight="1" x14ac:dyDescent="0.25">
      <c r="A93" s="345"/>
      <c r="B93" s="348"/>
      <c r="C93" s="348"/>
      <c r="D93" s="94" t="e">
        <f>IF('Puestos de Trabajo Emp'!#REF!&lt;&gt;0,'Puestos de Trabajo Emp'!#REF!,"")</f>
        <v>#REF!</v>
      </c>
      <c r="E93" s="95" t="e">
        <f>IF('Puestos de Trabajo Emp'!#REF!&lt;&gt;0,'Puestos de Trabajo Emp'!#REF!,"")</f>
        <v>#REF!</v>
      </c>
      <c r="F93" s="351"/>
      <c r="G93" s="94" t="e">
        <f>IF('Puestos de Trabajo Emp'!#REF!&lt;&gt;0,'Puestos de Trabajo Emp'!#REF!,"")</f>
        <v>#REF!</v>
      </c>
      <c r="H93" s="95" t="e">
        <f>IF('Puestos de Trabajo Emp'!#REF!&lt;&gt;0,'Puestos de Trabajo Emp'!#REF!,"")</f>
        <v>#REF!</v>
      </c>
      <c r="I93" s="95" t="e">
        <f>IF('Puestos de Trabajo Emp'!#REF!&lt;&gt;0,'Puestos de Trabajo Emp'!#REF!,"")</f>
        <v>#REF!</v>
      </c>
      <c r="J93" s="351"/>
      <c r="K93" s="351"/>
      <c r="L93" s="351"/>
      <c r="M93" s="354"/>
      <c r="N93" s="41">
        <v>23</v>
      </c>
      <c r="O93" s="41">
        <v>99</v>
      </c>
      <c r="P93" s="357"/>
      <c r="Q93" s="62" t="e">
        <f t="shared" si="36"/>
        <v>#REF!</v>
      </c>
      <c r="R93" s="360"/>
      <c r="S93" s="333"/>
      <c r="T93" s="363"/>
      <c r="U93" s="324"/>
      <c r="V93" s="324"/>
      <c r="W93" s="283"/>
      <c r="X93" s="330"/>
      <c r="Y93" s="283"/>
      <c r="Z93" s="330"/>
      <c r="AA93" s="330"/>
      <c r="AB93" s="327"/>
      <c r="AC93" s="330"/>
      <c r="AD93" s="333"/>
      <c r="AE93" s="336"/>
      <c r="AF93" s="339"/>
      <c r="AG93" s="342"/>
    </row>
    <row r="94" spans="1:33" ht="25.5" hidden="1" customHeight="1" x14ac:dyDescent="0.25">
      <c r="A94" s="345"/>
      <c r="B94" s="348"/>
      <c r="C94" s="348"/>
      <c r="D94" s="94" t="e">
        <f>IF('Puestos de Trabajo Emp'!#REF!&lt;&gt;0,'Puestos de Trabajo Emp'!#REF!,"")</f>
        <v>#REF!</v>
      </c>
      <c r="E94" s="95" t="e">
        <f>IF('Puestos de Trabajo Emp'!#REF!&lt;&gt;0,'Puestos de Trabajo Emp'!#REF!,"")</f>
        <v>#REF!</v>
      </c>
      <c r="F94" s="351"/>
      <c r="G94" s="94" t="e">
        <f>IF('Puestos de Trabajo Emp'!#REF!&lt;&gt;0,'Puestos de Trabajo Emp'!#REF!,"")</f>
        <v>#REF!</v>
      </c>
      <c r="H94" s="95" t="e">
        <f>IF('Puestos de Trabajo Emp'!#REF!&lt;&gt;0,'Puestos de Trabajo Emp'!#REF!,"")</f>
        <v>#REF!</v>
      </c>
      <c r="I94" s="95" t="e">
        <f>IF('Puestos de Trabajo Emp'!#REF!&lt;&gt;0,'Puestos de Trabajo Emp'!#REF!,"")</f>
        <v>#REF!</v>
      </c>
      <c r="J94" s="351"/>
      <c r="K94" s="351"/>
      <c r="L94" s="351"/>
      <c r="M94" s="354"/>
      <c r="N94" s="41">
        <v>24</v>
      </c>
      <c r="O94" s="41">
        <v>85</v>
      </c>
      <c r="P94" s="357"/>
      <c r="Q94" s="62" t="e">
        <f t="shared" si="36"/>
        <v>#REF!</v>
      </c>
      <c r="R94" s="360"/>
      <c r="S94" s="333"/>
      <c r="T94" s="363"/>
      <c r="U94" s="324"/>
      <c r="V94" s="324"/>
      <c r="W94" s="283"/>
      <c r="X94" s="330"/>
      <c r="Y94" s="283"/>
      <c r="Z94" s="330"/>
      <c r="AA94" s="330"/>
      <c r="AB94" s="327"/>
      <c r="AC94" s="330"/>
      <c r="AD94" s="333"/>
      <c r="AE94" s="336"/>
      <c r="AF94" s="339"/>
      <c r="AG94" s="342"/>
    </row>
    <row r="95" spans="1:33" ht="25.5" hidden="1" customHeight="1" x14ac:dyDescent="0.25">
      <c r="A95" s="345"/>
      <c r="B95" s="348"/>
      <c r="C95" s="348"/>
      <c r="D95" s="94" t="e">
        <f>IF('Puestos de Trabajo Emp'!#REF!&lt;&gt;0,'Puestos de Trabajo Emp'!#REF!,"")</f>
        <v>#REF!</v>
      </c>
      <c r="E95" s="95" t="e">
        <f>IF('Puestos de Trabajo Emp'!#REF!&lt;&gt;0,'Puestos de Trabajo Emp'!#REF!,"")</f>
        <v>#REF!</v>
      </c>
      <c r="F95" s="351"/>
      <c r="G95" s="94" t="e">
        <f>IF('Puestos de Trabajo Emp'!#REF!&lt;&gt;0,'Puestos de Trabajo Emp'!#REF!,"")</f>
        <v>#REF!</v>
      </c>
      <c r="H95" s="95" t="e">
        <f>IF('Puestos de Trabajo Emp'!#REF!&lt;&gt;0,'Puestos de Trabajo Emp'!#REF!,"")</f>
        <v>#REF!</v>
      </c>
      <c r="I95" s="95" t="e">
        <f>IF('Puestos de Trabajo Emp'!#REF!&lt;&gt;0,'Puestos de Trabajo Emp'!#REF!,"")</f>
        <v>#REF!</v>
      </c>
      <c r="J95" s="351"/>
      <c r="K95" s="351"/>
      <c r="L95" s="351"/>
      <c r="M95" s="354"/>
      <c r="N95" s="41"/>
      <c r="O95" s="41"/>
      <c r="P95" s="357"/>
      <c r="Q95" s="62" t="e">
        <f t="shared" si="36"/>
        <v>#REF!</v>
      </c>
      <c r="R95" s="360"/>
      <c r="S95" s="333"/>
      <c r="T95" s="363"/>
      <c r="U95" s="324"/>
      <c r="V95" s="324"/>
      <c r="W95" s="283"/>
      <c r="X95" s="330"/>
      <c r="Y95" s="283"/>
      <c r="Z95" s="330"/>
      <c r="AA95" s="330"/>
      <c r="AB95" s="327"/>
      <c r="AC95" s="330"/>
      <c r="AD95" s="333"/>
      <c r="AE95" s="336"/>
      <c r="AF95" s="339"/>
      <c r="AG95" s="342"/>
    </row>
    <row r="96" spans="1:33" ht="25.5" hidden="1" customHeight="1" thickBot="1" x14ac:dyDescent="0.3">
      <c r="A96" s="346"/>
      <c r="B96" s="349"/>
      <c r="C96" s="349"/>
      <c r="D96" s="92" t="e">
        <f>IF('Puestos de Trabajo Emp'!#REF!&lt;&gt;0,'Puestos de Trabajo Emp'!#REF!,"")</f>
        <v>#REF!</v>
      </c>
      <c r="E96" s="93" t="e">
        <f>IF('Puestos de Trabajo Emp'!#REF!&lt;&gt;0,'Puestos de Trabajo Emp'!#REF!,"")</f>
        <v>#REF!</v>
      </c>
      <c r="F96" s="352"/>
      <c r="G96" s="92" t="e">
        <f>IF('Puestos de Trabajo Emp'!#REF!&lt;&gt;0,'Puestos de Trabajo Emp'!#REF!,"")</f>
        <v>#REF!</v>
      </c>
      <c r="H96" s="93" t="e">
        <f>IF('Puestos de Trabajo Emp'!#REF!&lt;&gt;0,'Puestos de Trabajo Emp'!#REF!,"")</f>
        <v>#REF!</v>
      </c>
      <c r="I96" s="93" t="e">
        <f>IF('Puestos de Trabajo Emp'!#REF!&lt;&gt;0,'Puestos de Trabajo Emp'!#REF!,"")</f>
        <v>#REF!</v>
      </c>
      <c r="J96" s="352"/>
      <c r="K96" s="352"/>
      <c r="L96" s="352"/>
      <c r="M96" s="355"/>
      <c r="N96" s="42"/>
      <c r="O96" s="42"/>
      <c r="P96" s="358"/>
      <c r="Q96" s="63" t="e">
        <f t="shared" si="36"/>
        <v>#REF!</v>
      </c>
      <c r="R96" s="361"/>
      <c r="S96" s="334"/>
      <c r="T96" s="364"/>
      <c r="U96" s="325"/>
      <c r="V96" s="325"/>
      <c r="W96" s="365"/>
      <c r="X96" s="331"/>
      <c r="Y96" s="365"/>
      <c r="Z96" s="331"/>
      <c r="AA96" s="331"/>
      <c r="AB96" s="328"/>
      <c r="AC96" s="331"/>
      <c r="AD96" s="334"/>
      <c r="AE96" s="337"/>
      <c r="AF96" s="340"/>
      <c r="AG96" s="343"/>
    </row>
    <row r="97" spans="1:33" ht="25.5" hidden="1" customHeight="1" x14ac:dyDescent="0.25">
      <c r="A97" s="344">
        <v>19</v>
      </c>
      <c r="B97" s="347" t="e">
        <f>IF('Puestos de Trabajo Emp'!#REF!&lt;&gt;0,'Puestos de Trabajo Emp'!#REF!,"")</f>
        <v>#REF!</v>
      </c>
      <c r="C97" s="347" t="e">
        <f>IF('Puestos de Trabajo Emp'!#REF!&lt;&gt;0,'Puestos de Trabajo Emp'!#REF!,"")</f>
        <v>#REF!</v>
      </c>
      <c r="D97" s="90" t="e">
        <f>IF('Puestos de Trabajo Emp'!#REF!&lt;&gt;0,'Puestos de Trabajo Emp'!#REF!,"")</f>
        <v>#REF!</v>
      </c>
      <c r="E97" s="91" t="e">
        <f>IF('Puestos de Trabajo Emp'!#REF!&lt;&gt;0,'Puestos de Trabajo Emp'!#REF!,"")</f>
        <v>#REF!</v>
      </c>
      <c r="F97" s="350" t="e">
        <f>IF('Puestos de Trabajo Emp'!#REF!&lt;&gt;0,'Puestos de Trabajo Emp'!#REF!,"")</f>
        <v>#REF!</v>
      </c>
      <c r="G97" s="90" t="e">
        <f>IF('Puestos de Trabajo Emp'!#REF!&lt;&gt;0,'Puestos de Trabajo Emp'!#REF!,"")</f>
        <v>#REF!</v>
      </c>
      <c r="H97" s="91" t="e">
        <f>IF('Puestos de Trabajo Emp'!#REF!&lt;&gt;0,'Puestos de Trabajo Emp'!#REF!,"")</f>
        <v>#REF!</v>
      </c>
      <c r="I97" s="91" t="e">
        <f>IF('Puestos de Trabajo Emp'!#REF!&lt;&gt;0,'Puestos de Trabajo Emp'!#REF!,"")</f>
        <v>#REF!</v>
      </c>
      <c r="J97" s="350" t="e">
        <f>IF('Puestos de Trabajo Emp'!#REF!&lt;&gt;0,'Puestos de Trabajo Emp'!#REF!,"")</f>
        <v>#REF!</v>
      </c>
      <c r="K97" s="350" t="e">
        <f>IF('Puestos de Trabajo Emp'!#REF!&lt;&gt;0,'Puestos de Trabajo Emp'!#REF!,"")</f>
        <v>#REF!</v>
      </c>
      <c r="L97" s="350" t="e">
        <f>IF('Puestos de Trabajo Emp'!#REF!&lt;&gt;0,'Puestos de Trabajo Emp'!#REF!,"")</f>
        <v>#REF!</v>
      </c>
      <c r="M97" s="353" t="e">
        <f>SUM(E97:E101)</f>
        <v>#REF!</v>
      </c>
      <c r="N97" s="40">
        <v>22</v>
      </c>
      <c r="O97" s="40">
        <v>88</v>
      </c>
      <c r="P97" s="356">
        <f>MAX(O97:O101)</f>
        <v>99</v>
      </c>
      <c r="Q97" s="64" t="e">
        <f t="shared" si="36"/>
        <v>#REF!</v>
      </c>
      <c r="R97" s="359" t="e">
        <f>SUM(Q97:Q101)</f>
        <v>#REF!</v>
      </c>
      <c r="S97" s="332" t="e">
        <f>ROUND(M97/(8/POWER(2,((P97-85)/3))),1)</f>
        <v>#REF!</v>
      </c>
      <c r="T97" s="362" t="e">
        <f>IF(S97&gt;=10,"Alta",IF(S97&lt;0.5,"Baja","Media"))</f>
        <v>#REF!</v>
      </c>
      <c r="U97" s="323"/>
      <c r="V97" s="323"/>
      <c r="W97" s="282" t="s">
        <v>250</v>
      </c>
      <c r="X97" s="329"/>
      <c r="Y97" s="282"/>
      <c r="Z97" s="329"/>
      <c r="AA97" s="329"/>
      <c r="AB97" s="326">
        <f>ROUND(8/(POWER(2,((AC97-85)/3))),1)</f>
        <v>2705659852.4000001</v>
      </c>
      <c r="AC97" s="329"/>
      <c r="AD97" s="332" t="e">
        <f>ROUND(M97/(8/POWER(2,((AC97-85)/3))),1)</f>
        <v>#REF!</v>
      </c>
      <c r="AE97" s="335" t="e">
        <f t="shared" ref="AE97" si="52">IF(AD97&gt;=10,"Crítico",IF(AD97&lt;0.5,"Bajo","Importante"))</f>
        <v>#REF!</v>
      </c>
      <c r="AF97" s="338" t="e">
        <f t="shared" ref="AF97" si="53">IF(AD97&gt;=10,"Exposición Ocupacional sobre diez veces la Dosis de Ruido Máxima Permitida.",IF(AD97&gt;=1,"Exposición Ocupacional sobre la Dosis de Ruido Máxima Permitida.",IF(AD97&lt;0.5,"Exposición Ocupacional bajo la Dosis de Acción.","Exposición Ocupacional bajo la Dosis de Ruido Máxima Permitida pero sobre la Dosis de Acción.")))</f>
        <v>#REF!</v>
      </c>
      <c r="AG97" s="341" t="e">
        <f t="shared" ref="AG97" si="54">IF(AD97&gt;=10,"Se establece un plazo máximo de seis meses para implementar medidas de control.  Remitir al experto asesor de ACHS la nómina de todos los trabajadores de este puesto de trabajo, para su ingreso al Programa de Vigilancia de la Salud ACHS.",IF(AD97&lt;0.5,"Mantener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98" spans="1:33" ht="25.5" hidden="1" customHeight="1" x14ac:dyDescent="0.25">
      <c r="A98" s="345"/>
      <c r="B98" s="348"/>
      <c r="C98" s="348"/>
      <c r="D98" s="94" t="e">
        <f>IF('Puestos de Trabajo Emp'!#REF!&lt;&gt;0,'Puestos de Trabajo Emp'!#REF!,"")</f>
        <v>#REF!</v>
      </c>
      <c r="E98" s="95" t="e">
        <f>IF('Puestos de Trabajo Emp'!#REF!&lt;&gt;0,'Puestos de Trabajo Emp'!#REF!,"")</f>
        <v>#REF!</v>
      </c>
      <c r="F98" s="351"/>
      <c r="G98" s="94" t="e">
        <f>IF('Puestos de Trabajo Emp'!#REF!&lt;&gt;0,'Puestos de Trabajo Emp'!#REF!,"")</f>
        <v>#REF!</v>
      </c>
      <c r="H98" s="95" t="e">
        <f>IF('Puestos de Trabajo Emp'!#REF!&lt;&gt;0,'Puestos de Trabajo Emp'!#REF!,"")</f>
        <v>#REF!</v>
      </c>
      <c r="I98" s="95" t="e">
        <f>IF('Puestos de Trabajo Emp'!#REF!&lt;&gt;0,'Puestos de Trabajo Emp'!#REF!,"")</f>
        <v>#REF!</v>
      </c>
      <c r="J98" s="351"/>
      <c r="K98" s="351"/>
      <c r="L98" s="351"/>
      <c r="M98" s="354"/>
      <c r="N98" s="41">
        <v>23</v>
      </c>
      <c r="O98" s="41">
        <v>99</v>
      </c>
      <c r="P98" s="357"/>
      <c r="Q98" s="62" t="e">
        <f t="shared" si="36"/>
        <v>#REF!</v>
      </c>
      <c r="R98" s="360"/>
      <c r="S98" s="333"/>
      <c r="T98" s="363"/>
      <c r="U98" s="324"/>
      <c r="V98" s="324"/>
      <c r="W98" s="283"/>
      <c r="X98" s="330"/>
      <c r="Y98" s="283"/>
      <c r="Z98" s="330"/>
      <c r="AA98" s="330"/>
      <c r="AB98" s="327"/>
      <c r="AC98" s="330"/>
      <c r="AD98" s="333"/>
      <c r="AE98" s="336"/>
      <c r="AF98" s="339"/>
      <c r="AG98" s="342"/>
    </row>
    <row r="99" spans="1:33" ht="25.5" hidden="1" customHeight="1" x14ac:dyDescent="0.25">
      <c r="A99" s="345"/>
      <c r="B99" s="348"/>
      <c r="C99" s="348"/>
      <c r="D99" s="94" t="e">
        <f>IF('Puestos de Trabajo Emp'!#REF!&lt;&gt;0,'Puestos de Trabajo Emp'!#REF!,"")</f>
        <v>#REF!</v>
      </c>
      <c r="E99" s="95" t="e">
        <f>IF('Puestos de Trabajo Emp'!#REF!&lt;&gt;0,'Puestos de Trabajo Emp'!#REF!,"")</f>
        <v>#REF!</v>
      </c>
      <c r="F99" s="351"/>
      <c r="G99" s="94" t="e">
        <f>IF('Puestos de Trabajo Emp'!#REF!&lt;&gt;0,'Puestos de Trabajo Emp'!#REF!,"")</f>
        <v>#REF!</v>
      </c>
      <c r="H99" s="95" t="e">
        <f>IF('Puestos de Trabajo Emp'!#REF!&lt;&gt;0,'Puestos de Trabajo Emp'!#REF!,"")</f>
        <v>#REF!</v>
      </c>
      <c r="I99" s="95" t="e">
        <f>IF('Puestos de Trabajo Emp'!#REF!&lt;&gt;0,'Puestos de Trabajo Emp'!#REF!,"")</f>
        <v>#REF!</v>
      </c>
      <c r="J99" s="351"/>
      <c r="K99" s="351"/>
      <c r="L99" s="351"/>
      <c r="M99" s="354"/>
      <c r="N99" s="41">
        <v>24</v>
      </c>
      <c r="O99" s="41">
        <v>85</v>
      </c>
      <c r="P99" s="357"/>
      <c r="Q99" s="62" t="e">
        <f t="shared" si="36"/>
        <v>#REF!</v>
      </c>
      <c r="R99" s="360"/>
      <c r="S99" s="333"/>
      <c r="T99" s="363"/>
      <c r="U99" s="324"/>
      <c r="V99" s="324"/>
      <c r="W99" s="283"/>
      <c r="X99" s="330"/>
      <c r="Y99" s="283"/>
      <c r="Z99" s="330"/>
      <c r="AA99" s="330"/>
      <c r="AB99" s="327"/>
      <c r="AC99" s="330"/>
      <c r="AD99" s="333"/>
      <c r="AE99" s="336"/>
      <c r="AF99" s="339"/>
      <c r="AG99" s="342"/>
    </row>
    <row r="100" spans="1:33" ht="25.5" hidden="1" customHeight="1" x14ac:dyDescent="0.25">
      <c r="A100" s="345"/>
      <c r="B100" s="348"/>
      <c r="C100" s="348"/>
      <c r="D100" s="94" t="e">
        <f>IF('Puestos de Trabajo Emp'!#REF!&lt;&gt;0,'Puestos de Trabajo Emp'!#REF!,"")</f>
        <v>#REF!</v>
      </c>
      <c r="E100" s="95" t="e">
        <f>IF('Puestos de Trabajo Emp'!#REF!&lt;&gt;0,'Puestos de Trabajo Emp'!#REF!,"")</f>
        <v>#REF!</v>
      </c>
      <c r="F100" s="351"/>
      <c r="G100" s="94" t="e">
        <f>IF('Puestos de Trabajo Emp'!#REF!&lt;&gt;0,'Puestos de Trabajo Emp'!#REF!,"")</f>
        <v>#REF!</v>
      </c>
      <c r="H100" s="95" t="e">
        <f>IF('Puestos de Trabajo Emp'!#REF!&lt;&gt;0,'Puestos de Trabajo Emp'!#REF!,"")</f>
        <v>#REF!</v>
      </c>
      <c r="I100" s="95" t="e">
        <f>IF('Puestos de Trabajo Emp'!#REF!&lt;&gt;0,'Puestos de Trabajo Emp'!#REF!,"")</f>
        <v>#REF!</v>
      </c>
      <c r="J100" s="351"/>
      <c r="K100" s="351"/>
      <c r="L100" s="351"/>
      <c r="M100" s="354"/>
      <c r="N100" s="41"/>
      <c r="O100" s="41"/>
      <c r="P100" s="357"/>
      <c r="Q100" s="62" t="e">
        <f t="shared" si="36"/>
        <v>#REF!</v>
      </c>
      <c r="R100" s="360"/>
      <c r="S100" s="333"/>
      <c r="T100" s="363"/>
      <c r="U100" s="324"/>
      <c r="V100" s="324"/>
      <c r="W100" s="283"/>
      <c r="X100" s="330"/>
      <c r="Y100" s="283"/>
      <c r="Z100" s="330"/>
      <c r="AA100" s="330"/>
      <c r="AB100" s="327"/>
      <c r="AC100" s="330"/>
      <c r="AD100" s="333"/>
      <c r="AE100" s="336"/>
      <c r="AF100" s="339"/>
      <c r="AG100" s="342"/>
    </row>
    <row r="101" spans="1:33" ht="25.5" hidden="1" customHeight="1" thickBot="1" x14ac:dyDescent="0.3">
      <c r="A101" s="346"/>
      <c r="B101" s="349"/>
      <c r="C101" s="349"/>
      <c r="D101" s="92" t="e">
        <f>IF('Puestos de Trabajo Emp'!#REF!&lt;&gt;0,'Puestos de Trabajo Emp'!#REF!,"")</f>
        <v>#REF!</v>
      </c>
      <c r="E101" s="93" t="e">
        <f>IF('Puestos de Trabajo Emp'!#REF!&lt;&gt;0,'Puestos de Trabajo Emp'!#REF!,"")</f>
        <v>#REF!</v>
      </c>
      <c r="F101" s="352"/>
      <c r="G101" s="92" t="e">
        <f>IF('Puestos de Trabajo Emp'!#REF!&lt;&gt;0,'Puestos de Trabajo Emp'!#REF!,"")</f>
        <v>#REF!</v>
      </c>
      <c r="H101" s="93" t="e">
        <f>IF('Puestos de Trabajo Emp'!#REF!&lt;&gt;0,'Puestos de Trabajo Emp'!#REF!,"")</f>
        <v>#REF!</v>
      </c>
      <c r="I101" s="93" t="e">
        <f>IF('Puestos de Trabajo Emp'!#REF!&lt;&gt;0,'Puestos de Trabajo Emp'!#REF!,"")</f>
        <v>#REF!</v>
      </c>
      <c r="J101" s="352"/>
      <c r="K101" s="352"/>
      <c r="L101" s="352"/>
      <c r="M101" s="355"/>
      <c r="N101" s="42"/>
      <c r="O101" s="42"/>
      <c r="P101" s="358"/>
      <c r="Q101" s="63" t="e">
        <f t="shared" si="36"/>
        <v>#REF!</v>
      </c>
      <c r="R101" s="361"/>
      <c r="S101" s="334"/>
      <c r="T101" s="364"/>
      <c r="U101" s="325"/>
      <c r="V101" s="325"/>
      <c r="W101" s="365"/>
      <c r="X101" s="331"/>
      <c r="Y101" s="365"/>
      <c r="Z101" s="331"/>
      <c r="AA101" s="331"/>
      <c r="AB101" s="328"/>
      <c r="AC101" s="331"/>
      <c r="AD101" s="334"/>
      <c r="AE101" s="337"/>
      <c r="AF101" s="340"/>
      <c r="AG101" s="343"/>
    </row>
    <row r="102" spans="1:33" ht="25.5" hidden="1" customHeight="1" x14ac:dyDescent="0.25">
      <c r="A102" s="344">
        <v>20</v>
      </c>
      <c r="B102" s="347" t="e">
        <f>IF('Puestos de Trabajo Emp'!#REF!&lt;&gt;0,'Puestos de Trabajo Emp'!#REF!,"")</f>
        <v>#REF!</v>
      </c>
      <c r="C102" s="347" t="e">
        <f>IF('Puestos de Trabajo Emp'!#REF!&lt;&gt;0,'Puestos de Trabajo Emp'!#REF!,"")</f>
        <v>#REF!</v>
      </c>
      <c r="D102" s="90" t="e">
        <f>IF('Puestos de Trabajo Emp'!#REF!&lt;&gt;0,'Puestos de Trabajo Emp'!#REF!,"")</f>
        <v>#REF!</v>
      </c>
      <c r="E102" s="91" t="e">
        <f>IF('Puestos de Trabajo Emp'!#REF!&lt;&gt;0,'Puestos de Trabajo Emp'!#REF!,"")</f>
        <v>#REF!</v>
      </c>
      <c r="F102" s="350" t="e">
        <f>IF('Puestos de Trabajo Emp'!#REF!&lt;&gt;0,'Puestos de Trabajo Emp'!#REF!,"")</f>
        <v>#REF!</v>
      </c>
      <c r="G102" s="90" t="e">
        <f>IF('Puestos de Trabajo Emp'!#REF!&lt;&gt;0,'Puestos de Trabajo Emp'!#REF!,"")</f>
        <v>#REF!</v>
      </c>
      <c r="H102" s="91" t="e">
        <f>IF('Puestos de Trabajo Emp'!#REF!&lt;&gt;0,'Puestos de Trabajo Emp'!#REF!,"")</f>
        <v>#REF!</v>
      </c>
      <c r="I102" s="91" t="e">
        <f>IF('Puestos de Trabajo Emp'!#REF!&lt;&gt;0,'Puestos de Trabajo Emp'!#REF!,"")</f>
        <v>#REF!</v>
      </c>
      <c r="J102" s="350" t="e">
        <f>IF('Puestos de Trabajo Emp'!#REF!&lt;&gt;0,'Puestos de Trabajo Emp'!#REF!,"")</f>
        <v>#REF!</v>
      </c>
      <c r="K102" s="350" t="e">
        <f>IF('Puestos de Trabajo Emp'!#REF!&lt;&gt;0,'Puestos de Trabajo Emp'!#REF!,"")</f>
        <v>#REF!</v>
      </c>
      <c r="L102" s="350" t="e">
        <f>IF('Puestos de Trabajo Emp'!#REF!&lt;&gt;0,'Puestos de Trabajo Emp'!#REF!,"")</f>
        <v>#REF!</v>
      </c>
      <c r="M102" s="353" t="e">
        <f>SUM(E102:E106)</f>
        <v>#REF!</v>
      </c>
      <c r="N102" s="40">
        <v>22</v>
      </c>
      <c r="O102" s="40">
        <v>88</v>
      </c>
      <c r="P102" s="356">
        <f>MAX(O102:O106)</f>
        <v>99</v>
      </c>
      <c r="Q102" s="64" t="e">
        <f t="shared" si="36"/>
        <v>#REF!</v>
      </c>
      <c r="R102" s="359" t="e">
        <f>SUM(Q102:Q106)</f>
        <v>#REF!</v>
      </c>
      <c r="S102" s="332" t="e">
        <f>ROUND(M102/(8/POWER(2,((P102-85)/3))),1)</f>
        <v>#REF!</v>
      </c>
      <c r="T102" s="362" t="e">
        <f>IF(S102&gt;=10,"Alta",IF(S102&lt;0.5,"Baja","Media"))</f>
        <v>#REF!</v>
      </c>
      <c r="U102" s="323"/>
      <c r="V102" s="323"/>
      <c r="W102" s="282" t="s">
        <v>250</v>
      </c>
      <c r="X102" s="329"/>
      <c r="Y102" s="282"/>
      <c r="Z102" s="329"/>
      <c r="AA102" s="329"/>
      <c r="AB102" s="326">
        <f>ROUND(8/(POWER(2,((AC102-85)/3))),1)</f>
        <v>2705659852.4000001</v>
      </c>
      <c r="AC102" s="329"/>
      <c r="AD102" s="332" t="e">
        <f>ROUND(M102/(8/POWER(2,((AC102-85)/3))),1)</f>
        <v>#REF!</v>
      </c>
      <c r="AE102" s="335" t="e">
        <f t="shared" ref="AE102" si="55">IF(AD102&gt;=10,"Crítico",IF(AD102&lt;0.5,"Bajo","Importante"))</f>
        <v>#REF!</v>
      </c>
      <c r="AF102" s="338" t="e">
        <f t="shared" ref="AF102" si="56">IF(AD102&gt;=10,"Exposición Ocupacional sobre diez veces la Dosis de Ruido Máxima Permitida.",IF(AD102&gt;=1,"Exposición Ocupacional sobre la Dosis de Ruido Máxima Permitida.",IF(AD102&lt;0.5,"Exposición Ocupacional bajo la Dosis de Acción.","Exposición Ocupacional bajo la Dosis de Ruido Máxima Permitida pero sobre la Dosis de Acción.")))</f>
        <v>#REF!</v>
      </c>
      <c r="AG102" s="341" t="e">
        <f t="shared" ref="AG102" si="57">IF(AD102&gt;=10,"Se establece un plazo máximo de seis meses para implementar medidas de control.  Remitir al experto asesor de ACHS la nómina de todos los trabajadores de este puesto de trabajo, para su ingreso al Programa de Vigilancia de la Salud ACHS.",IF(AD102&lt;0.5,"Mantener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03" spans="1:33" ht="25.5" hidden="1" customHeight="1" x14ac:dyDescent="0.25">
      <c r="A103" s="345"/>
      <c r="B103" s="348"/>
      <c r="C103" s="348"/>
      <c r="D103" s="94" t="e">
        <f>IF('Puestos de Trabajo Emp'!#REF!&lt;&gt;0,'Puestos de Trabajo Emp'!#REF!,"")</f>
        <v>#REF!</v>
      </c>
      <c r="E103" s="95" t="e">
        <f>IF('Puestos de Trabajo Emp'!#REF!&lt;&gt;0,'Puestos de Trabajo Emp'!#REF!,"")</f>
        <v>#REF!</v>
      </c>
      <c r="F103" s="351"/>
      <c r="G103" s="94" t="e">
        <f>IF('Puestos de Trabajo Emp'!#REF!&lt;&gt;0,'Puestos de Trabajo Emp'!#REF!,"")</f>
        <v>#REF!</v>
      </c>
      <c r="H103" s="95" t="e">
        <f>IF('Puestos de Trabajo Emp'!#REF!&lt;&gt;0,'Puestos de Trabajo Emp'!#REF!,"")</f>
        <v>#REF!</v>
      </c>
      <c r="I103" s="95" t="e">
        <f>IF('Puestos de Trabajo Emp'!#REF!&lt;&gt;0,'Puestos de Trabajo Emp'!#REF!,"")</f>
        <v>#REF!</v>
      </c>
      <c r="J103" s="351"/>
      <c r="K103" s="351"/>
      <c r="L103" s="351"/>
      <c r="M103" s="354"/>
      <c r="N103" s="41">
        <v>23</v>
      </c>
      <c r="O103" s="41">
        <v>99</v>
      </c>
      <c r="P103" s="357"/>
      <c r="Q103" s="62" t="e">
        <f t="shared" si="36"/>
        <v>#REF!</v>
      </c>
      <c r="R103" s="360"/>
      <c r="S103" s="333"/>
      <c r="T103" s="363"/>
      <c r="U103" s="324"/>
      <c r="V103" s="324"/>
      <c r="W103" s="283"/>
      <c r="X103" s="330"/>
      <c r="Y103" s="283"/>
      <c r="Z103" s="330"/>
      <c r="AA103" s="330"/>
      <c r="AB103" s="327"/>
      <c r="AC103" s="330"/>
      <c r="AD103" s="333"/>
      <c r="AE103" s="336"/>
      <c r="AF103" s="339"/>
      <c r="AG103" s="342"/>
    </row>
    <row r="104" spans="1:33" ht="25.5" hidden="1" customHeight="1" x14ac:dyDescent="0.25">
      <c r="A104" s="345"/>
      <c r="B104" s="348"/>
      <c r="C104" s="348"/>
      <c r="D104" s="94" t="e">
        <f>IF('Puestos de Trabajo Emp'!#REF!&lt;&gt;0,'Puestos de Trabajo Emp'!#REF!,"")</f>
        <v>#REF!</v>
      </c>
      <c r="E104" s="95" t="e">
        <f>IF('Puestos de Trabajo Emp'!#REF!&lt;&gt;0,'Puestos de Trabajo Emp'!#REF!,"")</f>
        <v>#REF!</v>
      </c>
      <c r="F104" s="351"/>
      <c r="G104" s="94" t="e">
        <f>IF('Puestos de Trabajo Emp'!#REF!&lt;&gt;0,'Puestos de Trabajo Emp'!#REF!,"")</f>
        <v>#REF!</v>
      </c>
      <c r="H104" s="95" t="e">
        <f>IF('Puestos de Trabajo Emp'!#REF!&lt;&gt;0,'Puestos de Trabajo Emp'!#REF!,"")</f>
        <v>#REF!</v>
      </c>
      <c r="I104" s="95" t="e">
        <f>IF('Puestos de Trabajo Emp'!#REF!&lt;&gt;0,'Puestos de Trabajo Emp'!#REF!,"")</f>
        <v>#REF!</v>
      </c>
      <c r="J104" s="351"/>
      <c r="K104" s="351"/>
      <c r="L104" s="351"/>
      <c r="M104" s="354"/>
      <c r="N104" s="41">
        <v>24</v>
      </c>
      <c r="O104" s="41">
        <v>85</v>
      </c>
      <c r="P104" s="357"/>
      <c r="Q104" s="62" t="e">
        <f t="shared" si="36"/>
        <v>#REF!</v>
      </c>
      <c r="R104" s="360"/>
      <c r="S104" s="333"/>
      <c r="T104" s="363"/>
      <c r="U104" s="324"/>
      <c r="V104" s="324"/>
      <c r="W104" s="283"/>
      <c r="X104" s="330"/>
      <c r="Y104" s="283"/>
      <c r="Z104" s="330"/>
      <c r="AA104" s="330"/>
      <c r="AB104" s="327"/>
      <c r="AC104" s="330"/>
      <c r="AD104" s="333"/>
      <c r="AE104" s="336"/>
      <c r="AF104" s="339"/>
      <c r="AG104" s="342"/>
    </row>
    <row r="105" spans="1:33" ht="25.5" hidden="1" customHeight="1" x14ac:dyDescent="0.25">
      <c r="A105" s="345"/>
      <c r="B105" s="348"/>
      <c r="C105" s="348"/>
      <c r="D105" s="94" t="e">
        <f>IF('Puestos de Trabajo Emp'!#REF!&lt;&gt;0,'Puestos de Trabajo Emp'!#REF!,"")</f>
        <v>#REF!</v>
      </c>
      <c r="E105" s="95" t="e">
        <f>IF('Puestos de Trabajo Emp'!#REF!&lt;&gt;0,'Puestos de Trabajo Emp'!#REF!,"")</f>
        <v>#REF!</v>
      </c>
      <c r="F105" s="351"/>
      <c r="G105" s="94" t="e">
        <f>IF('Puestos de Trabajo Emp'!#REF!&lt;&gt;0,'Puestos de Trabajo Emp'!#REF!,"")</f>
        <v>#REF!</v>
      </c>
      <c r="H105" s="95" t="e">
        <f>IF('Puestos de Trabajo Emp'!#REF!&lt;&gt;0,'Puestos de Trabajo Emp'!#REF!,"")</f>
        <v>#REF!</v>
      </c>
      <c r="I105" s="95" t="e">
        <f>IF('Puestos de Trabajo Emp'!#REF!&lt;&gt;0,'Puestos de Trabajo Emp'!#REF!,"")</f>
        <v>#REF!</v>
      </c>
      <c r="J105" s="351"/>
      <c r="K105" s="351"/>
      <c r="L105" s="351"/>
      <c r="M105" s="354"/>
      <c r="N105" s="41"/>
      <c r="O105" s="41"/>
      <c r="P105" s="357"/>
      <c r="Q105" s="62" t="e">
        <f t="shared" si="36"/>
        <v>#REF!</v>
      </c>
      <c r="R105" s="360"/>
      <c r="S105" s="333"/>
      <c r="T105" s="363"/>
      <c r="U105" s="324"/>
      <c r="V105" s="324"/>
      <c r="W105" s="283"/>
      <c r="X105" s="330"/>
      <c r="Y105" s="283"/>
      <c r="Z105" s="330"/>
      <c r="AA105" s="330"/>
      <c r="AB105" s="327"/>
      <c r="AC105" s="330"/>
      <c r="AD105" s="333"/>
      <c r="AE105" s="336"/>
      <c r="AF105" s="339"/>
      <c r="AG105" s="342"/>
    </row>
    <row r="106" spans="1:33" ht="25.5" hidden="1" customHeight="1" thickBot="1" x14ac:dyDescent="0.3">
      <c r="A106" s="346"/>
      <c r="B106" s="349"/>
      <c r="C106" s="349"/>
      <c r="D106" s="92" t="e">
        <f>IF('Puestos de Trabajo Emp'!#REF!&lt;&gt;0,'Puestos de Trabajo Emp'!#REF!,"")</f>
        <v>#REF!</v>
      </c>
      <c r="E106" s="93" t="e">
        <f>IF('Puestos de Trabajo Emp'!#REF!&lt;&gt;0,'Puestos de Trabajo Emp'!#REF!,"")</f>
        <v>#REF!</v>
      </c>
      <c r="F106" s="352"/>
      <c r="G106" s="92" t="e">
        <f>IF('Puestos de Trabajo Emp'!#REF!&lt;&gt;0,'Puestos de Trabajo Emp'!#REF!,"")</f>
        <v>#REF!</v>
      </c>
      <c r="H106" s="93" t="e">
        <f>IF('Puestos de Trabajo Emp'!#REF!&lt;&gt;0,'Puestos de Trabajo Emp'!#REF!,"")</f>
        <v>#REF!</v>
      </c>
      <c r="I106" s="93" t="e">
        <f>IF('Puestos de Trabajo Emp'!#REF!&lt;&gt;0,'Puestos de Trabajo Emp'!#REF!,"")</f>
        <v>#REF!</v>
      </c>
      <c r="J106" s="352"/>
      <c r="K106" s="352"/>
      <c r="L106" s="352"/>
      <c r="M106" s="355"/>
      <c r="N106" s="42"/>
      <c r="O106" s="42"/>
      <c r="P106" s="358"/>
      <c r="Q106" s="63" t="e">
        <f t="shared" si="36"/>
        <v>#REF!</v>
      </c>
      <c r="R106" s="361"/>
      <c r="S106" s="334"/>
      <c r="T106" s="364"/>
      <c r="U106" s="325"/>
      <c r="V106" s="325"/>
      <c r="W106" s="365"/>
      <c r="X106" s="331"/>
      <c r="Y106" s="365"/>
      <c r="Z106" s="331"/>
      <c r="AA106" s="331"/>
      <c r="AB106" s="328"/>
      <c r="AC106" s="331"/>
      <c r="AD106" s="334"/>
      <c r="AE106" s="337"/>
      <c r="AF106" s="340"/>
      <c r="AG106" s="343"/>
    </row>
    <row r="107" spans="1:33" ht="25.5" hidden="1" customHeight="1" x14ac:dyDescent="0.25">
      <c r="A107" s="344">
        <v>21</v>
      </c>
      <c r="B107" s="347" t="e">
        <f>IF('Puestos de Trabajo Emp'!#REF!&lt;&gt;0,'Puestos de Trabajo Emp'!#REF!,"")</f>
        <v>#REF!</v>
      </c>
      <c r="C107" s="347" t="e">
        <f>IF('Puestos de Trabajo Emp'!#REF!&lt;&gt;0,'Puestos de Trabajo Emp'!#REF!,"")</f>
        <v>#REF!</v>
      </c>
      <c r="D107" s="90" t="e">
        <f>IF('Puestos de Trabajo Emp'!#REF!&lt;&gt;0,'Puestos de Trabajo Emp'!#REF!,"")</f>
        <v>#REF!</v>
      </c>
      <c r="E107" s="91" t="e">
        <f>IF('Puestos de Trabajo Emp'!#REF!&lt;&gt;0,'Puestos de Trabajo Emp'!#REF!,"")</f>
        <v>#REF!</v>
      </c>
      <c r="F107" s="350" t="e">
        <f>IF('Puestos de Trabajo Emp'!#REF!&lt;&gt;0,'Puestos de Trabajo Emp'!#REF!,"")</f>
        <v>#REF!</v>
      </c>
      <c r="G107" s="90" t="e">
        <f>IF('Puestos de Trabajo Emp'!#REF!&lt;&gt;0,'Puestos de Trabajo Emp'!#REF!,"")</f>
        <v>#REF!</v>
      </c>
      <c r="H107" s="91" t="e">
        <f>IF('Puestos de Trabajo Emp'!#REF!&lt;&gt;0,'Puestos de Trabajo Emp'!#REF!,"")</f>
        <v>#REF!</v>
      </c>
      <c r="I107" s="91" t="e">
        <f>IF('Puestos de Trabajo Emp'!#REF!&lt;&gt;0,'Puestos de Trabajo Emp'!#REF!,"")</f>
        <v>#REF!</v>
      </c>
      <c r="J107" s="350" t="e">
        <f>IF('Puestos de Trabajo Emp'!#REF!&lt;&gt;0,'Puestos de Trabajo Emp'!#REF!,"")</f>
        <v>#REF!</v>
      </c>
      <c r="K107" s="350" t="e">
        <f>IF('Puestos de Trabajo Emp'!#REF!&lt;&gt;0,'Puestos de Trabajo Emp'!#REF!,"")</f>
        <v>#REF!</v>
      </c>
      <c r="L107" s="350" t="e">
        <f>IF('Puestos de Trabajo Emp'!#REF!&lt;&gt;0,'Puestos de Trabajo Emp'!#REF!,"")</f>
        <v>#REF!</v>
      </c>
      <c r="M107" s="353" t="e">
        <f>SUM(E107:E111)</f>
        <v>#REF!</v>
      </c>
      <c r="N107" s="40">
        <v>22</v>
      </c>
      <c r="O107" s="40">
        <v>88</v>
      </c>
      <c r="P107" s="356">
        <f>MAX(O107:O111)</f>
        <v>99</v>
      </c>
      <c r="Q107" s="64" t="e">
        <f t="shared" si="36"/>
        <v>#REF!</v>
      </c>
      <c r="R107" s="359" t="e">
        <f>SUM(Q107:Q111)</f>
        <v>#REF!</v>
      </c>
      <c r="S107" s="332" t="e">
        <f>ROUND(M107/(8/POWER(2,((P107-85)/3))),1)</f>
        <v>#REF!</v>
      </c>
      <c r="T107" s="362" t="e">
        <f>IF(S107&gt;=10,"Alta",IF(S107&lt;0.5,"Baja","Media"))</f>
        <v>#REF!</v>
      </c>
      <c r="U107" s="323"/>
      <c r="V107" s="323"/>
      <c r="W107" s="282" t="s">
        <v>250</v>
      </c>
      <c r="X107" s="329"/>
      <c r="Y107" s="282"/>
      <c r="Z107" s="329"/>
      <c r="AA107" s="329"/>
      <c r="AB107" s="326">
        <f>ROUND(8/(POWER(2,((AC107-85)/3))),1)</f>
        <v>2705659852.4000001</v>
      </c>
      <c r="AC107" s="329"/>
      <c r="AD107" s="332" t="e">
        <f>ROUND(M107/(8/POWER(2,((AC107-85)/3))),1)</f>
        <v>#REF!</v>
      </c>
      <c r="AE107" s="335" t="e">
        <f t="shared" ref="AE107" si="58">IF(AD107&gt;=10,"Crítico",IF(AD107&lt;0.5,"Bajo","Importante"))</f>
        <v>#REF!</v>
      </c>
      <c r="AF107" s="338" t="e">
        <f t="shared" ref="AF107" si="59">IF(AD107&gt;=10,"Exposición Ocupacional sobre diez veces la Dosis de Ruido Máxima Permitida.",IF(AD107&gt;=1,"Exposición Ocupacional sobre la Dosis de Ruido Máxima Permitida.",IF(AD107&lt;0.5,"Exposición Ocupacional bajo la Dosis de Acción.","Exposición Ocupacional bajo la Dosis de Ruido Máxima Permitida pero sobre la Dosis de Acción.")))</f>
        <v>#REF!</v>
      </c>
      <c r="AG107" s="341" t="e">
        <f t="shared" ref="AG107" si="60">IF(AD107&gt;=10,"Se establece un plazo máximo de seis meses para implementar medidas de control.  Remitir al experto asesor de ACHS la nómina de todos los trabajadores de este puesto de trabajo, para su ingreso al Programa de Vigilancia de la Salud ACHS.",IF(AD107&lt;0.5,"Mantener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08" spans="1:33" ht="25.5" hidden="1" customHeight="1" x14ac:dyDescent="0.25">
      <c r="A108" s="345"/>
      <c r="B108" s="348"/>
      <c r="C108" s="348"/>
      <c r="D108" s="94" t="e">
        <f>IF('Puestos de Trabajo Emp'!#REF!&lt;&gt;0,'Puestos de Trabajo Emp'!#REF!,"")</f>
        <v>#REF!</v>
      </c>
      <c r="E108" s="95" t="e">
        <f>IF('Puestos de Trabajo Emp'!#REF!&lt;&gt;0,'Puestos de Trabajo Emp'!#REF!,"")</f>
        <v>#REF!</v>
      </c>
      <c r="F108" s="351"/>
      <c r="G108" s="94" t="e">
        <f>IF('Puestos de Trabajo Emp'!#REF!&lt;&gt;0,'Puestos de Trabajo Emp'!#REF!,"")</f>
        <v>#REF!</v>
      </c>
      <c r="H108" s="95" t="e">
        <f>IF('Puestos de Trabajo Emp'!#REF!&lt;&gt;0,'Puestos de Trabajo Emp'!#REF!,"")</f>
        <v>#REF!</v>
      </c>
      <c r="I108" s="95" t="e">
        <f>IF('Puestos de Trabajo Emp'!#REF!&lt;&gt;0,'Puestos de Trabajo Emp'!#REF!,"")</f>
        <v>#REF!</v>
      </c>
      <c r="J108" s="351"/>
      <c r="K108" s="351"/>
      <c r="L108" s="351"/>
      <c r="M108" s="354"/>
      <c r="N108" s="41">
        <v>23</v>
      </c>
      <c r="O108" s="41">
        <v>99</v>
      </c>
      <c r="P108" s="357"/>
      <c r="Q108" s="62" t="e">
        <f t="shared" si="36"/>
        <v>#REF!</v>
      </c>
      <c r="R108" s="360"/>
      <c r="S108" s="333"/>
      <c r="T108" s="363"/>
      <c r="U108" s="324"/>
      <c r="V108" s="324"/>
      <c r="W108" s="283"/>
      <c r="X108" s="330"/>
      <c r="Y108" s="283"/>
      <c r="Z108" s="330"/>
      <c r="AA108" s="330"/>
      <c r="AB108" s="327"/>
      <c r="AC108" s="330"/>
      <c r="AD108" s="333"/>
      <c r="AE108" s="336"/>
      <c r="AF108" s="339"/>
      <c r="AG108" s="342"/>
    </row>
    <row r="109" spans="1:33" ht="25.5" hidden="1" customHeight="1" x14ac:dyDescent="0.25">
      <c r="A109" s="345"/>
      <c r="B109" s="348"/>
      <c r="C109" s="348"/>
      <c r="D109" s="94" t="e">
        <f>IF('Puestos de Trabajo Emp'!#REF!&lt;&gt;0,'Puestos de Trabajo Emp'!#REF!,"")</f>
        <v>#REF!</v>
      </c>
      <c r="E109" s="95" t="e">
        <f>IF('Puestos de Trabajo Emp'!#REF!&lt;&gt;0,'Puestos de Trabajo Emp'!#REF!,"")</f>
        <v>#REF!</v>
      </c>
      <c r="F109" s="351"/>
      <c r="G109" s="94" t="e">
        <f>IF('Puestos de Trabajo Emp'!#REF!&lt;&gt;0,'Puestos de Trabajo Emp'!#REF!,"")</f>
        <v>#REF!</v>
      </c>
      <c r="H109" s="95" t="e">
        <f>IF('Puestos de Trabajo Emp'!#REF!&lt;&gt;0,'Puestos de Trabajo Emp'!#REF!,"")</f>
        <v>#REF!</v>
      </c>
      <c r="I109" s="95" t="e">
        <f>IF('Puestos de Trabajo Emp'!#REF!&lt;&gt;0,'Puestos de Trabajo Emp'!#REF!,"")</f>
        <v>#REF!</v>
      </c>
      <c r="J109" s="351"/>
      <c r="K109" s="351"/>
      <c r="L109" s="351"/>
      <c r="M109" s="354"/>
      <c r="N109" s="41">
        <v>24</v>
      </c>
      <c r="O109" s="41">
        <v>85</v>
      </c>
      <c r="P109" s="357"/>
      <c r="Q109" s="62" t="e">
        <f t="shared" si="36"/>
        <v>#REF!</v>
      </c>
      <c r="R109" s="360"/>
      <c r="S109" s="333"/>
      <c r="T109" s="363"/>
      <c r="U109" s="324"/>
      <c r="V109" s="324"/>
      <c r="W109" s="283"/>
      <c r="X109" s="330"/>
      <c r="Y109" s="283"/>
      <c r="Z109" s="330"/>
      <c r="AA109" s="330"/>
      <c r="AB109" s="327"/>
      <c r="AC109" s="330"/>
      <c r="AD109" s="333"/>
      <c r="AE109" s="336"/>
      <c r="AF109" s="339"/>
      <c r="AG109" s="342"/>
    </row>
    <row r="110" spans="1:33" ht="25.5" hidden="1" customHeight="1" x14ac:dyDescent="0.25">
      <c r="A110" s="345"/>
      <c r="B110" s="348"/>
      <c r="C110" s="348"/>
      <c r="D110" s="94" t="e">
        <f>IF('Puestos de Trabajo Emp'!#REF!&lt;&gt;0,'Puestos de Trabajo Emp'!#REF!,"")</f>
        <v>#REF!</v>
      </c>
      <c r="E110" s="95" t="e">
        <f>IF('Puestos de Trabajo Emp'!#REF!&lt;&gt;0,'Puestos de Trabajo Emp'!#REF!,"")</f>
        <v>#REF!</v>
      </c>
      <c r="F110" s="351"/>
      <c r="G110" s="94" t="e">
        <f>IF('Puestos de Trabajo Emp'!#REF!&lt;&gt;0,'Puestos de Trabajo Emp'!#REF!,"")</f>
        <v>#REF!</v>
      </c>
      <c r="H110" s="95" t="e">
        <f>IF('Puestos de Trabajo Emp'!#REF!&lt;&gt;0,'Puestos de Trabajo Emp'!#REF!,"")</f>
        <v>#REF!</v>
      </c>
      <c r="I110" s="95" t="e">
        <f>IF('Puestos de Trabajo Emp'!#REF!&lt;&gt;0,'Puestos de Trabajo Emp'!#REF!,"")</f>
        <v>#REF!</v>
      </c>
      <c r="J110" s="351"/>
      <c r="K110" s="351"/>
      <c r="L110" s="351"/>
      <c r="M110" s="354"/>
      <c r="N110" s="41"/>
      <c r="O110" s="41"/>
      <c r="P110" s="357"/>
      <c r="Q110" s="62" t="e">
        <f t="shared" si="36"/>
        <v>#REF!</v>
      </c>
      <c r="R110" s="360"/>
      <c r="S110" s="333"/>
      <c r="T110" s="363"/>
      <c r="U110" s="324"/>
      <c r="V110" s="324"/>
      <c r="W110" s="283"/>
      <c r="X110" s="330"/>
      <c r="Y110" s="283"/>
      <c r="Z110" s="330"/>
      <c r="AA110" s="330"/>
      <c r="AB110" s="327"/>
      <c r="AC110" s="330"/>
      <c r="AD110" s="333"/>
      <c r="AE110" s="336"/>
      <c r="AF110" s="339"/>
      <c r="AG110" s="342"/>
    </row>
    <row r="111" spans="1:33" ht="25.5" hidden="1" customHeight="1" thickBot="1" x14ac:dyDescent="0.3">
      <c r="A111" s="346"/>
      <c r="B111" s="349"/>
      <c r="C111" s="349"/>
      <c r="D111" s="92" t="e">
        <f>IF('Puestos de Trabajo Emp'!#REF!&lt;&gt;0,'Puestos de Trabajo Emp'!#REF!,"")</f>
        <v>#REF!</v>
      </c>
      <c r="E111" s="93" t="e">
        <f>IF('Puestos de Trabajo Emp'!#REF!&lt;&gt;0,'Puestos de Trabajo Emp'!#REF!,"")</f>
        <v>#REF!</v>
      </c>
      <c r="F111" s="352"/>
      <c r="G111" s="92" t="e">
        <f>IF('Puestos de Trabajo Emp'!#REF!&lt;&gt;0,'Puestos de Trabajo Emp'!#REF!,"")</f>
        <v>#REF!</v>
      </c>
      <c r="H111" s="93" t="e">
        <f>IF('Puestos de Trabajo Emp'!#REF!&lt;&gt;0,'Puestos de Trabajo Emp'!#REF!,"")</f>
        <v>#REF!</v>
      </c>
      <c r="I111" s="93" t="e">
        <f>IF('Puestos de Trabajo Emp'!#REF!&lt;&gt;0,'Puestos de Trabajo Emp'!#REF!,"")</f>
        <v>#REF!</v>
      </c>
      <c r="J111" s="352"/>
      <c r="K111" s="352"/>
      <c r="L111" s="352"/>
      <c r="M111" s="355"/>
      <c r="N111" s="42"/>
      <c r="O111" s="42"/>
      <c r="P111" s="358"/>
      <c r="Q111" s="63" t="e">
        <f t="shared" si="36"/>
        <v>#REF!</v>
      </c>
      <c r="R111" s="361"/>
      <c r="S111" s="334"/>
      <c r="T111" s="364"/>
      <c r="U111" s="325"/>
      <c r="V111" s="325"/>
      <c r="W111" s="365"/>
      <c r="X111" s="331"/>
      <c r="Y111" s="365"/>
      <c r="Z111" s="331"/>
      <c r="AA111" s="331"/>
      <c r="AB111" s="328"/>
      <c r="AC111" s="331"/>
      <c r="AD111" s="334"/>
      <c r="AE111" s="337"/>
      <c r="AF111" s="340"/>
      <c r="AG111" s="343"/>
    </row>
    <row r="112" spans="1:33" ht="25.5" hidden="1" customHeight="1" x14ac:dyDescent="0.25">
      <c r="A112" s="344">
        <v>22</v>
      </c>
      <c r="B112" s="347" t="e">
        <f>IF('Puestos de Trabajo Emp'!#REF!&lt;&gt;0,'Puestos de Trabajo Emp'!#REF!,"")</f>
        <v>#REF!</v>
      </c>
      <c r="C112" s="347" t="e">
        <f>IF('Puestos de Trabajo Emp'!#REF!&lt;&gt;0,'Puestos de Trabajo Emp'!#REF!,"")</f>
        <v>#REF!</v>
      </c>
      <c r="D112" s="90" t="e">
        <f>IF('Puestos de Trabajo Emp'!#REF!&lt;&gt;0,'Puestos de Trabajo Emp'!#REF!,"")</f>
        <v>#REF!</v>
      </c>
      <c r="E112" s="91" t="e">
        <f>IF('Puestos de Trabajo Emp'!#REF!&lt;&gt;0,'Puestos de Trabajo Emp'!#REF!,"")</f>
        <v>#REF!</v>
      </c>
      <c r="F112" s="350" t="e">
        <f>IF('Puestos de Trabajo Emp'!#REF!&lt;&gt;0,'Puestos de Trabajo Emp'!#REF!,"")</f>
        <v>#REF!</v>
      </c>
      <c r="G112" s="90" t="e">
        <f>IF('Puestos de Trabajo Emp'!#REF!&lt;&gt;0,'Puestos de Trabajo Emp'!#REF!,"")</f>
        <v>#REF!</v>
      </c>
      <c r="H112" s="91" t="e">
        <f>IF('Puestos de Trabajo Emp'!#REF!&lt;&gt;0,'Puestos de Trabajo Emp'!#REF!,"")</f>
        <v>#REF!</v>
      </c>
      <c r="I112" s="91" t="e">
        <f>IF('Puestos de Trabajo Emp'!#REF!&lt;&gt;0,'Puestos de Trabajo Emp'!#REF!,"")</f>
        <v>#REF!</v>
      </c>
      <c r="J112" s="350" t="e">
        <f>IF('Puestos de Trabajo Emp'!#REF!&lt;&gt;0,'Puestos de Trabajo Emp'!#REF!,"")</f>
        <v>#REF!</v>
      </c>
      <c r="K112" s="350" t="e">
        <f>IF('Puestos de Trabajo Emp'!#REF!&lt;&gt;0,'Puestos de Trabajo Emp'!#REF!,"")</f>
        <v>#REF!</v>
      </c>
      <c r="L112" s="350" t="e">
        <f>IF('Puestos de Trabajo Emp'!#REF!&lt;&gt;0,'Puestos de Trabajo Emp'!#REF!,"")</f>
        <v>#REF!</v>
      </c>
      <c r="M112" s="353" t="e">
        <f>SUM(E112:E116)</f>
        <v>#REF!</v>
      </c>
      <c r="N112" s="40">
        <v>1</v>
      </c>
      <c r="O112" s="40">
        <v>88</v>
      </c>
      <c r="P112" s="366">
        <f>MAX(O112:O116)</f>
        <v>100</v>
      </c>
      <c r="Q112" s="64" t="e">
        <f t="shared" si="36"/>
        <v>#REF!</v>
      </c>
      <c r="R112" s="332" t="e">
        <f>SUM(Q112:Q116)</f>
        <v>#REF!</v>
      </c>
      <c r="S112" s="332" t="e">
        <f>ROUND(M112/(8/POWER(2,((P112-85)/3))),1)</f>
        <v>#REF!</v>
      </c>
      <c r="T112" s="362" t="e">
        <f>IF(S112&gt;=10,"Alta",IF(S112&lt;0.5,"Baja","Media"))</f>
        <v>#REF!</v>
      </c>
      <c r="U112" s="323"/>
      <c r="V112" s="323"/>
      <c r="W112" s="282" t="s">
        <v>250</v>
      </c>
      <c r="X112" s="329"/>
      <c r="Y112" s="282"/>
      <c r="Z112" s="329"/>
      <c r="AA112" s="329"/>
      <c r="AB112" s="326">
        <f>ROUND(8/(POWER(2,((AC112-85)/3))),1)</f>
        <v>2705659852.4000001</v>
      </c>
      <c r="AC112" s="329"/>
      <c r="AD112" s="332" t="e">
        <f>ROUND(M112/(8/POWER(2,((AC112-85)/3))),1)</f>
        <v>#REF!</v>
      </c>
      <c r="AE112" s="335" t="e">
        <f t="shared" ref="AE112" si="61">IF(AD112&gt;=10,"Crítico",IF(AD112&lt;0.5,"Bajo","Importante"))</f>
        <v>#REF!</v>
      </c>
      <c r="AF112" s="338" t="e">
        <f t="shared" ref="AF112" si="62">IF(AD112&gt;=10,"Exposición Ocupacional sobre diez veces la Dosis de Ruido Máxima Permitida.",IF(AD112&gt;=1,"Exposición Ocupacional sobre la Dosis de Ruido Máxima Permitida.",IF(AD112&lt;0.5,"Exposición Ocupacional bajo la Dosis de Acción.","Exposición Ocupacional bajo la Dosis de Ruido Máxima Permitida pero sobre la Dosis de Acción.")))</f>
        <v>#REF!</v>
      </c>
      <c r="AG112" s="341" t="e">
        <f t="shared" ref="AG112" si="63">IF(AD112&gt;=10,"Se establece un plazo máximo de seis meses para implementar medidas de control.  Remitir al experto asesor de ACHS la nómina de todos los trabajadores de este puesto de trabajo, para su ingreso al Programa de Vigilancia de la Salud ACHS.",IF(AD112&lt;0.5,"Mantener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13" spans="1:33" ht="25.5" hidden="1" customHeight="1" x14ac:dyDescent="0.25">
      <c r="A113" s="345"/>
      <c r="B113" s="348"/>
      <c r="C113" s="348"/>
      <c r="D113" s="94" t="e">
        <f>IF('Puestos de Trabajo Emp'!#REF!&lt;&gt;0,'Puestos de Trabajo Emp'!#REF!,"")</f>
        <v>#REF!</v>
      </c>
      <c r="E113" s="95" t="e">
        <f>IF('Puestos de Trabajo Emp'!#REF!&lt;&gt;0,'Puestos de Trabajo Emp'!#REF!,"")</f>
        <v>#REF!</v>
      </c>
      <c r="F113" s="351"/>
      <c r="G113" s="94" t="e">
        <f>IF('Puestos de Trabajo Emp'!#REF!&lt;&gt;0,'Puestos de Trabajo Emp'!#REF!,"")</f>
        <v>#REF!</v>
      </c>
      <c r="H113" s="95" t="e">
        <f>IF('Puestos de Trabajo Emp'!#REF!&lt;&gt;0,'Puestos de Trabajo Emp'!#REF!,"")</f>
        <v>#REF!</v>
      </c>
      <c r="I113" s="95" t="e">
        <f>IF('Puestos de Trabajo Emp'!#REF!&lt;&gt;0,'Puestos de Trabajo Emp'!#REF!,"")</f>
        <v>#REF!</v>
      </c>
      <c r="J113" s="351"/>
      <c r="K113" s="351"/>
      <c r="L113" s="351"/>
      <c r="M113" s="354"/>
      <c r="N113" s="41">
        <v>2</v>
      </c>
      <c r="O113" s="41">
        <v>99</v>
      </c>
      <c r="P113" s="367"/>
      <c r="Q113" s="62" t="e">
        <f t="shared" si="36"/>
        <v>#REF!</v>
      </c>
      <c r="R113" s="333"/>
      <c r="S113" s="333"/>
      <c r="T113" s="363"/>
      <c r="U113" s="324"/>
      <c r="V113" s="324"/>
      <c r="W113" s="283"/>
      <c r="X113" s="330"/>
      <c r="Y113" s="283"/>
      <c r="Z113" s="330"/>
      <c r="AA113" s="330"/>
      <c r="AB113" s="327"/>
      <c r="AC113" s="330"/>
      <c r="AD113" s="333"/>
      <c r="AE113" s="336"/>
      <c r="AF113" s="339"/>
      <c r="AG113" s="342"/>
    </row>
    <row r="114" spans="1:33" ht="25.5" hidden="1" customHeight="1" x14ac:dyDescent="0.25">
      <c r="A114" s="345"/>
      <c r="B114" s="348"/>
      <c r="C114" s="348"/>
      <c r="D114" s="94" t="e">
        <f>IF('Puestos de Trabajo Emp'!#REF!&lt;&gt;0,'Puestos de Trabajo Emp'!#REF!,"")</f>
        <v>#REF!</v>
      </c>
      <c r="E114" s="95" t="e">
        <f>IF('Puestos de Trabajo Emp'!#REF!&lt;&gt;0,'Puestos de Trabajo Emp'!#REF!,"")</f>
        <v>#REF!</v>
      </c>
      <c r="F114" s="351"/>
      <c r="G114" s="94" t="e">
        <f>IF('Puestos de Trabajo Emp'!#REF!&lt;&gt;0,'Puestos de Trabajo Emp'!#REF!,"")</f>
        <v>#REF!</v>
      </c>
      <c r="H114" s="95" t="e">
        <f>IF('Puestos de Trabajo Emp'!#REF!&lt;&gt;0,'Puestos de Trabajo Emp'!#REF!,"")</f>
        <v>#REF!</v>
      </c>
      <c r="I114" s="95" t="e">
        <f>IF('Puestos de Trabajo Emp'!#REF!&lt;&gt;0,'Puestos de Trabajo Emp'!#REF!,"")</f>
        <v>#REF!</v>
      </c>
      <c r="J114" s="351"/>
      <c r="K114" s="351"/>
      <c r="L114" s="351"/>
      <c r="M114" s="354"/>
      <c r="N114" s="41">
        <v>3</v>
      </c>
      <c r="O114" s="41">
        <v>82</v>
      </c>
      <c r="P114" s="367"/>
      <c r="Q114" s="62" t="e">
        <f t="shared" si="36"/>
        <v>#REF!</v>
      </c>
      <c r="R114" s="333"/>
      <c r="S114" s="333"/>
      <c r="T114" s="363"/>
      <c r="U114" s="324"/>
      <c r="V114" s="324"/>
      <c r="W114" s="283"/>
      <c r="X114" s="330"/>
      <c r="Y114" s="283"/>
      <c r="Z114" s="330"/>
      <c r="AA114" s="330"/>
      <c r="AB114" s="327"/>
      <c r="AC114" s="330"/>
      <c r="AD114" s="333"/>
      <c r="AE114" s="336"/>
      <c r="AF114" s="339"/>
      <c r="AG114" s="342"/>
    </row>
    <row r="115" spans="1:33" ht="25.5" hidden="1" customHeight="1" x14ac:dyDescent="0.25">
      <c r="A115" s="345"/>
      <c r="B115" s="348"/>
      <c r="C115" s="348"/>
      <c r="D115" s="94" t="e">
        <f>IF('Puestos de Trabajo Emp'!#REF!&lt;&gt;0,'Puestos de Trabajo Emp'!#REF!,"")</f>
        <v>#REF!</v>
      </c>
      <c r="E115" s="95" t="e">
        <f>IF('Puestos de Trabajo Emp'!#REF!&lt;&gt;0,'Puestos de Trabajo Emp'!#REF!,"")</f>
        <v>#REF!</v>
      </c>
      <c r="F115" s="351"/>
      <c r="G115" s="94" t="e">
        <f>IF('Puestos de Trabajo Emp'!#REF!&lt;&gt;0,'Puestos de Trabajo Emp'!#REF!,"")</f>
        <v>#REF!</v>
      </c>
      <c r="H115" s="95" t="e">
        <f>IF('Puestos de Trabajo Emp'!#REF!&lt;&gt;0,'Puestos de Trabajo Emp'!#REF!,"")</f>
        <v>#REF!</v>
      </c>
      <c r="I115" s="95" t="e">
        <f>IF('Puestos de Trabajo Emp'!#REF!&lt;&gt;0,'Puestos de Trabajo Emp'!#REF!,"")</f>
        <v>#REF!</v>
      </c>
      <c r="J115" s="351"/>
      <c r="K115" s="351"/>
      <c r="L115" s="351"/>
      <c r="M115" s="354"/>
      <c r="N115" s="41">
        <v>4</v>
      </c>
      <c r="O115" s="41">
        <v>100</v>
      </c>
      <c r="P115" s="367"/>
      <c r="Q115" s="62" t="e">
        <f t="shared" si="36"/>
        <v>#REF!</v>
      </c>
      <c r="R115" s="333"/>
      <c r="S115" s="333"/>
      <c r="T115" s="363"/>
      <c r="U115" s="324"/>
      <c r="V115" s="324"/>
      <c r="W115" s="283"/>
      <c r="X115" s="330"/>
      <c r="Y115" s="283"/>
      <c r="Z115" s="330"/>
      <c r="AA115" s="330"/>
      <c r="AB115" s="327"/>
      <c r="AC115" s="330"/>
      <c r="AD115" s="333"/>
      <c r="AE115" s="336"/>
      <c r="AF115" s="339"/>
      <c r="AG115" s="342"/>
    </row>
    <row r="116" spans="1:33" ht="25.5" hidden="1" customHeight="1" thickBot="1" x14ac:dyDescent="0.3">
      <c r="A116" s="346"/>
      <c r="B116" s="349"/>
      <c r="C116" s="349"/>
      <c r="D116" s="92" t="e">
        <f>IF('Puestos de Trabajo Emp'!#REF!&lt;&gt;0,'Puestos de Trabajo Emp'!#REF!,"")</f>
        <v>#REF!</v>
      </c>
      <c r="E116" s="93" t="e">
        <f>IF('Puestos de Trabajo Emp'!#REF!&lt;&gt;0,'Puestos de Trabajo Emp'!#REF!,"")</f>
        <v>#REF!</v>
      </c>
      <c r="F116" s="352"/>
      <c r="G116" s="92" t="e">
        <f>IF('Puestos de Trabajo Emp'!#REF!&lt;&gt;0,'Puestos de Trabajo Emp'!#REF!,"")</f>
        <v>#REF!</v>
      </c>
      <c r="H116" s="93" t="e">
        <f>IF('Puestos de Trabajo Emp'!#REF!&lt;&gt;0,'Puestos de Trabajo Emp'!#REF!,"")</f>
        <v>#REF!</v>
      </c>
      <c r="I116" s="93" t="e">
        <f>IF('Puestos de Trabajo Emp'!#REF!&lt;&gt;0,'Puestos de Trabajo Emp'!#REF!,"")</f>
        <v>#REF!</v>
      </c>
      <c r="J116" s="352"/>
      <c r="K116" s="352"/>
      <c r="L116" s="352"/>
      <c r="M116" s="355"/>
      <c r="N116" s="42">
        <v>5</v>
      </c>
      <c r="O116" s="42">
        <v>89</v>
      </c>
      <c r="P116" s="368"/>
      <c r="Q116" s="63" t="e">
        <f t="shared" si="36"/>
        <v>#REF!</v>
      </c>
      <c r="R116" s="334"/>
      <c r="S116" s="334"/>
      <c r="T116" s="364"/>
      <c r="U116" s="325"/>
      <c r="V116" s="325"/>
      <c r="W116" s="365"/>
      <c r="X116" s="331"/>
      <c r="Y116" s="365"/>
      <c r="Z116" s="331"/>
      <c r="AA116" s="331"/>
      <c r="AB116" s="328"/>
      <c r="AC116" s="331"/>
      <c r="AD116" s="334"/>
      <c r="AE116" s="337"/>
      <c r="AF116" s="340"/>
      <c r="AG116" s="343"/>
    </row>
    <row r="117" spans="1:33" ht="25.5" hidden="1" customHeight="1" x14ac:dyDescent="0.25">
      <c r="A117" s="344">
        <v>23</v>
      </c>
      <c r="B117" s="347" t="e">
        <f>IF('Puestos de Trabajo Emp'!#REF!&lt;&gt;0,'Puestos de Trabajo Emp'!#REF!,"")</f>
        <v>#REF!</v>
      </c>
      <c r="C117" s="347" t="e">
        <f>IF('Puestos de Trabajo Emp'!#REF!&lt;&gt;0,'Puestos de Trabajo Emp'!#REF!,"")</f>
        <v>#REF!</v>
      </c>
      <c r="D117" s="90" t="e">
        <f>IF('Puestos de Trabajo Emp'!#REF!&lt;&gt;0,'Puestos de Trabajo Emp'!#REF!,"")</f>
        <v>#REF!</v>
      </c>
      <c r="E117" s="91" t="e">
        <f>IF('Puestos de Trabajo Emp'!#REF!&lt;&gt;0,'Puestos de Trabajo Emp'!#REF!,"")</f>
        <v>#REF!</v>
      </c>
      <c r="F117" s="350" t="e">
        <f>IF('Puestos de Trabajo Emp'!#REF!&lt;&gt;0,'Puestos de Trabajo Emp'!#REF!,"")</f>
        <v>#REF!</v>
      </c>
      <c r="G117" s="90" t="e">
        <f>IF('Puestos de Trabajo Emp'!#REF!&lt;&gt;0,'Puestos de Trabajo Emp'!#REF!,"")</f>
        <v>#REF!</v>
      </c>
      <c r="H117" s="91" t="e">
        <f>IF('Puestos de Trabajo Emp'!#REF!&lt;&gt;0,'Puestos de Trabajo Emp'!#REF!,"")</f>
        <v>#REF!</v>
      </c>
      <c r="I117" s="91" t="e">
        <f>IF('Puestos de Trabajo Emp'!#REF!&lt;&gt;0,'Puestos de Trabajo Emp'!#REF!,"")</f>
        <v>#REF!</v>
      </c>
      <c r="J117" s="350" t="e">
        <f>IF('Puestos de Trabajo Emp'!#REF!&lt;&gt;0,'Puestos de Trabajo Emp'!#REF!,"")</f>
        <v>#REF!</v>
      </c>
      <c r="K117" s="350" t="e">
        <f>IF('Puestos de Trabajo Emp'!#REF!&lt;&gt;0,'Puestos de Trabajo Emp'!#REF!,"")</f>
        <v>#REF!</v>
      </c>
      <c r="L117" s="350" t="e">
        <f>IF('Puestos de Trabajo Emp'!#REF!&lt;&gt;0,'Puestos de Trabajo Emp'!#REF!,"")</f>
        <v>#REF!</v>
      </c>
      <c r="M117" s="353" t="e">
        <f>SUM(E117:E121)</f>
        <v>#REF!</v>
      </c>
      <c r="N117" s="43">
        <v>6</v>
      </c>
      <c r="O117" s="43">
        <v>88</v>
      </c>
      <c r="P117" s="357">
        <f>MAX(O117:O121)</f>
        <v>99</v>
      </c>
      <c r="Q117" s="61" t="e">
        <f t="shared" si="36"/>
        <v>#REF!</v>
      </c>
      <c r="R117" s="360" t="e">
        <f>SUM(Q117:Q121)</f>
        <v>#REF!</v>
      </c>
      <c r="S117" s="332" t="e">
        <f>ROUND(M117/(8/POWER(2,((P117-85)/3))),1)</f>
        <v>#REF!</v>
      </c>
      <c r="T117" s="362" t="e">
        <f>IF(S117&gt;=10,"Alta",IF(S117&lt;0.5,"Baja","Media"))</f>
        <v>#REF!</v>
      </c>
      <c r="U117" s="324"/>
      <c r="V117" s="323"/>
      <c r="W117" s="282" t="s">
        <v>250</v>
      </c>
      <c r="X117" s="330"/>
      <c r="Y117" s="283"/>
      <c r="Z117" s="330"/>
      <c r="AA117" s="330"/>
      <c r="AB117" s="326">
        <f>ROUND(8/(POWER(2,((AC117-85)/3))),1)</f>
        <v>2705659852.4000001</v>
      </c>
      <c r="AC117" s="330"/>
      <c r="AD117" s="333" t="e">
        <f>ROUND(M117/(8/POWER(2,((AC117-85)/3))),1)</f>
        <v>#REF!</v>
      </c>
      <c r="AE117" s="335" t="e">
        <f t="shared" ref="AE117" si="64">IF(AD117&gt;=10,"Crítico",IF(AD117&lt;0.5,"Bajo","Importante"))</f>
        <v>#REF!</v>
      </c>
      <c r="AF117" s="338" t="e">
        <f t="shared" ref="AF117" si="65">IF(AD117&gt;=10,"Exposición Ocupacional sobre diez veces la Dosis de Ruido Máxima Permitida.",IF(AD117&gt;=1,"Exposición Ocupacional sobre la Dosis de Ruido Máxima Permitida.",IF(AD117&lt;0.5,"Exposición Ocupacional bajo la Dosis de Acción.","Exposición Ocupacional bajo la Dosis de Ruido Máxima Permitida pero sobre la Dosis de Acción.")))</f>
        <v>#REF!</v>
      </c>
      <c r="AG117" s="341" t="e">
        <f t="shared" ref="AG117" si="66">IF(AD117&gt;=10,"Se establece un plazo máximo de seis meses para implementar medidas de control.  Remitir al experto asesor de ACHS la nómina de todos los trabajadores de este puesto de trabajo, para su ingreso al Programa de Vigilancia de la Salud ACHS.",IF(AD117&lt;0.5,"Mantener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18" spans="1:33" ht="25.5" hidden="1" customHeight="1" x14ac:dyDescent="0.25">
      <c r="A118" s="345"/>
      <c r="B118" s="348"/>
      <c r="C118" s="348"/>
      <c r="D118" s="94" t="e">
        <f>IF('Puestos de Trabajo Emp'!#REF!&lt;&gt;0,'Puestos de Trabajo Emp'!#REF!,"")</f>
        <v>#REF!</v>
      </c>
      <c r="E118" s="95" t="e">
        <f>IF('Puestos de Trabajo Emp'!#REF!&lt;&gt;0,'Puestos de Trabajo Emp'!#REF!,"")</f>
        <v>#REF!</v>
      </c>
      <c r="F118" s="351"/>
      <c r="G118" s="94" t="e">
        <f>IF('Puestos de Trabajo Emp'!#REF!&lt;&gt;0,'Puestos de Trabajo Emp'!#REF!,"")</f>
        <v>#REF!</v>
      </c>
      <c r="H118" s="95" t="e">
        <f>IF('Puestos de Trabajo Emp'!#REF!&lt;&gt;0,'Puestos de Trabajo Emp'!#REF!,"")</f>
        <v>#REF!</v>
      </c>
      <c r="I118" s="95" t="e">
        <f>IF('Puestos de Trabajo Emp'!#REF!&lt;&gt;0,'Puestos de Trabajo Emp'!#REF!,"")</f>
        <v>#REF!</v>
      </c>
      <c r="J118" s="351"/>
      <c r="K118" s="351"/>
      <c r="L118" s="351"/>
      <c r="M118" s="354"/>
      <c r="N118" s="41">
        <v>7</v>
      </c>
      <c r="O118" s="41">
        <v>99</v>
      </c>
      <c r="P118" s="357"/>
      <c r="Q118" s="62" t="e">
        <f t="shared" si="36"/>
        <v>#REF!</v>
      </c>
      <c r="R118" s="360"/>
      <c r="S118" s="333"/>
      <c r="T118" s="363"/>
      <c r="U118" s="324"/>
      <c r="V118" s="324"/>
      <c r="W118" s="283"/>
      <c r="X118" s="330"/>
      <c r="Y118" s="283"/>
      <c r="Z118" s="330"/>
      <c r="AA118" s="330"/>
      <c r="AB118" s="327"/>
      <c r="AC118" s="330"/>
      <c r="AD118" s="333"/>
      <c r="AE118" s="336"/>
      <c r="AF118" s="339"/>
      <c r="AG118" s="342"/>
    </row>
    <row r="119" spans="1:33" ht="25.5" hidden="1" customHeight="1" x14ac:dyDescent="0.25">
      <c r="A119" s="345"/>
      <c r="B119" s="348"/>
      <c r="C119" s="348"/>
      <c r="D119" s="94" t="e">
        <f>IF('Puestos de Trabajo Emp'!#REF!&lt;&gt;0,'Puestos de Trabajo Emp'!#REF!,"")</f>
        <v>#REF!</v>
      </c>
      <c r="E119" s="95" t="e">
        <f>IF('Puestos de Trabajo Emp'!#REF!&lt;&gt;0,'Puestos de Trabajo Emp'!#REF!,"")</f>
        <v>#REF!</v>
      </c>
      <c r="F119" s="351"/>
      <c r="G119" s="94" t="e">
        <f>IF('Puestos de Trabajo Emp'!#REF!&lt;&gt;0,'Puestos de Trabajo Emp'!#REF!,"")</f>
        <v>#REF!</v>
      </c>
      <c r="H119" s="95" t="e">
        <f>IF('Puestos de Trabajo Emp'!#REF!&lt;&gt;0,'Puestos de Trabajo Emp'!#REF!,"")</f>
        <v>#REF!</v>
      </c>
      <c r="I119" s="95" t="e">
        <f>IF('Puestos de Trabajo Emp'!#REF!&lt;&gt;0,'Puestos de Trabajo Emp'!#REF!,"")</f>
        <v>#REF!</v>
      </c>
      <c r="J119" s="351"/>
      <c r="K119" s="351"/>
      <c r="L119" s="351"/>
      <c r="M119" s="354"/>
      <c r="N119" s="41"/>
      <c r="O119" s="41"/>
      <c r="P119" s="357"/>
      <c r="Q119" s="62" t="e">
        <f t="shared" si="36"/>
        <v>#REF!</v>
      </c>
      <c r="R119" s="360"/>
      <c r="S119" s="333"/>
      <c r="T119" s="363"/>
      <c r="U119" s="324"/>
      <c r="V119" s="324"/>
      <c r="W119" s="283"/>
      <c r="X119" s="330"/>
      <c r="Y119" s="283"/>
      <c r="Z119" s="330"/>
      <c r="AA119" s="330"/>
      <c r="AB119" s="327"/>
      <c r="AC119" s="330"/>
      <c r="AD119" s="333"/>
      <c r="AE119" s="336"/>
      <c r="AF119" s="339"/>
      <c r="AG119" s="342"/>
    </row>
    <row r="120" spans="1:33" ht="25.5" hidden="1" customHeight="1" x14ac:dyDescent="0.25">
      <c r="A120" s="345"/>
      <c r="B120" s="348"/>
      <c r="C120" s="348"/>
      <c r="D120" s="94" t="e">
        <f>IF('Puestos de Trabajo Emp'!#REF!&lt;&gt;0,'Puestos de Trabajo Emp'!#REF!,"")</f>
        <v>#REF!</v>
      </c>
      <c r="E120" s="95" t="e">
        <f>IF('Puestos de Trabajo Emp'!#REF!&lt;&gt;0,'Puestos de Trabajo Emp'!#REF!,"")</f>
        <v>#REF!</v>
      </c>
      <c r="F120" s="351"/>
      <c r="G120" s="94" t="e">
        <f>IF('Puestos de Trabajo Emp'!#REF!&lt;&gt;0,'Puestos de Trabajo Emp'!#REF!,"")</f>
        <v>#REF!</v>
      </c>
      <c r="H120" s="95" t="e">
        <f>IF('Puestos de Trabajo Emp'!#REF!&lt;&gt;0,'Puestos de Trabajo Emp'!#REF!,"")</f>
        <v>#REF!</v>
      </c>
      <c r="I120" s="95" t="e">
        <f>IF('Puestos de Trabajo Emp'!#REF!&lt;&gt;0,'Puestos de Trabajo Emp'!#REF!,"")</f>
        <v>#REF!</v>
      </c>
      <c r="J120" s="351"/>
      <c r="K120" s="351"/>
      <c r="L120" s="351"/>
      <c r="M120" s="354"/>
      <c r="N120" s="41"/>
      <c r="O120" s="41"/>
      <c r="P120" s="357"/>
      <c r="Q120" s="62" t="e">
        <f t="shared" si="36"/>
        <v>#REF!</v>
      </c>
      <c r="R120" s="360"/>
      <c r="S120" s="333"/>
      <c r="T120" s="363"/>
      <c r="U120" s="324"/>
      <c r="V120" s="324"/>
      <c r="W120" s="283"/>
      <c r="X120" s="330"/>
      <c r="Y120" s="283"/>
      <c r="Z120" s="330"/>
      <c r="AA120" s="330"/>
      <c r="AB120" s="327"/>
      <c r="AC120" s="330"/>
      <c r="AD120" s="333"/>
      <c r="AE120" s="336"/>
      <c r="AF120" s="339"/>
      <c r="AG120" s="342"/>
    </row>
    <row r="121" spans="1:33" ht="25.5" hidden="1" customHeight="1" thickBot="1" x14ac:dyDescent="0.3">
      <c r="A121" s="346"/>
      <c r="B121" s="349"/>
      <c r="C121" s="349"/>
      <c r="D121" s="92" t="e">
        <f>IF('Puestos de Trabajo Emp'!#REF!&lt;&gt;0,'Puestos de Trabajo Emp'!#REF!,"")</f>
        <v>#REF!</v>
      </c>
      <c r="E121" s="93" t="e">
        <f>IF('Puestos de Trabajo Emp'!#REF!&lt;&gt;0,'Puestos de Trabajo Emp'!#REF!,"")</f>
        <v>#REF!</v>
      </c>
      <c r="F121" s="352"/>
      <c r="G121" s="92" t="e">
        <f>IF('Puestos de Trabajo Emp'!#REF!&lt;&gt;0,'Puestos de Trabajo Emp'!#REF!,"")</f>
        <v>#REF!</v>
      </c>
      <c r="H121" s="93" t="e">
        <f>IF('Puestos de Trabajo Emp'!#REF!&lt;&gt;0,'Puestos de Trabajo Emp'!#REF!,"")</f>
        <v>#REF!</v>
      </c>
      <c r="I121" s="93" t="e">
        <f>IF('Puestos de Trabajo Emp'!#REF!&lt;&gt;0,'Puestos de Trabajo Emp'!#REF!,"")</f>
        <v>#REF!</v>
      </c>
      <c r="J121" s="352"/>
      <c r="K121" s="352"/>
      <c r="L121" s="352"/>
      <c r="M121" s="355"/>
      <c r="N121" s="68"/>
      <c r="O121" s="68"/>
      <c r="P121" s="357"/>
      <c r="Q121" s="69" t="e">
        <f t="shared" si="36"/>
        <v>#REF!</v>
      </c>
      <c r="R121" s="360"/>
      <c r="S121" s="334"/>
      <c r="T121" s="364"/>
      <c r="U121" s="324"/>
      <c r="V121" s="325"/>
      <c r="W121" s="365"/>
      <c r="X121" s="330"/>
      <c r="Y121" s="283"/>
      <c r="Z121" s="330"/>
      <c r="AA121" s="330"/>
      <c r="AB121" s="328"/>
      <c r="AC121" s="330"/>
      <c r="AD121" s="333"/>
      <c r="AE121" s="337"/>
      <c r="AF121" s="340"/>
      <c r="AG121" s="343"/>
    </row>
    <row r="122" spans="1:33" ht="25.5" hidden="1" customHeight="1" x14ac:dyDescent="0.25">
      <c r="A122" s="344">
        <v>24</v>
      </c>
      <c r="B122" s="347" t="e">
        <f>IF('Puestos de Trabajo Emp'!#REF!&lt;&gt;0,'Puestos de Trabajo Emp'!#REF!,"")</f>
        <v>#REF!</v>
      </c>
      <c r="C122" s="347" t="e">
        <f>IF('Puestos de Trabajo Emp'!#REF!&lt;&gt;0,'Puestos de Trabajo Emp'!#REF!,"")</f>
        <v>#REF!</v>
      </c>
      <c r="D122" s="90" t="e">
        <f>IF('Puestos de Trabajo Emp'!#REF!&lt;&gt;0,'Puestos de Trabajo Emp'!#REF!,"")</f>
        <v>#REF!</v>
      </c>
      <c r="E122" s="91" t="e">
        <f>IF('Puestos de Trabajo Emp'!#REF!&lt;&gt;0,'Puestos de Trabajo Emp'!#REF!,"")</f>
        <v>#REF!</v>
      </c>
      <c r="F122" s="350" t="e">
        <f>IF('Puestos de Trabajo Emp'!#REF!&lt;&gt;0,'Puestos de Trabajo Emp'!#REF!,"")</f>
        <v>#REF!</v>
      </c>
      <c r="G122" s="90" t="e">
        <f>IF('Puestos de Trabajo Emp'!#REF!&lt;&gt;0,'Puestos de Trabajo Emp'!#REF!,"")</f>
        <v>#REF!</v>
      </c>
      <c r="H122" s="91" t="e">
        <f>IF('Puestos de Trabajo Emp'!#REF!&lt;&gt;0,'Puestos de Trabajo Emp'!#REF!,"")</f>
        <v>#REF!</v>
      </c>
      <c r="I122" s="91" t="e">
        <f>IF('Puestos de Trabajo Emp'!#REF!&lt;&gt;0,'Puestos de Trabajo Emp'!#REF!,"")</f>
        <v>#REF!</v>
      </c>
      <c r="J122" s="350" t="e">
        <f>IF('Puestos de Trabajo Emp'!#REF!&lt;&gt;0,'Puestos de Trabajo Emp'!#REF!,"")</f>
        <v>#REF!</v>
      </c>
      <c r="K122" s="350" t="e">
        <f>IF('Puestos de Trabajo Emp'!#REF!&lt;&gt;0,'Puestos de Trabajo Emp'!#REF!,"")</f>
        <v>#REF!</v>
      </c>
      <c r="L122" s="350" t="e">
        <f>IF('Puestos de Trabajo Emp'!#REF!&lt;&gt;0,'Puestos de Trabajo Emp'!#REF!,"")</f>
        <v>#REF!</v>
      </c>
      <c r="M122" s="353" t="e">
        <f>SUM(E122:E126)</f>
        <v>#REF!</v>
      </c>
      <c r="N122" s="40">
        <v>9</v>
      </c>
      <c r="O122" s="40">
        <v>88</v>
      </c>
      <c r="P122" s="356">
        <f>MAX(O122:O126)</f>
        <v>88</v>
      </c>
      <c r="Q122" s="64" t="e">
        <f t="shared" si="36"/>
        <v>#REF!</v>
      </c>
      <c r="R122" s="359" t="e">
        <f>SUM(Q122:Q126)</f>
        <v>#REF!</v>
      </c>
      <c r="S122" s="332" t="e">
        <f>ROUND(M122/(8/POWER(2,((P122-85)/3))),1)</f>
        <v>#REF!</v>
      </c>
      <c r="T122" s="362" t="e">
        <f>IF(S122&gt;=10,"Alta",IF(S122&lt;0.5,"Baja","Media"))</f>
        <v>#REF!</v>
      </c>
      <c r="U122" s="323"/>
      <c r="V122" s="323"/>
      <c r="W122" s="282" t="s">
        <v>250</v>
      </c>
      <c r="X122" s="329"/>
      <c r="Y122" s="282"/>
      <c r="Z122" s="329"/>
      <c r="AA122" s="329"/>
      <c r="AB122" s="326">
        <f>ROUND(8/(POWER(2,((AC122-85)/3))),1)</f>
        <v>2705659852.4000001</v>
      </c>
      <c r="AC122" s="329"/>
      <c r="AD122" s="332" t="e">
        <f>ROUND(M122/(8/POWER(2,((AC122-85)/3))),1)</f>
        <v>#REF!</v>
      </c>
      <c r="AE122" s="335" t="e">
        <f t="shared" ref="AE122" si="67">IF(AD122&gt;=10,"Crítico",IF(AD122&lt;0.5,"Bajo","Importante"))</f>
        <v>#REF!</v>
      </c>
      <c r="AF122" s="338" t="e">
        <f t="shared" ref="AF122" si="68">IF(AD122&gt;=10,"Exposición Ocupacional sobre diez veces la Dosis de Ruido Máxima Permitida.",IF(AD122&gt;=1,"Exposición Ocupacional sobre la Dosis de Ruido Máxima Permitida.",IF(AD122&lt;0.5,"Exposición Ocupacional bajo la Dosis de Acción.","Exposición Ocupacional bajo la Dosis de Ruido Máxima Permitida pero sobre la Dosis de Acción.")))</f>
        <v>#REF!</v>
      </c>
      <c r="AG122" s="341" t="e">
        <f t="shared" ref="AG122" si="69">IF(AD122&gt;=10,"Se establece un plazo máximo de seis meses para implementar medidas de control.  Remitir al experto asesor de ACHS la nómina de todos los trabajadores de este puesto de trabajo, para su ingreso al Programa de Vigilancia de la Salud ACHS.",IF(AD122&lt;0.5,"Mantener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23" spans="1:33" ht="25.5" hidden="1" customHeight="1" x14ac:dyDescent="0.25">
      <c r="A123" s="345"/>
      <c r="B123" s="348"/>
      <c r="C123" s="348"/>
      <c r="D123" s="94" t="e">
        <f>IF('Puestos de Trabajo Emp'!#REF!&lt;&gt;0,'Puestos de Trabajo Emp'!#REF!,"")</f>
        <v>#REF!</v>
      </c>
      <c r="E123" s="95" t="e">
        <f>IF('Puestos de Trabajo Emp'!#REF!&lt;&gt;0,'Puestos de Trabajo Emp'!#REF!,"")</f>
        <v>#REF!</v>
      </c>
      <c r="F123" s="351"/>
      <c r="G123" s="94" t="e">
        <f>IF('Puestos de Trabajo Emp'!#REF!&lt;&gt;0,'Puestos de Trabajo Emp'!#REF!,"")</f>
        <v>#REF!</v>
      </c>
      <c r="H123" s="95" t="e">
        <f>IF('Puestos de Trabajo Emp'!#REF!&lt;&gt;0,'Puestos de Trabajo Emp'!#REF!,"")</f>
        <v>#REF!</v>
      </c>
      <c r="I123" s="95" t="e">
        <f>IF('Puestos de Trabajo Emp'!#REF!&lt;&gt;0,'Puestos de Trabajo Emp'!#REF!,"")</f>
        <v>#REF!</v>
      </c>
      <c r="J123" s="351"/>
      <c r="K123" s="351"/>
      <c r="L123" s="351"/>
      <c r="M123" s="354"/>
      <c r="N123" s="41"/>
      <c r="O123" s="41"/>
      <c r="P123" s="357"/>
      <c r="Q123" s="62" t="e">
        <f t="shared" si="36"/>
        <v>#REF!</v>
      </c>
      <c r="R123" s="360"/>
      <c r="S123" s="333"/>
      <c r="T123" s="363"/>
      <c r="U123" s="324"/>
      <c r="V123" s="324"/>
      <c r="W123" s="283"/>
      <c r="X123" s="330"/>
      <c r="Y123" s="283"/>
      <c r="Z123" s="330"/>
      <c r="AA123" s="330"/>
      <c r="AB123" s="327"/>
      <c r="AC123" s="330"/>
      <c r="AD123" s="333"/>
      <c r="AE123" s="336"/>
      <c r="AF123" s="339"/>
      <c r="AG123" s="342"/>
    </row>
    <row r="124" spans="1:33" ht="25.5" hidden="1" customHeight="1" x14ac:dyDescent="0.25">
      <c r="A124" s="345"/>
      <c r="B124" s="348"/>
      <c r="C124" s="348"/>
      <c r="D124" s="94" t="e">
        <f>IF('Puestos de Trabajo Emp'!#REF!&lt;&gt;0,'Puestos de Trabajo Emp'!#REF!,"")</f>
        <v>#REF!</v>
      </c>
      <c r="E124" s="95" t="e">
        <f>IF('Puestos de Trabajo Emp'!#REF!&lt;&gt;0,'Puestos de Trabajo Emp'!#REF!,"")</f>
        <v>#REF!</v>
      </c>
      <c r="F124" s="351"/>
      <c r="G124" s="94" t="e">
        <f>IF('Puestos de Trabajo Emp'!#REF!&lt;&gt;0,'Puestos de Trabajo Emp'!#REF!,"")</f>
        <v>#REF!</v>
      </c>
      <c r="H124" s="95" t="e">
        <f>IF('Puestos de Trabajo Emp'!#REF!&lt;&gt;0,'Puestos de Trabajo Emp'!#REF!,"")</f>
        <v>#REF!</v>
      </c>
      <c r="I124" s="95" t="e">
        <f>IF('Puestos de Trabajo Emp'!#REF!&lt;&gt;0,'Puestos de Trabajo Emp'!#REF!,"")</f>
        <v>#REF!</v>
      </c>
      <c r="J124" s="351"/>
      <c r="K124" s="351"/>
      <c r="L124" s="351"/>
      <c r="M124" s="354"/>
      <c r="N124" s="41"/>
      <c r="O124" s="41"/>
      <c r="P124" s="357"/>
      <c r="Q124" s="62" t="e">
        <f t="shared" si="36"/>
        <v>#REF!</v>
      </c>
      <c r="R124" s="360"/>
      <c r="S124" s="333"/>
      <c r="T124" s="363"/>
      <c r="U124" s="324"/>
      <c r="V124" s="324"/>
      <c r="W124" s="283"/>
      <c r="X124" s="330"/>
      <c r="Y124" s="283"/>
      <c r="Z124" s="330"/>
      <c r="AA124" s="330"/>
      <c r="AB124" s="327"/>
      <c r="AC124" s="330"/>
      <c r="AD124" s="333"/>
      <c r="AE124" s="336"/>
      <c r="AF124" s="339"/>
      <c r="AG124" s="342"/>
    </row>
    <row r="125" spans="1:33" ht="25.5" hidden="1" customHeight="1" x14ac:dyDescent="0.25">
      <c r="A125" s="345"/>
      <c r="B125" s="348"/>
      <c r="C125" s="348"/>
      <c r="D125" s="94" t="e">
        <f>IF('Puestos de Trabajo Emp'!#REF!&lt;&gt;0,'Puestos de Trabajo Emp'!#REF!,"")</f>
        <v>#REF!</v>
      </c>
      <c r="E125" s="95" t="e">
        <f>IF('Puestos de Trabajo Emp'!#REF!&lt;&gt;0,'Puestos de Trabajo Emp'!#REF!,"")</f>
        <v>#REF!</v>
      </c>
      <c r="F125" s="351"/>
      <c r="G125" s="94" t="e">
        <f>IF('Puestos de Trabajo Emp'!#REF!&lt;&gt;0,'Puestos de Trabajo Emp'!#REF!,"")</f>
        <v>#REF!</v>
      </c>
      <c r="H125" s="95" t="e">
        <f>IF('Puestos de Trabajo Emp'!#REF!&lt;&gt;0,'Puestos de Trabajo Emp'!#REF!,"")</f>
        <v>#REF!</v>
      </c>
      <c r="I125" s="95" t="e">
        <f>IF('Puestos de Trabajo Emp'!#REF!&lt;&gt;0,'Puestos de Trabajo Emp'!#REF!,"")</f>
        <v>#REF!</v>
      </c>
      <c r="J125" s="351"/>
      <c r="K125" s="351"/>
      <c r="L125" s="351"/>
      <c r="M125" s="354"/>
      <c r="N125" s="41"/>
      <c r="O125" s="41"/>
      <c r="P125" s="357"/>
      <c r="Q125" s="62" t="e">
        <f t="shared" si="36"/>
        <v>#REF!</v>
      </c>
      <c r="R125" s="360"/>
      <c r="S125" s="333"/>
      <c r="T125" s="363"/>
      <c r="U125" s="324"/>
      <c r="V125" s="324"/>
      <c r="W125" s="283"/>
      <c r="X125" s="330"/>
      <c r="Y125" s="283"/>
      <c r="Z125" s="330"/>
      <c r="AA125" s="330"/>
      <c r="AB125" s="327"/>
      <c r="AC125" s="330"/>
      <c r="AD125" s="333"/>
      <c r="AE125" s="336"/>
      <c r="AF125" s="339"/>
      <c r="AG125" s="342"/>
    </row>
    <row r="126" spans="1:33" ht="25.5" hidden="1" customHeight="1" thickBot="1" x14ac:dyDescent="0.3">
      <c r="A126" s="346"/>
      <c r="B126" s="349"/>
      <c r="C126" s="349"/>
      <c r="D126" s="92" t="e">
        <f>IF('Puestos de Trabajo Emp'!#REF!&lt;&gt;0,'Puestos de Trabajo Emp'!#REF!,"")</f>
        <v>#REF!</v>
      </c>
      <c r="E126" s="93" t="e">
        <f>IF('Puestos de Trabajo Emp'!#REF!&lt;&gt;0,'Puestos de Trabajo Emp'!#REF!,"")</f>
        <v>#REF!</v>
      </c>
      <c r="F126" s="352"/>
      <c r="G126" s="92" t="e">
        <f>IF('Puestos de Trabajo Emp'!#REF!&lt;&gt;0,'Puestos de Trabajo Emp'!#REF!,"")</f>
        <v>#REF!</v>
      </c>
      <c r="H126" s="93" t="e">
        <f>IF('Puestos de Trabajo Emp'!#REF!&lt;&gt;0,'Puestos de Trabajo Emp'!#REF!,"")</f>
        <v>#REF!</v>
      </c>
      <c r="I126" s="93" t="e">
        <f>IF('Puestos de Trabajo Emp'!#REF!&lt;&gt;0,'Puestos de Trabajo Emp'!#REF!,"")</f>
        <v>#REF!</v>
      </c>
      <c r="J126" s="352"/>
      <c r="K126" s="352"/>
      <c r="L126" s="352"/>
      <c r="M126" s="355"/>
      <c r="N126" s="42"/>
      <c r="O126" s="42"/>
      <c r="P126" s="358"/>
      <c r="Q126" s="63" t="e">
        <f t="shared" si="36"/>
        <v>#REF!</v>
      </c>
      <c r="R126" s="361"/>
      <c r="S126" s="334"/>
      <c r="T126" s="364"/>
      <c r="U126" s="325"/>
      <c r="V126" s="325"/>
      <c r="W126" s="365"/>
      <c r="X126" s="331"/>
      <c r="Y126" s="365"/>
      <c r="Z126" s="331"/>
      <c r="AA126" s="331"/>
      <c r="AB126" s="328"/>
      <c r="AC126" s="331"/>
      <c r="AD126" s="334"/>
      <c r="AE126" s="337"/>
      <c r="AF126" s="340"/>
      <c r="AG126" s="343"/>
    </row>
    <row r="127" spans="1:33" ht="25.5" hidden="1" customHeight="1" x14ac:dyDescent="0.25">
      <c r="A127" s="344">
        <v>25</v>
      </c>
      <c r="B127" s="347" t="e">
        <f>IF('Puestos de Trabajo Emp'!#REF!&lt;&gt;0,'Puestos de Trabajo Emp'!#REF!,"")</f>
        <v>#REF!</v>
      </c>
      <c r="C127" s="347" t="e">
        <f>IF('Puestos de Trabajo Emp'!#REF!&lt;&gt;0,'Puestos de Trabajo Emp'!#REF!,"")</f>
        <v>#REF!</v>
      </c>
      <c r="D127" s="90" t="e">
        <f>IF('Puestos de Trabajo Emp'!#REF!&lt;&gt;0,'Puestos de Trabajo Emp'!#REF!,"")</f>
        <v>#REF!</v>
      </c>
      <c r="E127" s="91" t="e">
        <f>IF('Puestos de Trabajo Emp'!#REF!&lt;&gt;0,'Puestos de Trabajo Emp'!#REF!,"")</f>
        <v>#REF!</v>
      </c>
      <c r="F127" s="350" t="e">
        <f>IF('Puestos de Trabajo Emp'!#REF!&lt;&gt;0,'Puestos de Trabajo Emp'!#REF!,"")</f>
        <v>#REF!</v>
      </c>
      <c r="G127" s="90" t="e">
        <f>IF('Puestos de Trabajo Emp'!#REF!&lt;&gt;0,'Puestos de Trabajo Emp'!#REF!,"")</f>
        <v>#REF!</v>
      </c>
      <c r="H127" s="91" t="e">
        <f>IF('Puestos de Trabajo Emp'!#REF!&lt;&gt;0,'Puestos de Trabajo Emp'!#REF!,"")</f>
        <v>#REF!</v>
      </c>
      <c r="I127" s="91" t="e">
        <f>IF('Puestos de Trabajo Emp'!#REF!&lt;&gt;0,'Puestos de Trabajo Emp'!#REF!,"")</f>
        <v>#REF!</v>
      </c>
      <c r="J127" s="350" t="e">
        <f>IF('Puestos de Trabajo Emp'!#REF!&lt;&gt;0,'Puestos de Trabajo Emp'!#REF!,"")</f>
        <v>#REF!</v>
      </c>
      <c r="K127" s="350" t="e">
        <f>IF('Puestos de Trabajo Emp'!#REF!&lt;&gt;0,'Puestos de Trabajo Emp'!#REF!,"")</f>
        <v>#REF!</v>
      </c>
      <c r="L127" s="350" t="e">
        <f>IF('Puestos de Trabajo Emp'!#REF!&lt;&gt;0,'Puestos de Trabajo Emp'!#REF!,"")</f>
        <v>#REF!</v>
      </c>
      <c r="M127" s="353" t="e">
        <f>SUM(E127:E131)</f>
        <v>#REF!</v>
      </c>
      <c r="N127" s="43">
        <v>10</v>
      </c>
      <c r="O127" s="43">
        <v>81</v>
      </c>
      <c r="P127" s="357">
        <f>MAX(O127:O131)</f>
        <v>100.8</v>
      </c>
      <c r="Q127" s="61" t="e">
        <f t="shared" si="36"/>
        <v>#REF!</v>
      </c>
      <c r="R127" s="360" t="e">
        <f>SUM(Q127:Q131)</f>
        <v>#REF!</v>
      </c>
      <c r="S127" s="332" t="e">
        <f>ROUND(M127/(8/POWER(2,((P127-85)/3))),1)</f>
        <v>#REF!</v>
      </c>
      <c r="T127" s="362" t="e">
        <f>IF(S127&gt;=10,"Alta",IF(S127&lt;0.5,"Baja","Media"))</f>
        <v>#REF!</v>
      </c>
      <c r="U127" s="324"/>
      <c r="V127" s="323"/>
      <c r="W127" s="282" t="s">
        <v>250</v>
      </c>
      <c r="X127" s="330"/>
      <c r="Y127" s="283"/>
      <c r="Z127" s="330"/>
      <c r="AA127" s="330"/>
      <c r="AB127" s="326">
        <f>ROUND(8/(POWER(2,((AC127-85)/3))),1)</f>
        <v>2705659852.4000001</v>
      </c>
      <c r="AC127" s="330"/>
      <c r="AD127" s="333" t="e">
        <f>ROUND(M127/(8/POWER(2,((AC127-85)/3))),1)</f>
        <v>#REF!</v>
      </c>
      <c r="AE127" s="335" t="e">
        <f t="shared" ref="AE127" si="70">IF(AD127&gt;=10,"Crítico",IF(AD127&lt;0.5,"Bajo","Importante"))</f>
        <v>#REF!</v>
      </c>
      <c r="AF127" s="338" t="e">
        <f t="shared" ref="AF127" si="71">IF(AD127&gt;=10,"Exposición Ocupacional sobre diez veces la Dosis de Ruido Máxima Permitida.",IF(AD127&gt;=1,"Exposición Ocupacional sobre la Dosis de Ruido Máxima Permitida.",IF(AD127&lt;0.5,"Exposición Ocupacional bajo la Dosis de Acción.","Exposición Ocupacional bajo la Dosis de Ruido Máxima Permitida pero sobre la Dosis de Acción.")))</f>
        <v>#REF!</v>
      </c>
      <c r="AG127" s="341" t="e">
        <f t="shared" ref="AG127" si="72">IF(AD127&gt;=10,"Se establece un plazo máximo de seis meses para implementar medidas de control.  Remitir al experto asesor de ACHS la nómina de todos los trabajadores de este puesto de trabajo, para su ingreso al Programa de Vigilancia de la Salud ACHS.",IF(AD127&lt;0.5,"Mantener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28" spans="1:33" ht="25.5" hidden="1" customHeight="1" x14ac:dyDescent="0.25">
      <c r="A128" s="345"/>
      <c r="B128" s="348"/>
      <c r="C128" s="348"/>
      <c r="D128" s="94" t="e">
        <f>IF('Puestos de Trabajo Emp'!#REF!&lt;&gt;0,'Puestos de Trabajo Emp'!#REF!,"")</f>
        <v>#REF!</v>
      </c>
      <c r="E128" s="95" t="e">
        <f>IF('Puestos de Trabajo Emp'!#REF!&lt;&gt;0,'Puestos de Trabajo Emp'!#REF!,"")</f>
        <v>#REF!</v>
      </c>
      <c r="F128" s="351"/>
      <c r="G128" s="94" t="e">
        <f>IF('Puestos de Trabajo Emp'!#REF!&lt;&gt;0,'Puestos de Trabajo Emp'!#REF!,"")</f>
        <v>#REF!</v>
      </c>
      <c r="H128" s="95" t="e">
        <f>IF('Puestos de Trabajo Emp'!#REF!&lt;&gt;0,'Puestos de Trabajo Emp'!#REF!,"")</f>
        <v>#REF!</v>
      </c>
      <c r="I128" s="95" t="e">
        <f>IF('Puestos de Trabajo Emp'!#REF!&lt;&gt;0,'Puestos de Trabajo Emp'!#REF!,"")</f>
        <v>#REF!</v>
      </c>
      <c r="J128" s="351"/>
      <c r="K128" s="351"/>
      <c r="L128" s="351"/>
      <c r="M128" s="354"/>
      <c r="N128" s="41">
        <v>11</v>
      </c>
      <c r="O128" s="41">
        <v>100.8</v>
      </c>
      <c r="P128" s="357"/>
      <c r="Q128" s="62" t="e">
        <f t="shared" si="36"/>
        <v>#REF!</v>
      </c>
      <c r="R128" s="360"/>
      <c r="S128" s="333"/>
      <c r="T128" s="363"/>
      <c r="U128" s="324"/>
      <c r="V128" s="324"/>
      <c r="W128" s="283"/>
      <c r="X128" s="330"/>
      <c r="Y128" s="283"/>
      <c r="Z128" s="330"/>
      <c r="AA128" s="330"/>
      <c r="AB128" s="327"/>
      <c r="AC128" s="330"/>
      <c r="AD128" s="333"/>
      <c r="AE128" s="336"/>
      <c r="AF128" s="339"/>
      <c r="AG128" s="342"/>
    </row>
    <row r="129" spans="1:33" ht="25.5" hidden="1" customHeight="1" x14ac:dyDescent="0.25">
      <c r="A129" s="345"/>
      <c r="B129" s="348"/>
      <c r="C129" s="348"/>
      <c r="D129" s="94" t="e">
        <f>IF('Puestos de Trabajo Emp'!#REF!&lt;&gt;0,'Puestos de Trabajo Emp'!#REF!,"")</f>
        <v>#REF!</v>
      </c>
      <c r="E129" s="95" t="e">
        <f>IF('Puestos de Trabajo Emp'!#REF!&lt;&gt;0,'Puestos de Trabajo Emp'!#REF!,"")</f>
        <v>#REF!</v>
      </c>
      <c r="F129" s="351"/>
      <c r="G129" s="94" t="e">
        <f>IF('Puestos de Trabajo Emp'!#REF!&lt;&gt;0,'Puestos de Trabajo Emp'!#REF!,"")</f>
        <v>#REF!</v>
      </c>
      <c r="H129" s="95" t="e">
        <f>IF('Puestos de Trabajo Emp'!#REF!&lt;&gt;0,'Puestos de Trabajo Emp'!#REF!,"")</f>
        <v>#REF!</v>
      </c>
      <c r="I129" s="95" t="e">
        <f>IF('Puestos de Trabajo Emp'!#REF!&lt;&gt;0,'Puestos de Trabajo Emp'!#REF!,"")</f>
        <v>#REF!</v>
      </c>
      <c r="J129" s="351"/>
      <c r="K129" s="351"/>
      <c r="L129" s="351"/>
      <c r="M129" s="354"/>
      <c r="N129" s="41"/>
      <c r="O129" s="41"/>
      <c r="P129" s="357"/>
      <c r="Q129" s="62" t="e">
        <f t="shared" si="36"/>
        <v>#REF!</v>
      </c>
      <c r="R129" s="360"/>
      <c r="S129" s="333"/>
      <c r="T129" s="363"/>
      <c r="U129" s="324"/>
      <c r="V129" s="324"/>
      <c r="W129" s="283"/>
      <c r="X129" s="330"/>
      <c r="Y129" s="283"/>
      <c r="Z129" s="330"/>
      <c r="AA129" s="330"/>
      <c r="AB129" s="327"/>
      <c r="AC129" s="330"/>
      <c r="AD129" s="333"/>
      <c r="AE129" s="336"/>
      <c r="AF129" s="339"/>
      <c r="AG129" s="342"/>
    </row>
    <row r="130" spans="1:33" ht="25.5" hidden="1" customHeight="1" x14ac:dyDescent="0.25">
      <c r="A130" s="345"/>
      <c r="B130" s="348"/>
      <c r="C130" s="348"/>
      <c r="D130" s="94" t="e">
        <f>IF('Puestos de Trabajo Emp'!#REF!&lt;&gt;0,'Puestos de Trabajo Emp'!#REF!,"")</f>
        <v>#REF!</v>
      </c>
      <c r="E130" s="95" t="e">
        <f>IF('Puestos de Trabajo Emp'!#REF!&lt;&gt;0,'Puestos de Trabajo Emp'!#REF!,"")</f>
        <v>#REF!</v>
      </c>
      <c r="F130" s="351"/>
      <c r="G130" s="94" t="e">
        <f>IF('Puestos de Trabajo Emp'!#REF!&lt;&gt;0,'Puestos de Trabajo Emp'!#REF!,"")</f>
        <v>#REF!</v>
      </c>
      <c r="H130" s="95" t="e">
        <f>IF('Puestos de Trabajo Emp'!#REF!&lt;&gt;0,'Puestos de Trabajo Emp'!#REF!,"")</f>
        <v>#REF!</v>
      </c>
      <c r="I130" s="95" t="e">
        <f>IF('Puestos de Trabajo Emp'!#REF!&lt;&gt;0,'Puestos de Trabajo Emp'!#REF!,"")</f>
        <v>#REF!</v>
      </c>
      <c r="J130" s="351"/>
      <c r="K130" s="351"/>
      <c r="L130" s="351"/>
      <c r="M130" s="354"/>
      <c r="N130" s="41"/>
      <c r="O130" s="41"/>
      <c r="P130" s="357"/>
      <c r="Q130" s="62" t="e">
        <f t="shared" si="36"/>
        <v>#REF!</v>
      </c>
      <c r="R130" s="360"/>
      <c r="S130" s="333"/>
      <c r="T130" s="363"/>
      <c r="U130" s="324"/>
      <c r="V130" s="324"/>
      <c r="W130" s="283"/>
      <c r="X130" s="330"/>
      <c r="Y130" s="283"/>
      <c r="Z130" s="330"/>
      <c r="AA130" s="330"/>
      <c r="AB130" s="327"/>
      <c r="AC130" s="330"/>
      <c r="AD130" s="333"/>
      <c r="AE130" s="336"/>
      <c r="AF130" s="339"/>
      <c r="AG130" s="342"/>
    </row>
    <row r="131" spans="1:33" ht="25.5" hidden="1" customHeight="1" thickBot="1" x14ac:dyDescent="0.3">
      <c r="A131" s="346"/>
      <c r="B131" s="349"/>
      <c r="C131" s="349"/>
      <c r="D131" s="92" t="e">
        <f>IF('Puestos de Trabajo Emp'!#REF!&lt;&gt;0,'Puestos de Trabajo Emp'!#REF!,"")</f>
        <v>#REF!</v>
      </c>
      <c r="E131" s="93" t="e">
        <f>IF('Puestos de Trabajo Emp'!#REF!&lt;&gt;0,'Puestos de Trabajo Emp'!#REF!,"")</f>
        <v>#REF!</v>
      </c>
      <c r="F131" s="352"/>
      <c r="G131" s="92" t="e">
        <f>IF('Puestos de Trabajo Emp'!#REF!&lt;&gt;0,'Puestos de Trabajo Emp'!#REF!,"")</f>
        <v>#REF!</v>
      </c>
      <c r="H131" s="93" t="e">
        <f>IF('Puestos de Trabajo Emp'!#REF!&lt;&gt;0,'Puestos de Trabajo Emp'!#REF!,"")</f>
        <v>#REF!</v>
      </c>
      <c r="I131" s="93" t="e">
        <f>IF('Puestos de Trabajo Emp'!#REF!&lt;&gt;0,'Puestos de Trabajo Emp'!#REF!,"")</f>
        <v>#REF!</v>
      </c>
      <c r="J131" s="352"/>
      <c r="K131" s="352"/>
      <c r="L131" s="352"/>
      <c r="M131" s="355"/>
      <c r="N131" s="68"/>
      <c r="O131" s="68"/>
      <c r="P131" s="357"/>
      <c r="Q131" s="69" t="e">
        <f t="shared" si="36"/>
        <v>#REF!</v>
      </c>
      <c r="R131" s="360"/>
      <c r="S131" s="334"/>
      <c r="T131" s="364"/>
      <c r="U131" s="324"/>
      <c r="V131" s="325"/>
      <c r="W131" s="365"/>
      <c r="X131" s="330"/>
      <c r="Y131" s="283"/>
      <c r="Z131" s="330"/>
      <c r="AA131" s="330"/>
      <c r="AB131" s="328"/>
      <c r="AC131" s="330"/>
      <c r="AD131" s="333"/>
      <c r="AE131" s="337"/>
      <c r="AF131" s="340"/>
      <c r="AG131" s="343"/>
    </row>
    <row r="132" spans="1:33" ht="25.5" hidden="1" customHeight="1" x14ac:dyDescent="0.25">
      <c r="A132" s="344">
        <v>26</v>
      </c>
      <c r="B132" s="347" t="e">
        <f>IF('Puestos de Trabajo Emp'!#REF!&lt;&gt;0,'Puestos de Trabajo Emp'!#REF!,"")</f>
        <v>#REF!</v>
      </c>
      <c r="C132" s="347" t="e">
        <f>IF('Puestos de Trabajo Emp'!#REF!&lt;&gt;0,'Puestos de Trabajo Emp'!#REF!,"")</f>
        <v>#REF!</v>
      </c>
      <c r="D132" s="90" t="e">
        <f>IF('Puestos de Trabajo Emp'!#REF!&lt;&gt;0,'Puestos de Trabajo Emp'!#REF!,"")</f>
        <v>#REF!</v>
      </c>
      <c r="E132" s="91" t="e">
        <f>IF('Puestos de Trabajo Emp'!#REF!&lt;&gt;0,'Puestos de Trabajo Emp'!#REF!,"")</f>
        <v>#REF!</v>
      </c>
      <c r="F132" s="350" t="e">
        <f>IF('Puestos de Trabajo Emp'!#REF!&lt;&gt;0,'Puestos de Trabajo Emp'!#REF!,"")</f>
        <v>#REF!</v>
      </c>
      <c r="G132" s="90" t="e">
        <f>IF('Puestos de Trabajo Emp'!#REF!&lt;&gt;0,'Puestos de Trabajo Emp'!#REF!,"")</f>
        <v>#REF!</v>
      </c>
      <c r="H132" s="91" t="e">
        <f>IF('Puestos de Trabajo Emp'!#REF!&lt;&gt;0,'Puestos de Trabajo Emp'!#REF!,"")</f>
        <v>#REF!</v>
      </c>
      <c r="I132" s="91" t="e">
        <f>IF('Puestos de Trabajo Emp'!#REF!&lt;&gt;0,'Puestos de Trabajo Emp'!#REF!,"")</f>
        <v>#REF!</v>
      </c>
      <c r="J132" s="350" t="e">
        <f>IF('Puestos de Trabajo Emp'!#REF!&lt;&gt;0,'Puestos de Trabajo Emp'!#REF!,"")</f>
        <v>#REF!</v>
      </c>
      <c r="K132" s="350" t="e">
        <f>IF('Puestos de Trabajo Emp'!#REF!&lt;&gt;0,'Puestos de Trabajo Emp'!#REF!,"")</f>
        <v>#REF!</v>
      </c>
      <c r="L132" s="350" t="e">
        <f>IF('Puestos de Trabajo Emp'!#REF!&lt;&gt;0,'Puestos de Trabajo Emp'!#REF!,"")</f>
        <v>#REF!</v>
      </c>
      <c r="M132" s="353" t="e">
        <f>SUM(E132:E136)</f>
        <v>#REF!</v>
      </c>
      <c r="N132" s="40">
        <v>13</v>
      </c>
      <c r="O132" s="40">
        <v>88</v>
      </c>
      <c r="P132" s="356">
        <f>MAX(O132:O136)</f>
        <v>99</v>
      </c>
      <c r="Q132" s="64" t="e">
        <f t="shared" si="36"/>
        <v>#REF!</v>
      </c>
      <c r="R132" s="359" t="e">
        <f>SUM(Q132:Q136)</f>
        <v>#REF!</v>
      </c>
      <c r="S132" s="332" t="e">
        <f>ROUND(M132/(8/POWER(2,((P132-85)/3))),1)</f>
        <v>#REF!</v>
      </c>
      <c r="T132" s="362" t="e">
        <f>IF(S132&gt;=10,"Alta",IF(S132&lt;0.5,"Baja","Media"))</f>
        <v>#REF!</v>
      </c>
      <c r="U132" s="323"/>
      <c r="V132" s="323"/>
      <c r="W132" s="282" t="s">
        <v>250</v>
      </c>
      <c r="X132" s="329"/>
      <c r="Y132" s="282"/>
      <c r="Z132" s="329"/>
      <c r="AA132" s="329"/>
      <c r="AB132" s="326">
        <f>ROUND(8/(POWER(2,((AC132-85)/3))),1)</f>
        <v>2705659852.4000001</v>
      </c>
      <c r="AC132" s="329"/>
      <c r="AD132" s="332" t="e">
        <f>ROUND(M132/(8/POWER(2,((AC132-85)/3))),1)</f>
        <v>#REF!</v>
      </c>
      <c r="AE132" s="335" t="e">
        <f t="shared" ref="AE132" si="73">IF(AD132&gt;=10,"Crítico",IF(AD132&lt;0.5,"Bajo","Importante"))</f>
        <v>#REF!</v>
      </c>
      <c r="AF132" s="338" t="e">
        <f t="shared" ref="AF132" si="74">IF(AD132&gt;=10,"Exposición Ocupacional sobre diez veces la Dosis de Ruido Máxima Permitida.",IF(AD132&gt;=1,"Exposición Ocupacional sobre la Dosis de Ruido Máxima Permitida.",IF(AD132&lt;0.5,"Exposición Ocupacional bajo la Dosis de Acción.","Exposición Ocupacional bajo la Dosis de Ruido Máxima Permitida pero sobre la Dosis de Acción.")))</f>
        <v>#REF!</v>
      </c>
      <c r="AG132" s="341" t="e">
        <f t="shared" ref="AG132" si="75">IF(AD132&gt;=10,"Se establece un plazo máximo de seis meses para implementar medidas de control.  Remitir al experto asesor de ACHS la nómina de todos los trabajadores de este puesto de trabajo, para su ingreso al Programa de Vigilancia de la Salud ACHS.",IF(AD132&lt;0.5,"Mantener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33" spans="1:33" ht="25.5" hidden="1" customHeight="1" x14ac:dyDescent="0.25">
      <c r="A133" s="345"/>
      <c r="B133" s="348"/>
      <c r="C133" s="348"/>
      <c r="D133" s="94" t="e">
        <f>IF('Puestos de Trabajo Emp'!#REF!&lt;&gt;0,'Puestos de Trabajo Emp'!#REF!,"")</f>
        <v>#REF!</v>
      </c>
      <c r="E133" s="95" t="e">
        <f>IF('Puestos de Trabajo Emp'!#REF!&lt;&gt;0,'Puestos de Trabajo Emp'!#REF!,"")</f>
        <v>#REF!</v>
      </c>
      <c r="F133" s="351"/>
      <c r="G133" s="94" t="e">
        <f>IF('Puestos de Trabajo Emp'!#REF!&lt;&gt;0,'Puestos de Trabajo Emp'!#REF!,"")</f>
        <v>#REF!</v>
      </c>
      <c r="H133" s="95" t="e">
        <f>IF('Puestos de Trabajo Emp'!#REF!&lt;&gt;0,'Puestos de Trabajo Emp'!#REF!,"")</f>
        <v>#REF!</v>
      </c>
      <c r="I133" s="95" t="e">
        <f>IF('Puestos de Trabajo Emp'!#REF!&lt;&gt;0,'Puestos de Trabajo Emp'!#REF!,"")</f>
        <v>#REF!</v>
      </c>
      <c r="J133" s="351"/>
      <c r="K133" s="351"/>
      <c r="L133" s="351"/>
      <c r="M133" s="354"/>
      <c r="N133" s="41">
        <v>14</v>
      </c>
      <c r="O133" s="41">
        <v>99</v>
      </c>
      <c r="P133" s="357"/>
      <c r="Q133" s="62" t="e">
        <f t="shared" si="36"/>
        <v>#REF!</v>
      </c>
      <c r="R133" s="360"/>
      <c r="S133" s="333"/>
      <c r="T133" s="363"/>
      <c r="U133" s="324"/>
      <c r="V133" s="324"/>
      <c r="W133" s="283"/>
      <c r="X133" s="330"/>
      <c r="Y133" s="283"/>
      <c r="Z133" s="330"/>
      <c r="AA133" s="330"/>
      <c r="AB133" s="327"/>
      <c r="AC133" s="330"/>
      <c r="AD133" s="333"/>
      <c r="AE133" s="336"/>
      <c r="AF133" s="339"/>
      <c r="AG133" s="342"/>
    </row>
    <row r="134" spans="1:33" ht="25.5" hidden="1" customHeight="1" x14ac:dyDescent="0.25">
      <c r="A134" s="345"/>
      <c r="B134" s="348"/>
      <c r="C134" s="348"/>
      <c r="D134" s="94" t="e">
        <f>IF('Puestos de Trabajo Emp'!#REF!&lt;&gt;0,'Puestos de Trabajo Emp'!#REF!,"")</f>
        <v>#REF!</v>
      </c>
      <c r="E134" s="95" t="e">
        <f>IF('Puestos de Trabajo Emp'!#REF!&lt;&gt;0,'Puestos de Trabajo Emp'!#REF!,"")</f>
        <v>#REF!</v>
      </c>
      <c r="F134" s="351"/>
      <c r="G134" s="94" t="e">
        <f>IF('Puestos de Trabajo Emp'!#REF!&lt;&gt;0,'Puestos de Trabajo Emp'!#REF!,"")</f>
        <v>#REF!</v>
      </c>
      <c r="H134" s="95" t="e">
        <f>IF('Puestos de Trabajo Emp'!#REF!&lt;&gt;0,'Puestos de Trabajo Emp'!#REF!,"")</f>
        <v>#REF!</v>
      </c>
      <c r="I134" s="95" t="e">
        <f>IF('Puestos de Trabajo Emp'!#REF!&lt;&gt;0,'Puestos de Trabajo Emp'!#REF!,"")</f>
        <v>#REF!</v>
      </c>
      <c r="J134" s="351"/>
      <c r="K134" s="351"/>
      <c r="L134" s="351"/>
      <c r="M134" s="354"/>
      <c r="N134" s="41">
        <v>15</v>
      </c>
      <c r="O134" s="41">
        <v>85</v>
      </c>
      <c r="P134" s="357"/>
      <c r="Q134" s="62" t="e">
        <f t="shared" si="36"/>
        <v>#REF!</v>
      </c>
      <c r="R134" s="360"/>
      <c r="S134" s="333"/>
      <c r="T134" s="363"/>
      <c r="U134" s="324"/>
      <c r="V134" s="324"/>
      <c r="W134" s="283"/>
      <c r="X134" s="330"/>
      <c r="Y134" s="283"/>
      <c r="Z134" s="330"/>
      <c r="AA134" s="330"/>
      <c r="AB134" s="327"/>
      <c r="AC134" s="330"/>
      <c r="AD134" s="333"/>
      <c r="AE134" s="336"/>
      <c r="AF134" s="339"/>
      <c r="AG134" s="342"/>
    </row>
    <row r="135" spans="1:33" ht="25.5" hidden="1" customHeight="1" x14ac:dyDescent="0.25">
      <c r="A135" s="345"/>
      <c r="B135" s="348"/>
      <c r="C135" s="348"/>
      <c r="D135" s="94" t="e">
        <f>IF('Puestos de Trabajo Emp'!#REF!&lt;&gt;0,'Puestos de Trabajo Emp'!#REF!,"")</f>
        <v>#REF!</v>
      </c>
      <c r="E135" s="95" t="e">
        <f>IF('Puestos de Trabajo Emp'!#REF!&lt;&gt;0,'Puestos de Trabajo Emp'!#REF!,"")</f>
        <v>#REF!</v>
      </c>
      <c r="F135" s="351"/>
      <c r="G135" s="94" t="e">
        <f>IF('Puestos de Trabajo Emp'!#REF!&lt;&gt;0,'Puestos de Trabajo Emp'!#REF!,"")</f>
        <v>#REF!</v>
      </c>
      <c r="H135" s="95" t="e">
        <f>IF('Puestos de Trabajo Emp'!#REF!&lt;&gt;0,'Puestos de Trabajo Emp'!#REF!,"")</f>
        <v>#REF!</v>
      </c>
      <c r="I135" s="95" t="e">
        <f>IF('Puestos de Trabajo Emp'!#REF!&lt;&gt;0,'Puestos de Trabajo Emp'!#REF!,"")</f>
        <v>#REF!</v>
      </c>
      <c r="J135" s="351"/>
      <c r="K135" s="351"/>
      <c r="L135" s="351"/>
      <c r="M135" s="354"/>
      <c r="N135" s="41"/>
      <c r="O135" s="41"/>
      <c r="P135" s="357"/>
      <c r="Q135" s="62" t="e">
        <f t="shared" ref="Q135:Q198" si="76">ROUND(E135/(8/POWER(2,((O135-85)/3))),1)</f>
        <v>#REF!</v>
      </c>
      <c r="R135" s="360"/>
      <c r="S135" s="333"/>
      <c r="T135" s="363"/>
      <c r="U135" s="324"/>
      <c r="V135" s="324"/>
      <c r="W135" s="283"/>
      <c r="X135" s="330"/>
      <c r="Y135" s="283"/>
      <c r="Z135" s="330"/>
      <c r="AA135" s="330"/>
      <c r="AB135" s="327"/>
      <c r="AC135" s="330"/>
      <c r="AD135" s="333"/>
      <c r="AE135" s="336"/>
      <c r="AF135" s="339"/>
      <c r="AG135" s="342"/>
    </row>
    <row r="136" spans="1:33" ht="25.5" hidden="1" customHeight="1" thickBot="1" x14ac:dyDescent="0.3">
      <c r="A136" s="346"/>
      <c r="B136" s="349"/>
      <c r="C136" s="349"/>
      <c r="D136" s="92" t="e">
        <f>IF('Puestos de Trabajo Emp'!#REF!&lt;&gt;0,'Puestos de Trabajo Emp'!#REF!,"")</f>
        <v>#REF!</v>
      </c>
      <c r="E136" s="93" t="e">
        <f>IF('Puestos de Trabajo Emp'!#REF!&lt;&gt;0,'Puestos de Trabajo Emp'!#REF!,"")</f>
        <v>#REF!</v>
      </c>
      <c r="F136" s="352"/>
      <c r="G136" s="92" t="e">
        <f>IF('Puestos de Trabajo Emp'!#REF!&lt;&gt;0,'Puestos de Trabajo Emp'!#REF!,"")</f>
        <v>#REF!</v>
      </c>
      <c r="H136" s="93" t="e">
        <f>IF('Puestos de Trabajo Emp'!#REF!&lt;&gt;0,'Puestos de Trabajo Emp'!#REF!,"")</f>
        <v>#REF!</v>
      </c>
      <c r="I136" s="93" t="e">
        <f>IF('Puestos de Trabajo Emp'!#REF!&lt;&gt;0,'Puestos de Trabajo Emp'!#REF!,"")</f>
        <v>#REF!</v>
      </c>
      <c r="J136" s="352"/>
      <c r="K136" s="352"/>
      <c r="L136" s="352"/>
      <c r="M136" s="355"/>
      <c r="N136" s="42"/>
      <c r="O136" s="42"/>
      <c r="P136" s="358"/>
      <c r="Q136" s="63" t="e">
        <f t="shared" si="76"/>
        <v>#REF!</v>
      </c>
      <c r="R136" s="361"/>
      <c r="S136" s="334"/>
      <c r="T136" s="364"/>
      <c r="U136" s="325"/>
      <c r="V136" s="325"/>
      <c r="W136" s="365"/>
      <c r="X136" s="331"/>
      <c r="Y136" s="365"/>
      <c r="Z136" s="331"/>
      <c r="AA136" s="331"/>
      <c r="AB136" s="328"/>
      <c r="AC136" s="331"/>
      <c r="AD136" s="334"/>
      <c r="AE136" s="337"/>
      <c r="AF136" s="340"/>
      <c r="AG136" s="343"/>
    </row>
    <row r="137" spans="1:33" ht="25.5" hidden="1" customHeight="1" x14ac:dyDescent="0.25">
      <c r="A137" s="344">
        <v>27</v>
      </c>
      <c r="B137" s="347" t="e">
        <f>IF('Puestos de Trabajo Emp'!#REF!&lt;&gt;0,'Puestos de Trabajo Emp'!#REF!,"")</f>
        <v>#REF!</v>
      </c>
      <c r="C137" s="347" t="e">
        <f>IF('Puestos de Trabajo Emp'!#REF!&lt;&gt;0,'Puestos de Trabajo Emp'!#REF!,"")</f>
        <v>#REF!</v>
      </c>
      <c r="D137" s="90" t="e">
        <f>IF('Puestos de Trabajo Emp'!#REF!&lt;&gt;0,'Puestos de Trabajo Emp'!#REF!,"")</f>
        <v>#REF!</v>
      </c>
      <c r="E137" s="91" t="e">
        <f>IF('Puestos de Trabajo Emp'!#REF!&lt;&gt;0,'Puestos de Trabajo Emp'!#REF!,"")</f>
        <v>#REF!</v>
      </c>
      <c r="F137" s="350" t="e">
        <f>IF('Puestos de Trabajo Emp'!#REF!&lt;&gt;0,'Puestos de Trabajo Emp'!#REF!,"")</f>
        <v>#REF!</v>
      </c>
      <c r="G137" s="90" t="e">
        <f>IF('Puestos de Trabajo Emp'!#REF!&lt;&gt;0,'Puestos de Trabajo Emp'!#REF!,"")</f>
        <v>#REF!</v>
      </c>
      <c r="H137" s="91" t="e">
        <f>IF('Puestos de Trabajo Emp'!#REF!&lt;&gt;0,'Puestos de Trabajo Emp'!#REF!,"")</f>
        <v>#REF!</v>
      </c>
      <c r="I137" s="91" t="e">
        <f>IF('Puestos de Trabajo Emp'!#REF!&lt;&gt;0,'Puestos de Trabajo Emp'!#REF!,"")</f>
        <v>#REF!</v>
      </c>
      <c r="J137" s="350" t="e">
        <f>IF('Puestos de Trabajo Emp'!#REF!&lt;&gt;0,'Puestos de Trabajo Emp'!#REF!,"")</f>
        <v>#REF!</v>
      </c>
      <c r="K137" s="350" t="e">
        <f>IF('Puestos de Trabajo Emp'!#REF!&lt;&gt;0,'Puestos de Trabajo Emp'!#REF!,"")</f>
        <v>#REF!</v>
      </c>
      <c r="L137" s="350" t="e">
        <f>IF('Puestos de Trabajo Emp'!#REF!&lt;&gt;0,'Puestos de Trabajo Emp'!#REF!,"")</f>
        <v>#REF!</v>
      </c>
      <c r="M137" s="353" t="e">
        <f>SUM(E137:E141)</f>
        <v>#REF!</v>
      </c>
      <c r="N137" s="43">
        <v>16</v>
      </c>
      <c r="O137" s="43">
        <v>88</v>
      </c>
      <c r="P137" s="357">
        <f>MAX(O137:O141)</f>
        <v>99</v>
      </c>
      <c r="Q137" s="61" t="e">
        <f t="shared" si="76"/>
        <v>#REF!</v>
      </c>
      <c r="R137" s="360" t="e">
        <f>SUM(Q137:Q141)</f>
        <v>#REF!</v>
      </c>
      <c r="S137" s="332" t="e">
        <f>ROUND(M137/(8/POWER(2,((P137-85)/3))),1)</f>
        <v>#REF!</v>
      </c>
      <c r="T137" s="362" t="e">
        <f>IF(S137&gt;=10,"Alta",IF(S137&lt;0.5,"Baja","Media"))</f>
        <v>#REF!</v>
      </c>
      <c r="U137" s="324"/>
      <c r="V137" s="323"/>
      <c r="W137" s="282" t="s">
        <v>250</v>
      </c>
      <c r="X137" s="330"/>
      <c r="Y137" s="283"/>
      <c r="Z137" s="330"/>
      <c r="AA137" s="330"/>
      <c r="AB137" s="326">
        <f>ROUND(8/(POWER(2,((AC137-85)/3))),1)</f>
        <v>2705659852.4000001</v>
      </c>
      <c r="AC137" s="330"/>
      <c r="AD137" s="333" t="e">
        <f>ROUND(M137/(8/POWER(2,((AC137-85)/3))),1)</f>
        <v>#REF!</v>
      </c>
      <c r="AE137" s="335" t="e">
        <f t="shared" ref="AE137" si="77">IF(AD137&gt;=10,"Crítico",IF(AD137&lt;0.5,"Bajo","Importante"))</f>
        <v>#REF!</v>
      </c>
      <c r="AF137" s="338" t="e">
        <f t="shared" ref="AF137" si="78">IF(AD137&gt;=10,"Exposición Ocupacional sobre diez veces la Dosis de Ruido Máxima Permitida.",IF(AD137&gt;=1,"Exposición Ocupacional sobre la Dosis de Ruido Máxima Permitida.",IF(AD137&lt;0.5,"Exposición Ocupacional bajo la Dosis de Acción.","Exposición Ocupacional bajo la Dosis de Ruido Máxima Permitida pero sobre la Dosis de Acción.")))</f>
        <v>#REF!</v>
      </c>
      <c r="AG137" s="341" t="e">
        <f t="shared" ref="AG137" si="79">IF(AD137&gt;=10,"Se establece un plazo máximo de seis meses para implementar medidas de control.  Remitir al experto asesor de ACHS la nómina de todos los trabajadores de este puesto de trabajo, para su ingreso al Programa de Vigilancia de la Salud ACHS.",IF(AD137&lt;0.5,"Mantener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38" spans="1:33" ht="25.5" hidden="1" customHeight="1" x14ac:dyDescent="0.25">
      <c r="A138" s="345"/>
      <c r="B138" s="348"/>
      <c r="C138" s="348"/>
      <c r="D138" s="94" t="e">
        <f>IF('Puestos de Trabajo Emp'!#REF!&lt;&gt;0,'Puestos de Trabajo Emp'!#REF!,"")</f>
        <v>#REF!</v>
      </c>
      <c r="E138" s="95" t="e">
        <f>IF('Puestos de Trabajo Emp'!#REF!&lt;&gt;0,'Puestos de Trabajo Emp'!#REF!,"")</f>
        <v>#REF!</v>
      </c>
      <c r="F138" s="351"/>
      <c r="G138" s="94" t="e">
        <f>IF('Puestos de Trabajo Emp'!#REF!&lt;&gt;0,'Puestos de Trabajo Emp'!#REF!,"")</f>
        <v>#REF!</v>
      </c>
      <c r="H138" s="95" t="e">
        <f>IF('Puestos de Trabajo Emp'!#REF!&lt;&gt;0,'Puestos de Trabajo Emp'!#REF!,"")</f>
        <v>#REF!</v>
      </c>
      <c r="I138" s="95" t="e">
        <f>IF('Puestos de Trabajo Emp'!#REF!&lt;&gt;0,'Puestos de Trabajo Emp'!#REF!,"")</f>
        <v>#REF!</v>
      </c>
      <c r="J138" s="351"/>
      <c r="K138" s="351"/>
      <c r="L138" s="351"/>
      <c r="M138" s="354"/>
      <c r="N138" s="41">
        <v>17</v>
      </c>
      <c r="O138" s="41">
        <v>99</v>
      </c>
      <c r="P138" s="357"/>
      <c r="Q138" s="62" t="e">
        <f t="shared" si="76"/>
        <v>#REF!</v>
      </c>
      <c r="R138" s="360"/>
      <c r="S138" s="333"/>
      <c r="T138" s="363"/>
      <c r="U138" s="324"/>
      <c r="V138" s="324"/>
      <c r="W138" s="283"/>
      <c r="X138" s="330"/>
      <c r="Y138" s="283"/>
      <c r="Z138" s="330"/>
      <c r="AA138" s="330"/>
      <c r="AB138" s="327"/>
      <c r="AC138" s="330"/>
      <c r="AD138" s="333"/>
      <c r="AE138" s="336"/>
      <c r="AF138" s="339"/>
      <c r="AG138" s="342"/>
    </row>
    <row r="139" spans="1:33" ht="25.5" hidden="1" customHeight="1" x14ac:dyDescent="0.25">
      <c r="A139" s="345"/>
      <c r="B139" s="348"/>
      <c r="C139" s="348"/>
      <c r="D139" s="94" t="e">
        <f>IF('Puestos de Trabajo Emp'!#REF!&lt;&gt;0,'Puestos de Trabajo Emp'!#REF!,"")</f>
        <v>#REF!</v>
      </c>
      <c r="E139" s="95" t="e">
        <f>IF('Puestos de Trabajo Emp'!#REF!&lt;&gt;0,'Puestos de Trabajo Emp'!#REF!,"")</f>
        <v>#REF!</v>
      </c>
      <c r="F139" s="351"/>
      <c r="G139" s="94" t="e">
        <f>IF('Puestos de Trabajo Emp'!#REF!&lt;&gt;0,'Puestos de Trabajo Emp'!#REF!,"")</f>
        <v>#REF!</v>
      </c>
      <c r="H139" s="95" t="e">
        <f>IF('Puestos de Trabajo Emp'!#REF!&lt;&gt;0,'Puestos de Trabajo Emp'!#REF!,"")</f>
        <v>#REF!</v>
      </c>
      <c r="I139" s="95" t="e">
        <f>IF('Puestos de Trabajo Emp'!#REF!&lt;&gt;0,'Puestos de Trabajo Emp'!#REF!,"")</f>
        <v>#REF!</v>
      </c>
      <c r="J139" s="351"/>
      <c r="K139" s="351"/>
      <c r="L139" s="351"/>
      <c r="M139" s="354"/>
      <c r="N139" s="41">
        <v>18</v>
      </c>
      <c r="O139" s="41">
        <v>85</v>
      </c>
      <c r="P139" s="357"/>
      <c r="Q139" s="62" t="e">
        <f t="shared" si="76"/>
        <v>#REF!</v>
      </c>
      <c r="R139" s="360"/>
      <c r="S139" s="333"/>
      <c r="T139" s="363"/>
      <c r="U139" s="324"/>
      <c r="V139" s="324"/>
      <c r="W139" s="283"/>
      <c r="X139" s="330"/>
      <c r="Y139" s="283"/>
      <c r="Z139" s="330"/>
      <c r="AA139" s="330"/>
      <c r="AB139" s="327"/>
      <c r="AC139" s="330"/>
      <c r="AD139" s="333"/>
      <c r="AE139" s="336"/>
      <c r="AF139" s="339"/>
      <c r="AG139" s="342"/>
    </row>
    <row r="140" spans="1:33" ht="25.5" hidden="1" customHeight="1" x14ac:dyDescent="0.25">
      <c r="A140" s="345"/>
      <c r="B140" s="348"/>
      <c r="C140" s="348"/>
      <c r="D140" s="94" t="e">
        <f>IF('Puestos de Trabajo Emp'!#REF!&lt;&gt;0,'Puestos de Trabajo Emp'!#REF!,"")</f>
        <v>#REF!</v>
      </c>
      <c r="E140" s="95" t="e">
        <f>IF('Puestos de Trabajo Emp'!#REF!&lt;&gt;0,'Puestos de Trabajo Emp'!#REF!,"")</f>
        <v>#REF!</v>
      </c>
      <c r="F140" s="351"/>
      <c r="G140" s="94" t="e">
        <f>IF('Puestos de Trabajo Emp'!#REF!&lt;&gt;0,'Puestos de Trabajo Emp'!#REF!,"")</f>
        <v>#REF!</v>
      </c>
      <c r="H140" s="95" t="e">
        <f>IF('Puestos de Trabajo Emp'!#REF!&lt;&gt;0,'Puestos de Trabajo Emp'!#REF!,"")</f>
        <v>#REF!</v>
      </c>
      <c r="I140" s="95" t="e">
        <f>IF('Puestos de Trabajo Emp'!#REF!&lt;&gt;0,'Puestos de Trabajo Emp'!#REF!,"")</f>
        <v>#REF!</v>
      </c>
      <c r="J140" s="351"/>
      <c r="K140" s="351"/>
      <c r="L140" s="351"/>
      <c r="M140" s="354"/>
      <c r="N140" s="41"/>
      <c r="O140" s="41"/>
      <c r="P140" s="357"/>
      <c r="Q140" s="62" t="e">
        <f t="shared" si="76"/>
        <v>#REF!</v>
      </c>
      <c r="R140" s="360"/>
      <c r="S140" s="333"/>
      <c r="T140" s="363"/>
      <c r="U140" s="324"/>
      <c r="V140" s="324"/>
      <c r="W140" s="283"/>
      <c r="X140" s="330"/>
      <c r="Y140" s="283"/>
      <c r="Z140" s="330"/>
      <c r="AA140" s="330"/>
      <c r="AB140" s="327"/>
      <c r="AC140" s="330"/>
      <c r="AD140" s="333"/>
      <c r="AE140" s="336"/>
      <c r="AF140" s="339"/>
      <c r="AG140" s="342"/>
    </row>
    <row r="141" spans="1:33" ht="25.5" hidden="1" customHeight="1" thickBot="1" x14ac:dyDescent="0.3">
      <c r="A141" s="346"/>
      <c r="B141" s="349"/>
      <c r="C141" s="349"/>
      <c r="D141" s="92" t="e">
        <f>IF('Puestos de Trabajo Emp'!#REF!&lt;&gt;0,'Puestos de Trabajo Emp'!#REF!,"")</f>
        <v>#REF!</v>
      </c>
      <c r="E141" s="93" t="e">
        <f>IF('Puestos de Trabajo Emp'!#REF!&lt;&gt;0,'Puestos de Trabajo Emp'!#REF!,"")</f>
        <v>#REF!</v>
      </c>
      <c r="F141" s="352"/>
      <c r="G141" s="92" t="e">
        <f>IF('Puestos de Trabajo Emp'!#REF!&lt;&gt;0,'Puestos de Trabajo Emp'!#REF!,"")</f>
        <v>#REF!</v>
      </c>
      <c r="H141" s="93" t="e">
        <f>IF('Puestos de Trabajo Emp'!#REF!&lt;&gt;0,'Puestos de Trabajo Emp'!#REF!,"")</f>
        <v>#REF!</v>
      </c>
      <c r="I141" s="93" t="e">
        <f>IF('Puestos de Trabajo Emp'!#REF!&lt;&gt;0,'Puestos de Trabajo Emp'!#REF!,"")</f>
        <v>#REF!</v>
      </c>
      <c r="J141" s="352"/>
      <c r="K141" s="352"/>
      <c r="L141" s="352"/>
      <c r="M141" s="355"/>
      <c r="N141" s="68"/>
      <c r="O141" s="68"/>
      <c r="P141" s="357"/>
      <c r="Q141" s="69" t="e">
        <f t="shared" si="76"/>
        <v>#REF!</v>
      </c>
      <c r="R141" s="360"/>
      <c r="S141" s="334"/>
      <c r="T141" s="364"/>
      <c r="U141" s="324"/>
      <c r="V141" s="325"/>
      <c r="W141" s="365"/>
      <c r="X141" s="330"/>
      <c r="Y141" s="283"/>
      <c r="Z141" s="330"/>
      <c r="AA141" s="330"/>
      <c r="AB141" s="328"/>
      <c r="AC141" s="330"/>
      <c r="AD141" s="333"/>
      <c r="AE141" s="337"/>
      <c r="AF141" s="340"/>
      <c r="AG141" s="343"/>
    </row>
    <row r="142" spans="1:33" ht="25.5" hidden="1" customHeight="1" x14ac:dyDescent="0.25">
      <c r="A142" s="344">
        <v>28</v>
      </c>
      <c r="B142" s="347" t="e">
        <f>IF('Puestos de Trabajo Emp'!#REF!&lt;&gt;0,'Puestos de Trabajo Emp'!#REF!,"")</f>
        <v>#REF!</v>
      </c>
      <c r="C142" s="347" t="e">
        <f>IF('Puestos de Trabajo Emp'!#REF!&lt;&gt;0,'Puestos de Trabajo Emp'!#REF!,"")</f>
        <v>#REF!</v>
      </c>
      <c r="D142" s="90" t="e">
        <f>IF('Puestos de Trabajo Emp'!#REF!&lt;&gt;0,'Puestos de Trabajo Emp'!#REF!,"")</f>
        <v>#REF!</v>
      </c>
      <c r="E142" s="91" t="e">
        <f>IF('Puestos de Trabajo Emp'!#REF!&lt;&gt;0,'Puestos de Trabajo Emp'!#REF!,"")</f>
        <v>#REF!</v>
      </c>
      <c r="F142" s="350" t="e">
        <f>IF('Puestos de Trabajo Emp'!#REF!&lt;&gt;0,'Puestos de Trabajo Emp'!#REF!,"")</f>
        <v>#REF!</v>
      </c>
      <c r="G142" s="90" t="e">
        <f>IF('Puestos de Trabajo Emp'!#REF!&lt;&gt;0,'Puestos de Trabajo Emp'!#REF!,"")</f>
        <v>#REF!</v>
      </c>
      <c r="H142" s="91" t="e">
        <f>IF('Puestos de Trabajo Emp'!#REF!&lt;&gt;0,'Puestos de Trabajo Emp'!#REF!,"")</f>
        <v>#REF!</v>
      </c>
      <c r="I142" s="91" t="e">
        <f>IF('Puestos de Trabajo Emp'!#REF!&lt;&gt;0,'Puestos de Trabajo Emp'!#REF!,"")</f>
        <v>#REF!</v>
      </c>
      <c r="J142" s="350" t="e">
        <f>IF('Puestos de Trabajo Emp'!#REF!&lt;&gt;0,'Puestos de Trabajo Emp'!#REF!,"")</f>
        <v>#REF!</v>
      </c>
      <c r="K142" s="350" t="e">
        <f>IF('Puestos de Trabajo Emp'!#REF!&lt;&gt;0,'Puestos de Trabajo Emp'!#REF!,"")</f>
        <v>#REF!</v>
      </c>
      <c r="L142" s="350" t="e">
        <f>IF('Puestos de Trabajo Emp'!#REF!&lt;&gt;0,'Puestos de Trabajo Emp'!#REF!,"")</f>
        <v>#REF!</v>
      </c>
      <c r="M142" s="353" t="e">
        <f>SUM(E142:E146)</f>
        <v>#REF!</v>
      </c>
      <c r="N142" s="40">
        <v>19</v>
      </c>
      <c r="O142" s="40">
        <v>88</v>
      </c>
      <c r="P142" s="356">
        <f>MAX(O142:O146)</f>
        <v>99</v>
      </c>
      <c r="Q142" s="64" t="e">
        <f t="shared" si="76"/>
        <v>#REF!</v>
      </c>
      <c r="R142" s="359" t="e">
        <f>SUM(Q142:Q146)</f>
        <v>#REF!</v>
      </c>
      <c r="S142" s="332" t="e">
        <f>ROUND(M142/(8/POWER(2,((P142-85)/3))),1)</f>
        <v>#REF!</v>
      </c>
      <c r="T142" s="362" t="e">
        <f>IF(S142&gt;=10,"Alta",IF(S142&lt;0.5,"Baja","Media"))</f>
        <v>#REF!</v>
      </c>
      <c r="U142" s="323"/>
      <c r="V142" s="323"/>
      <c r="W142" s="282" t="s">
        <v>250</v>
      </c>
      <c r="X142" s="329"/>
      <c r="Y142" s="282"/>
      <c r="Z142" s="329"/>
      <c r="AA142" s="329"/>
      <c r="AB142" s="326">
        <f>ROUND(8/(POWER(2,((AC142-85)/3))),1)</f>
        <v>2705659852.4000001</v>
      </c>
      <c r="AC142" s="329"/>
      <c r="AD142" s="332" t="e">
        <f>ROUND(M142/(8/POWER(2,((AC142-85)/3))),1)</f>
        <v>#REF!</v>
      </c>
      <c r="AE142" s="335" t="e">
        <f t="shared" ref="AE142" si="80">IF(AD142&gt;=10,"Crítico",IF(AD142&lt;0.5,"Bajo","Importante"))</f>
        <v>#REF!</v>
      </c>
      <c r="AF142" s="338" t="e">
        <f t="shared" ref="AF142" si="81">IF(AD142&gt;=10,"Exposición Ocupacional sobre diez veces la Dosis de Ruido Máxima Permitida.",IF(AD142&gt;=1,"Exposición Ocupacional sobre la Dosis de Ruido Máxima Permitida.",IF(AD142&lt;0.5,"Exposición Ocupacional bajo la Dosis de Acción.","Exposición Ocupacional bajo la Dosis de Ruido Máxima Permitida pero sobre la Dosis de Acción.")))</f>
        <v>#REF!</v>
      </c>
      <c r="AG142" s="341" t="e">
        <f t="shared" ref="AG142" si="82">IF(AD142&gt;=10,"Se establece un plazo máximo de seis meses para implementar medidas de control.  Remitir al experto asesor de ACHS la nómina de todos los trabajadores de este puesto de trabajo, para su ingreso al Programa de Vigilancia de la Salud ACHS.",IF(AD142&lt;0.5,"Mantener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43" spans="1:33" ht="25.5" hidden="1" customHeight="1" x14ac:dyDescent="0.25">
      <c r="A143" s="345"/>
      <c r="B143" s="348"/>
      <c r="C143" s="348"/>
      <c r="D143" s="94" t="e">
        <f>IF('Puestos de Trabajo Emp'!#REF!&lt;&gt;0,'Puestos de Trabajo Emp'!#REF!,"")</f>
        <v>#REF!</v>
      </c>
      <c r="E143" s="95" t="e">
        <f>IF('Puestos de Trabajo Emp'!#REF!&lt;&gt;0,'Puestos de Trabajo Emp'!#REF!,"")</f>
        <v>#REF!</v>
      </c>
      <c r="F143" s="351"/>
      <c r="G143" s="94" t="e">
        <f>IF('Puestos de Trabajo Emp'!#REF!&lt;&gt;0,'Puestos de Trabajo Emp'!#REF!,"")</f>
        <v>#REF!</v>
      </c>
      <c r="H143" s="95" t="e">
        <f>IF('Puestos de Trabajo Emp'!#REF!&lt;&gt;0,'Puestos de Trabajo Emp'!#REF!,"")</f>
        <v>#REF!</v>
      </c>
      <c r="I143" s="95" t="e">
        <f>IF('Puestos de Trabajo Emp'!#REF!&lt;&gt;0,'Puestos de Trabajo Emp'!#REF!,"")</f>
        <v>#REF!</v>
      </c>
      <c r="J143" s="351"/>
      <c r="K143" s="351"/>
      <c r="L143" s="351"/>
      <c r="M143" s="354"/>
      <c r="N143" s="41">
        <v>20</v>
      </c>
      <c r="O143" s="41">
        <v>99</v>
      </c>
      <c r="P143" s="357"/>
      <c r="Q143" s="62" t="e">
        <f t="shared" si="76"/>
        <v>#REF!</v>
      </c>
      <c r="R143" s="360"/>
      <c r="S143" s="333"/>
      <c r="T143" s="363"/>
      <c r="U143" s="324"/>
      <c r="V143" s="324"/>
      <c r="W143" s="283"/>
      <c r="X143" s="330"/>
      <c r="Y143" s="283"/>
      <c r="Z143" s="330"/>
      <c r="AA143" s="330"/>
      <c r="AB143" s="327"/>
      <c r="AC143" s="330"/>
      <c r="AD143" s="333"/>
      <c r="AE143" s="336"/>
      <c r="AF143" s="339"/>
      <c r="AG143" s="342"/>
    </row>
    <row r="144" spans="1:33" ht="25.5" hidden="1" customHeight="1" x14ac:dyDescent="0.25">
      <c r="A144" s="345"/>
      <c r="B144" s="348"/>
      <c r="C144" s="348"/>
      <c r="D144" s="94" t="e">
        <f>IF('Puestos de Trabajo Emp'!#REF!&lt;&gt;0,'Puestos de Trabajo Emp'!#REF!,"")</f>
        <v>#REF!</v>
      </c>
      <c r="E144" s="95" t="e">
        <f>IF('Puestos de Trabajo Emp'!#REF!&lt;&gt;0,'Puestos de Trabajo Emp'!#REF!,"")</f>
        <v>#REF!</v>
      </c>
      <c r="F144" s="351"/>
      <c r="G144" s="94" t="e">
        <f>IF('Puestos de Trabajo Emp'!#REF!&lt;&gt;0,'Puestos de Trabajo Emp'!#REF!,"")</f>
        <v>#REF!</v>
      </c>
      <c r="H144" s="95" t="e">
        <f>IF('Puestos de Trabajo Emp'!#REF!&lt;&gt;0,'Puestos de Trabajo Emp'!#REF!,"")</f>
        <v>#REF!</v>
      </c>
      <c r="I144" s="95" t="e">
        <f>IF('Puestos de Trabajo Emp'!#REF!&lt;&gt;0,'Puestos de Trabajo Emp'!#REF!,"")</f>
        <v>#REF!</v>
      </c>
      <c r="J144" s="351"/>
      <c r="K144" s="351"/>
      <c r="L144" s="351"/>
      <c r="M144" s="354"/>
      <c r="N144" s="41">
        <v>21</v>
      </c>
      <c r="O144" s="41">
        <v>85</v>
      </c>
      <c r="P144" s="357"/>
      <c r="Q144" s="62" t="e">
        <f t="shared" si="76"/>
        <v>#REF!</v>
      </c>
      <c r="R144" s="360"/>
      <c r="S144" s="333"/>
      <c r="T144" s="363"/>
      <c r="U144" s="324"/>
      <c r="V144" s="324"/>
      <c r="W144" s="283"/>
      <c r="X144" s="330"/>
      <c r="Y144" s="283"/>
      <c r="Z144" s="330"/>
      <c r="AA144" s="330"/>
      <c r="AB144" s="327"/>
      <c r="AC144" s="330"/>
      <c r="AD144" s="333"/>
      <c r="AE144" s="336"/>
      <c r="AF144" s="339"/>
      <c r="AG144" s="342"/>
    </row>
    <row r="145" spans="1:33" ht="25.5" hidden="1" customHeight="1" x14ac:dyDescent="0.25">
      <c r="A145" s="345"/>
      <c r="B145" s="348"/>
      <c r="C145" s="348"/>
      <c r="D145" s="94" t="e">
        <f>IF('Puestos de Trabajo Emp'!#REF!&lt;&gt;0,'Puestos de Trabajo Emp'!#REF!,"")</f>
        <v>#REF!</v>
      </c>
      <c r="E145" s="95" t="e">
        <f>IF('Puestos de Trabajo Emp'!#REF!&lt;&gt;0,'Puestos de Trabajo Emp'!#REF!,"")</f>
        <v>#REF!</v>
      </c>
      <c r="F145" s="351"/>
      <c r="G145" s="94" t="e">
        <f>IF('Puestos de Trabajo Emp'!#REF!&lt;&gt;0,'Puestos de Trabajo Emp'!#REF!,"")</f>
        <v>#REF!</v>
      </c>
      <c r="H145" s="95" t="e">
        <f>IF('Puestos de Trabajo Emp'!#REF!&lt;&gt;0,'Puestos de Trabajo Emp'!#REF!,"")</f>
        <v>#REF!</v>
      </c>
      <c r="I145" s="95" t="e">
        <f>IF('Puestos de Trabajo Emp'!#REF!&lt;&gt;0,'Puestos de Trabajo Emp'!#REF!,"")</f>
        <v>#REF!</v>
      </c>
      <c r="J145" s="351"/>
      <c r="K145" s="351"/>
      <c r="L145" s="351"/>
      <c r="M145" s="354"/>
      <c r="N145" s="41"/>
      <c r="O145" s="41"/>
      <c r="P145" s="357"/>
      <c r="Q145" s="62" t="e">
        <f t="shared" si="76"/>
        <v>#REF!</v>
      </c>
      <c r="R145" s="360"/>
      <c r="S145" s="333"/>
      <c r="T145" s="363"/>
      <c r="U145" s="324"/>
      <c r="V145" s="324"/>
      <c r="W145" s="283"/>
      <c r="X145" s="330"/>
      <c r="Y145" s="283"/>
      <c r="Z145" s="330"/>
      <c r="AA145" s="330"/>
      <c r="AB145" s="327"/>
      <c r="AC145" s="330"/>
      <c r="AD145" s="333"/>
      <c r="AE145" s="336"/>
      <c r="AF145" s="339"/>
      <c r="AG145" s="342"/>
    </row>
    <row r="146" spans="1:33" ht="25.5" hidden="1" customHeight="1" thickBot="1" x14ac:dyDescent="0.3">
      <c r="A146" s="346"/>
      <c r="B146" s="349"/>
      <c r="C146" s="349"/>
      <c r="D146" s="92" t="e">
        <f>IF('Puestos de Trabajo Emp'!#REF!&lt;&gt;0,'Puestos de Trabajo Emp'!#REF!,"")</f>
        <v>#REF!</v>
      </c>
      <c r="E146" s="93" t="e">
        <f>IF('Puestos de Trabajo Emp'!#REF!&lt;&gt;0,'Puestos de Trabajo Emp'!#REF!,"")</f>
        <v>#REF!</v>
      </c>
      <c r="F146" s="352"/>
      <c r="G146" s="92" t="e">
        <f>IF('Puestos de Trabajo Emp'!#REF!&lt;&gt;0,'Puestos de Trabajo Emp'!#REF!,"")</f>
        <v>#REF!</v>
      </c>
      <c r="H146" s="93" t="e">
        <f>IF('Puestos de Trabajo Emp'!#REF!&lt;&gt;0,'Puestos de Trabajo Emp'!#REF!,"")</f>
        <v>#REF!</v>
      </c>
      <c r="I146" s="93" t="e">
        <f>IF('Puestos de Trabajo Emp'!#REF!&lt;&gt;0,'Puestos de Trabajo Emp'!#REF!,"")</f>
        <v>#REF!</v>
      </c>
      <c r="J146" s="352"/>
      <c r="K146" s="352"/>
      <c r="L146" s="352"/>
      <c r="M146" s="355"/>
      <c r="N146" s="42"/>
      <c r="O146" s="42"/>
      <c r="P146" s="358"/>
      <c r="Q146" s="63" t="e">
        <f t="shared" si="76"/>
        <v>#REF!</v>
      </c>
      <c r="R146" s="361"/>
      <c r="S146" s="334"/>
      <c r="T146" s="364"/>
      <c r="U146" s="325"/>
      <c r="V146" s="325"/>
      <c r="W146" s="365"/>
      <c r="X146" s="331"/>
      <c r="Y146" s="365"/>
      <c r="Z146" s="331"/>
      <c r="AA146" s="331"/>
      <c r="AB146" s="328"/>
      <c r="AC146" s="331"/>
      <c r="AD146" s="334"/>
      <c r="AE146" s="337"/>
      <c r="AF146" s="340"/>
      <c r="AG146" s="343"/>
    </row>
    <row r="147" spans="1:33" ht="25.5" hidden="1" customHeight="1" x14ac:dyDescent="0.25">
      <c r="A147" s="344">
        <v>29</v>
      </c>
      <c r="B147" s="347" t="e">
        <f>IF('Puestos de Trabajo Emp'!#REF!&lt;&gt;0,'Puestos de Trabajo Emp'!#REF!,"")</f>
        <v>#REF!</v>
      </c>
      <c r="C147" s="347" t="e">
        <f>IF('Puestos de Trabajo Emp'!#REF!&lt;&gt;0,'Puestos de Trabajo Emp'!#REF!,"")</f>
        <v>#REF!</v>
      </c>
      <c r="D147" s="90" t="e">
        <f>IF('Puestos de Trabajo Emp'!#REF!&lt;&gt;0,'Puestos de Trabajo Emp'!#REF!,"")</f>
        <v>#REF!</v>
      </c>
      <c r="E147" s="91" t="e">
        <f>IF('Puestos de Trabajo Emp'!#REF!&lt;&gt;0,'Puestos de Trabajo Emp'!#REF!,"")</f>
        <v>#REF!</v>
      </c>
      <c r="F147" s="350" t="e">
        <f>IF('Puestos de Trabajo Emp'!#REF!&lt;&gt;0,'Puestos de Trabajo Emp'!#REF!,"")</f>
        <v>#REF!</v>
      </c>
      <c r="G147" s="90" t="e">
        <f>IF('Puestos de Trabajo Emp'!#REF!&lt;&gt;0,'Puestos de Trabajo Emp'!#REF!,"")</f>
        <v>#REF!</v>
      </c>
      <c r="H147" s="91" t="e">
        <f>IF('Puestos de Trabajo Emp'!#REF!&lt;&gt;0,'Puestos de Trabajo Emp'!#REF!,"")</f>
        <v>#REF!</v>
      </c>
      <c r="I147" s="91" t="e">
        <f>IF('Puestos de Trabajo Emp'!#REF!&lt;&gt;0,'Puestos de Trabajo Emp'!#REF!,"")</f>
        <v>#REF!</v>
      </c>
      <c r="J147" s="350" t="e">
        <f>IF('Puestos de Trabajo Emp'!#REF!&lt;&gt;0,'Puestos de Trabajo Emp'!#REF!,"")</f>
        <v>#REF!</v>
      </c>
      <c r="K147" s="350" t="e">
        <f>IF('Puestos de Trabajo Emp'!#REF!&lt;&gt;0,'Puestos de Trabajo Emp'!#REF!,"")</f>
        <v>#REF!</v>
      </c>
      <c r="L147" s="350" t="e">
        <f>IF('Puestos de Trabajo Emp'!#REF!&lt;&gt;0,'Puestos de Trabajo Emp'!#REF!,"")</f>
        <v>#REF!</v>
      </c>
      <c r="M147" s="353" t="e">
        <f>SUM(E147:E151)</f>
        <v>#REF!</v>
      </c>
      <c r="N147" s="40">
        <v>22</v>
      </c>
      <c r="O147" s="40">
        <v>88</v>
      </c>
      <c r="P147" s="356">
        <f>MAX(O147:O151)</f>
        <v>99</v>
      </c>
      <c r="Q147" s="64" t="e">
        <f t="shared" si="76"/>
        <v>#REF!</v>
      </c>
      <c r="R147" s="359" t="e">
        <f>SUM(Q147:Q151)</f>
        <v>#REF!</v>
      </c>
      <c r="S147" s="332" t="e">
        <f>ROUND(M147/(8/POWER(2,((P147-85)/3))),1)</f>
        <v>#REF!</v>
      </c>
      <c r="T147" s="362" t="e">
        <f>IF(S147&gt;=10,"Alta",IF(S147&lt;0.5,"Baja","Media"))</f>
        <v>#REF!</v>
      </c>
      <c r="U147" s="323"/>
      <c r="V147" s="323"/>
      <c r="W147" s="282" t="s">
        <v>250</v>
      </c>
      <c r="X147" s="329"/>
      <c r="Y147" s="282"/>
      <c r="Z147" s="329"/>
      <c r="AA147" s="329"/>
      <c r="AB147" s="326">
        <f>ROUND(8/(POWER(2,((AC147-85)/3))),1)</f>
        <v>2705659852.4000001</v>
      </c>
      <c r="AC147" s="329"/>
      <c r="AD147" s="332" t="e">
        <f>ROUND(M147/(8/POWER(2,((AC147-85)/3))),1)</f>
        <v>#REF!</v>
      </c>
      <c r="AE147" s="335" t="e">
        <f t="shared" ref="AE147" si="83">IF(AD147&gt;=10,"Crítico",IF(AD147&lt;0.5,"Bajo","Importante"))</f>
        <v>#REF!</v>
      </c>
      <c r="AF147" s="338" t="e">
        <f t="shared" ref="AF147" si="84">IF(AD147&gt;=10,"Exposición Ocupacional sobre diez veces la Dosis de Ruido Máxima Permitida.",IF(AD147&gt;=1,"Exposición Ocupacional sobre la Dosis de Ruido Máxima Permitida.",IF(AD147&lt;0.5,"Exposición Ocupacional bajo la Dosis de Acción.","Exposición Ocupacional bajo la Dosis de Ruido Máxima Permitida pero sobre la Dosis de Acción.")))</f>
        <v>#REF!</v>
      </c>
      <c r="AG147" s="341" t="e">
        <f t="shared" ref="AG147" si="85">IF(AD147&gt;=10,"Se establece un plazo máximo de seis meses para implementar medidas de control.  Remitir al experto asesor de ACHS la nómina de todos los trabajadores de este puesto de trabajo, para su ingreso al Programa de Vigilancia de la Salud ACHS.",IF(AD147&lt;0.5,"Mantener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48" spans="1:33" ht="25.5" hidden="1" customHeight="1" x14ac:dyDescent="0.25">
      <c r="A148" s="345"/>
      <c r="B148" s="348"/>
      <c r="C148" s="348"/>
      <c r="D148" s="94" t="e">
        <f>IF('Puestos de Trabajo Emp'!#REF!&lt;&gt;0,'Puestos de Trabajo Emp'!#REF!,"")</f>
        <v>#REF!</v>
      </c>
      <c r="E148" s="95" t="e">
        <f>IF('Puestos de Trabajo Emp'!#REF!&lt;&gt;0,'Puestos de Trabajo Emp'!#REF!,"")</f>
        <v>#REF!</v>
      </c>
      <c r="F148" s="351"/>
      <c r="G148" s="94" t="e">
        <f>IF('Puestos de Trabajo Emp'!#REF!&lt;&gt;0,'Puestos de Trabajo Emp'!#REF!,"")</f>
        <v>#REF!</v>
      </c>
      <c r="H148" s="95" t="e">
        <f>IF('Puestos de Trabajo Emp'!#REF!&lt;&gt;0,'Puestos de Trabajo Emp'!#REF!,"")</f>
        <v>#REF!</v>
      </c>
      <c r="I148" s="95" t="e">
        <f>IF('Puestos de Trabajo Emp'!#REF!&lt;&gt;0,'Puestos de Trabajo Emp'!#REF!,"")</f>
        <v>#REF!</v>
      </c>
      <c r="J148" s="351"/>
      <c r="K148" s="351"/>
      <c r="L148" s="351"/>
      <c r="M148" s="354"/>
      <c r="N148" s="41">
        <v>23</v>
      </c>
      <c r="O148" s="41">
        <v>99</v>
      </c>
      <c r="P148" s="357"/>
      <c r="Q148" s="62" t="e">
        <f t="shared" si="76"/>
        <v>#REF!</v>
      </c>
      <c r="R148" s="360"/>
      <c r="S148" s="333"/>
      <c r="T148" s="363"/>
      <c r="U148" s="324"/>
      <c r="V148" s="324"/>
      <c r="W148" s="283"/>
      <c r="X148" s="330"/>
      <c r="Y148" s="283"/>
      <c r="Z148" s="330"/>
      <c r="AA148" s="330"/>
      <c r="AB148" s="327"/>
      <c r="AC148" s="330"/>
      <c r="AD148" s="333"/>
      <c r="AE148" s="336"/>
      <c r="AF148" s="339"/>
      <c r="AG148" s="342"/>
    </row>
    <row r="149" spans="1:33" ht="25.5" hidden="1" customHeight="1" x14ac:dyDescent="0.25">
      <c r="A149" s="345"/>
      <c r="B149" s="348"/>
      <c r="C149" s="348"/>
      <c r="D149" s="94" t="e">
        <f>IF('Puestos de Trabajo Emp'!#REF!&lt;&gt;0,'Puestos de Trabajo Emp'!#REF!,"")</f>
        <v>#REF!</v>
      </c>
      <c r="E149" s="95" t="e">
        <f>IF('Puestos de Trabajo Emp'!#REF!&lt;&gt;0,'Puestos de Trabajo Emp'!#REF!,"")</f>
        <v>#REF!</v>
      </c>
      <c r="F149" s="351"/>
      <c r="G149" s="94" t="e">
        <f>IF('Puestos de Trabajo Emp'!#REF!&lt;&gt;0,'Puestos de Trabajo Emp'!#REF!,"")</f>
        <v>#REF!</v>
      </c>
      <c r="H149" s="95" t="e">
        <f>IF('Puestos de Trabajo Emp'!#REF!&lt;&gt;0,'Puestos de Trabajo Emp'!#REF!,"")</f>
        <v>#REF!</v>
      </c>
      <c r="I149" s="95" t="e">
        <f>IF('Puestos de Trabajo Emp'!#REF!&lt;&gt;0,'Puestos de Trabajo Emp'!#REF!,"")</f>
        <v>#REF!</v>
      </c>
      <c r="J149" s="351"/>
      <c r="K149" s="351"/>
      <c r="L149" s="351"/>
      <c r="M149" s="354"/>
      <c r="N149" s="41">
        <v>24</v>
      </c>
      <c r="O149" s="41">
        <v>85</v>
      </c>
      <c r="P149" s="357"/>
      <c r="Q149" s="62" t="e">
        <f t="shared" si="76"/>
        <v>#REF!</v>
      </c>
      <c r="R149" s="360"/>
      <c r="S149" s="333"/>
      <c r="T149" s="363"/>
      <c r="U149" s="324"/>
      <c r="V149" s="324"/>
      <c r="W149" s="283"/>
      <c r="X149" s="330"/>
      <c r="Y149" s="283"/>
      <c r="Z149" s="330"/>
      <c r="AA149" s="330"/>
      <c r="AB149" s="327"/>
      <c r="AC149" s="330"/>
      <c r="AD149" s="333"/>
      <c r="AE149" s="336"/>
      <c r="AF149" s="339"/>
      <c r="AG149" s="342"/>
    </row>
    <row r="150" spans="1:33" ht="25.5" hidden="1" customHeight="1" x14ac:dyDescent="0.25">
      <c r="A150" s="345"/>
      <c r="B150" s="348"/>
      <c r="C150" s="348"/>
      <c r="D150" s="94" t="e">
        <f>IF('Puestos de Trabajo Emp'!#REF!&lt;&gt;0,'Puestos de Trabajo Emp'!#REF!,"")</f>
        <v>#REF!</v>
      </c>
      <c r="E150" s="95" t="e">
        <f>IF('Puestos de Trabajo Emp'!#REF!&lt;&gt;0,'Puestos de Trabajo Emp'!#REF!,"")</f>
        <v>#REF!</v>
      </c>
      <c r="F150" s="351"/>
      <c r="G150" s="94" t="e">
        <f>IF('Puestos de Trabajo Emp'!#REF!&lt;&gt;0,'Puestos de Trabajo Emp'!#REF!,"")</f>
        <v>#REF!</v>
      </c>
      <c r="H150" s="95" t="e">
        <f>IF('Puestos de Trabajo Emp'!#REF!&lt;&gt;0,'Puestos de Trabajo Emp'!#REF!,"")</f>
        <v>#REF!</v>
      </c>
      <c r="I150" s="95" t="e">
        <f>IF('Puestos de Trabajo Emp'!#REF!&lt;&gt;0,'Puestos de Trabajo Emp'!#REF!,"")</f>
        <v>#REF!</v>
      </c>
      <c r="J150" s="351"/>
      <c r="K150" s="351"/>
      <c r="L150" s="351"/>
      <c r="M150" s="354"/>
      <c r="N150" s="41"/>
      <c r="O150" s="41"/>
      <c r="P150" s="357"/>
      <c r="Q150" s="62" t="e">
        <f t="shared" si="76"/>
        <v>#REF!</v>
      </c>
      <c r="R150" s="360"/>
      <c r="S150" s="333"/>
      <c r="T150" s="363"/>
      <c r="U150" s="324"/>
      <c r="V150" s="324"/>
      <c r="W150" s="283"/>
      <c r="X150" s="330"/>
      <c r="Y150" s="283"/>
      <c r="Z150" s="330"/>
      <c r="AA150" s="330"/>
      <c r="AB150" s="327"/>
      <c r="AC150" s="330"/>
      <c r="AD150" s="333"/>
      <c r="AE150" s="336"/>
      <c r="AF150" s="339"/>
      <c r="AG150" s="342"/>
    </row>
    <row r="151" spans="1:33" ht="25.5" hidden="1" customHeight="1" thickBot="1" x14ac:dyDescent="0.3">
      <c r="A151" s="346"/>
      <c r="B151" s="349"/>
      <c r="C151" s="349"/>
      <c r="D151" s="92" t="e">
        <f>IF('Puestos de Trabajo Emp'!#REF!&lt;&gt;0,'Puestos de Trabajo Emp'!#REF!,"")</f>
        <v>#REF!</v>
      </c>
      <c r="E151" s="93" t="e">
        <f>IF('Puestos de Trabajo Emp'!#REF!&lt;&gt;0,'Puestos de Trabajo Emp'!#REF!,"")</f>
        <v>#REF!</v>
      </c>
      <c r="F151" s="352"/>
      <c r="G151" s="92" t="e">
        <f>IF('Puestos de Trabajo Emp'!#REF!&lt;&gt;0,'Puestos de Trabajo Emp'!#REF!,"")</f>
        <v>#REF!</v>
      </c>
      <c r="H151" s="93" t="e">
        <f>IF('Puestos de Trabajo Emp'!#REF!&lt;&gt;0,'Puestos de Trabajo Emp'!#REF!,"")</f>
        <v>#REF!</v>
      </c>
      <c r="I151" s="93" t="e">
        <f>IF('Puestos de Trabajo Emp'!#REF!&lt;&gt;0,'Puestos de Trabajo Emp'!#REF!,"")</f>
        <v>#REF!</v>
      </c>
      <c r="J151" s="352"/>
      <c r="K151" s="352"/>
      <c r="L151" s="352"/>
      <c r="M151" s="355"/>
      <c r="N151" s="42"/>
      <c r="O151" s="42"/>
      <c r="P151" s="358"/>
      <c r="Q151" s="63" t="e">
        <f t="shared" si="76"/>
        <v>#REF!</v>
      </c>
      <c r="R151" s="361"/>
      <c r="S151" s="334"/>
      <c r="T151" s="364"/>
      <c r="U151" s="325"/>
      <c r="V151" s="325"/>
      <c r="W151" s="365"/>
      <c r="X151" s="331"/>
      <c r="Y151" s="365"/>
      <c r="Z151" s="331"/>
      <c r="AA151" s="331"/>
      <c r="AB151" s="328"/>
      <c r="AC151" s="331"/>
      <c r="AD151" s="334"/>
      <c r="AE151" s="337"/>
      <c r="AF151" s="340"/>
      <c r="AG151" s="343"/>
    </row>
    <row r="152" spans="1:33" ht="25.5" hidden="1" customHeight="1" x14ac:dyDescent="0.25">
      <c r="A152" s="344">
        <v>30</v>
      </c>
      <c r="B152" s="347" t="e">
        <f>IF('Puestos de Trabajo Emp'!#REF!&lt;&gt;0,'Puestos de Trabajo Emp'!#REF!,"")</f>
        <v>#REF!</v>
      </c>
      <c r="C152" s="347" t="e">
        <f>IF('Puestos de Trabajo Emp'!#REF!&lt;&gt;0,'Puestos de Trabajo Emp'!#REF!,"")</f>
        <v>#REF!</v>
      </c>
      <c r="D152" s="90" t="e">
        <f>IF('Puestos de Trabajo Emp'!#REF!&lt;&gt;0,'Puestos de Trabajo Emp'!#REF!,"")</f>
        <v>#REF!</v>
      </c>
      <c r="E152" s="91" t="e">
        <f>IF('Puestos de Trabajo Emp'!#REF!&lt;&gt;0,'Puestos de Trabajo Emp'!#REF!,"")</f>
        <v>#REF!</v>
      </c>
      <c r="F152" s="350" t="e">
        <f>IF('Puestos de Trabajo Emp'!#REF!&lt;&gt;0,'Puestos de Trabajo Emp'!#REF!,"")</f>
        <v>#REF!</v>
      </c>
      <c r="G152" s="90" t="e">
        <f>IF('Puestos de Trabajo Emp'!#REF!&lt;&gt;0,'Puestos de Trabajo Emp'!#REF!,"")</f>
        <v>#REF!</v>
      </c>
      <c r="H152" s="91" t="e">
        <f>IF('Puestos de Trabajo Emp'!#REF!&lt;&gt;0,'Puestos de Trabajo Emp'!#REF!,"")</f>
        <v>#REF!</v>
      </c>
      <c r="I152" s="91" t="e">
        <f>IF('Puestos de Trabajo Emp'!#REF!&lt;&gt;0,'Puestos de Trabajo Emp'!#REF!,"")</f>
        <v>#REF!</v>
      </c>
      <c r="J152" s="350" t="e">
        <f>IF('Puestos de Trabajo Emp'!#REF!&lt;&gt;0,'Puestos de Trabajo Emp'!#REF!,"")</f>
        <v>#REF!</v>
      </c>
      <c r="K152" s="350" t="e">
        <f>IF('Puestos de Trabajo Emp'!#REF!&lt;&gt;0,'Puestos de Trabajo Emp'!#REF!,"")</f>
        <v>#REF!</v>
      </c>
      <c r="L152" s="350" t="e">
        <f>IF('Puestos de Trabajo Emp'!#REF!&lt;&gt;0,'Puestos de Trabajo Emp'!#REF!,"")</f>
        <v>#REF!</v>
      </c>
      <c r="M152" s="353" t="e">
        <f>SUM(E152:E156)</f>
        <v>#REF!</v>
      </c>
      <c r="N152" s="40">
        <v>22</v>
      </c>
      <c r="O152" s="40">
        <v>88</v>
      </c>
      <c r="P152" s="356">
        <f>MAX(O152:O156)</f>
        <v>99</v>
      </c>
      <c r="Q152" s="64" t="e">
        <f t="shared" si="76"/>
        <v>#REF!</v>
      </c>
      <c r="R152" s="359" t="e">
        <f>SUM(Q152:Q156)</f>
        <v>#REF!</v>
      </c>
      <c r="S152" s="332" t="e">
        <f>ROUND(M152/(8/POWER(2,((P152-85)/3))),1)</f>
        <v>#REF!</v>
      </c>
      <c r="T152" s="362" t="e">
        <f>IF(S152&gt;=10,"Alta",IF(S152&lt;0.5,"Baja","Media"))</f>
        <v>#REF!</v>
      </c>
      <c r="U152" s="323"/>
      <c r="V152" s="323"/>
      <c r="W152" s="282" t="s">
        <v>250</v>
      </c>
      <c r="X152" s="329"/>
      <c r="Y152" s="282"/>
      <c r="Z152" s="329"/>
      <c r="AA152" s="329"/>
      <c r="AB152" s="326">
        <f>ROUND(8/(POWER(2,((AC152-85)/3))),1)</f>
        <v>2705659852.4000001</v>
      </c>
      <c r="AC152" s="329"/>
      <c r="AD152" s="332" t="e">
        <f>ROUND(M152/(8/POWER(2,((AC152-85)/3))),1)</f>
        <v>#REF!</v>
      </c>
      <c r="AE152" s="335" t="e">
        <f t="shared" ref="AE152" si="86">IF(AD152&gt;=10,"Crítico",IF(AD152&lt;0.5,"Bajo","Importante"))</f>
        <v>#REF!</v>
      </c>
      <c r="AF152" s="338" t="e">
        <f t="shared" ref="AF152" si="87">IF(AD152&gt;=10,"Exposición Ocupacional sobre diez veces la Dosis de Ruido Máxima Permitida.",IF(AD152&gt;=1,"Exposición Ocupacional sobre la Dosis de Ruido Máxima Permitida.",IF(AD152&lt;0.5,"Exposición Ocupacional bajo la Dosis de Acción.","Exposición Ocupacional bajo la Dosis de Ruido Máxima Permitida pero sobre la Dosis de Acción.")))</f>
        <v>#REF!</v>
      </c>
      <c r="AG152" s="341" t="e">
        <f t="shared" ref="AG152" si="88">IF(AD152&gt;=10,"Se establece un plazo máximo de seis meses para implementar medidas de control.  Remitir al experto asesor de ACHS la nómina de todos los trabajadores de este puesto de trabajo, para su ingreso al Programa de Vigilancia de la Salud ACHS.",IF(AD152&lt;0.5,"Mantener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53" spans="1:33" ht="25.5" hidden="1" customHeight="1" x14ac:dyDescent="0.25">
      <c r="A153" s="345"/>
      <c r="B153" s="348"/>
      <c r="C153" s="348"/>
      <c r="D153" s="94" t="e">
        <f>IF('Puestos de Trabajo Emp'!#REF!&lt;&gt;0,'Puestos de Trabajo Emp'!#REF!,"")</f>
        <v>#REF!</v>
      </c>
      <c r="E153" s="95" t="e">
        <f>IF('Puestos de Trabajo Emp'!#REF!&lt;&gt;0,'Puestos de Trabajo Emp'!#REF!,"")</f>
        <v>#REF!</v>
      </c>
      <c r="F153" s="351"/>
      <c r="G153" s="94" t="e">
        <f>IF('Puestos de Trabajo Emp'!#REF!&lt;&gt;0,'Puestos de Trabajo Emp'!#REF!,"")</f>
        <v>#REF!</v>
      </c>
      <c r="H153" s="95" t="e">
        <f>IF('Puestos de Trabajo Emp'!#REF!&lt;&gt;0,'Puestos de Trabajo Emp'!#REF!,"")</f>
        <v>#REF!</v>
      </c>
      <c r="I153" s="95" t="e">
        <f>IF('Puestos de Trabajo Emp'!#REF!&lt;&gt;0,'Puestos de Trabajo Emp'!#REF!,"")</f>
        <v>#REF!</v>
      </c>
      <c r="J153" s="351"/>
      <c r="K153" s="351"/>
      <c r="L153" s="351"/>
      <c r="M153" s="354"/>
      <c r="N153" s="41">
        <v>23</v>
      </c>
      <c r="O153" s="41">
        <v>99</v>
      </c>
      <c r="P153" s="357"/>
      <c r="Q153" s="62" t="e">
        <f t="shared" si="76"/>
        <v>#REF!</v>
      </c>
      <c r="R153" s="360"/>
      <c r="S153" s="333"/>
      <c r="T153" s="363"/>
      <c r="U153" s="324"/>
      <c r="V153" s="324"/>
      <c r="W153" s="283"/>
      <c r="X153" s="330"/>
      <c r="Y153" s="283"/>
      <c r="Z153" s="330"/>
      <c r="AA153" s="330"/>
      <c r="AB153" s="327"/>
      <c r="AC153" s="330"/>
      <c r="AD153" s="333"/>
      <c r="AE153" s="336"/>
      <c r="AF153" s="339"/>
      <c r="AG153" s="342"/>
    </row>
    <row r="154" spans="1:33" ht="25.5" hidden="1" customHeight="1" x14ac:dyDescent="0.25">
      <c r="A154" s="345"/>
      <c r="B154" s="348"/>
      <c r="C154" s="348"/>
      <c r="D154" s="94" t="e">
        <f>IF('Puestos de Trabajo Emp'!#REF!&lt;&gt;0,'Puestos de Trabajo Emp'!#REF!,"")</f>
        <v>#REF!</v>
      </c>
      <c r="E154" s="95" t="e">
        <f>IF('Puestos de Trabajo Emp'!#REF!&lt;&gt;0,'Puestos de Trabajo Emp'!#REF!,"")</f>
        <v>#REF!</v>
      </c>
      <c r="F154" s="351"/>
      <c r="G154" s="94" t="e">
        <f>IF('Puestos de Trabajo Emp'!#REF!&lt;&gt;0,'Puestos de Trabajo Emp'!#REF!,"")</f>
        <v>#REF!</v>
      </c>
      <c r="H154" s="95" t="e">
        <f>IF('Puestos de Trabajo Emp'!#REF!&lt;&gt;0,'Puestos de Trabajo Emp'!#REF!,"")</f>
        <v>#REF!</v>
      </c>
      <c r="I154" s="95" t="e">
        <f>IF('Puestos de Trabajo Emp'!#REF!&lt;&gt;0,'Puestos de Trabajo Emp'!#REF!,"")</f>
        <v>#REF!</v>
      </c>
      <c r="J154" s="351"/>
      <c r="K154" s="351"/>
      <c r="L154" s="351"/>
      <c r="M154" s="354"/>
      <c r="N154" s="41">
        <v>24</v>
      </c>
      <c r="O154" s="41">
        <v>85</v>
      </c>
      <c r="P154" s="357"/>
      <c r="Q154" s="62" t="e">
        <f t="shared" si="76"/>
        <v>#REF!</v>
      </c>
      <c r="R154" s="360"/>
      <c r="S154" s="333"/>
      <c r="T154" s="363"/>
      <c r="U154" s="324"/>
      <c r="V154" s="324"/>
      <c r="W154" s="283"/>
      <c r="X154" s="330"/>
      <c r="Y154" s="283"/>
      <c r="Z154" s="330"/>
      <c r="AA154" s="330"/>
      <c r="AB154" s="327"/>
      <c r="AC154" s="330"/>
      <c r="AD154" s="333"/>
      <c r="AE154" s="336"/>
      <c r="AF154" s="339"/>
      <c r="AG154" s="342"/>
    </row>
    <row r="155" spans="1:33" ht="25.5" hidden="1" customHeight="1" x14ac:dyDescent="0.25">
      <c r="A155" s="345"/>
      <c r="B155" s="348"/>
      <c r="C155" s="348"/>
      <c r="D155" s="94" t="e">
        <f>IF('Puestos de Trabajo Emp'!#REF!&lt;&gt;0,'Puestos de Trabajo Emp'!#REF!,"")</f>
        <v>#REF!</v>
      </c>
      <c r="E155" s="95" t="e">
        <f>IF('Puestos de Trabajo Emp'!#REF!&lt;&gt;0,'Puestos de Trabajo Emp'!#REF!,"")</f>
        <v>#REF!</v>
      </c>
      <c r="F155" s="351"/>
      <c r="G155" s="94" t="e">
        <f>IF('Puestos de Trabajo Emp'!#REF!&lt;&gt;0,'Puestos de Trabajo Emp'!#REF!,"")</f>
        <v>#REF!</v>
      </c>
      <c r="H155" s="95" t="e">
        <f>IF('Puestos de Trabajo Emp'!#REF!&lt;&gt;0,'Puestos de Trabajo Emp'!#REF!,"")</f>
        <v>#REF!</v>
      </c>
      <c r="I155" s="95" t="e">
        <f>IF('Puestos de Trabajo Emp'!#REF!&lt;&gt;0,'Puestos de Trabajo Emp'!#REF!,"")</f>
        <v>#REF!</v>
      </c>
      <c r="J155" s="351"/>
      <c r="K155" s="351"/>
      <c r="L155" s="351"/>
      <c r="M155" s="354"/>
      <c r="N155" s="41"/>
      <c r="O155" s="41"/>
      <c r="P155" s="357"/>
      <c r="Q155" s="62" t="e">
        <f t="shared" si="76"/>
        <v>#REF!</v>
      </c>
      <c r="R155" s="360"/>
      <c r="S155" s="333"/>
      <c r="T155" s="363"/>
      <c r="U155" s="324"/>
      <c r="V155" s="324"/>
      <c r="W155" s="283"/>
      <c r="X155" s="330"/>
      <c r="Y155" s="283"/>
      <c r="Z155" s="330"/>
      <c r="AA155" s="330"/>
      <c r="AB155" s="327"/>
      <c r="AC155" s="330"/>
      <c r="AD155" s="333"/>
      <c r="AE155" s="336"/>
      <c r="AF155" s="339"/>
      <c r="AG155" s="342"/>
    </row>
    <row r="156" spans="1:33" ht="25.5" hidden="1" customHeight="1" thickBot="1" x14ac:dyDescent="0.3">
      <c r="A156" s="346"/>
      <c r="B156" s="349"/>
      <c r="C156" s="349"/>
      <c r="D156" s="92" t="e">
        <f>IF('Puestos de Trabajo Emp'!#REF!&lt;&gt;0,'Puestos de Trabajo Emp'!#REF!,"")</f>
        <v>#REF!</v>
      </c>
      <c r="E156" s="93" t="e">
        <f>IF('Puestos de Trabajo Emp'!#REF!&lt;&gt;0,'Puestos de Trabajo Emp'!#REF!,"")</f>
        <v>#REF!</v>
      </c>
      <c r="F156" s="352"/>
      <c r="G156" s="92" t="e">
        <f>IF('Puestos de Trabajo Emp'!#REF!&lt;&gt;0,'Puestos de Trabajo Emp'!#REF!,"")</f>
        <v>#REF!</v>
      </c>
      <c r="H156" s="93" t="e">
        <f>IF('Puestos de Trabajo Emp'!#REF!&lt;&gt;0,'Puestos de Trabajo Emp'!#REF!,"")</f>
        <v>#REF!</v>
      </c>
      <c r="I156" s="93" t="e">
        <f>IF('Puestos de Trabajo Emp'!#REF!&lt;&gt;0,'Puestos de Trabajo Emp'!#REF!,"")</f>
        <v>#REF!</v>
      </c>
      <c r="J156" s="352"/>
      <c r="K156" s="352"/>
      <c r="L156" s="352"/>
      <c r="M156" s="355"/>
      <c r="N156" s="42"/>
      <c r="O156" s="42"/>
      <c r="P156" s="358"/>
      <c r="Q156" s="63" t="e">
        <f t="shared" si="76"/>
        <v>#REF!</v>
      </c>
      <c r="R156" s="361"/>
      <c r="S156" s="334"/>
      <c r="T156" s="364"/>
      <c r="U156" s="325"/>
      <c r="V156" s="325"/>
      <c r="W156" s="365"/>
      <c r="X156" s="331"/>
      <c r="Y156" s="365"/>
      <c r="Z156" s="331"/>
      <c r="AA156" s="331"/>
      <c r="AB156" s="328"/>
      <c r="AC156" s="331"/>
      <c r="AD156" s="334"/>
      <c r="AE156" s="337"/>
      <c r="AF156" s="340"/>
      <c r="AG156" s="343"/>
    </row>
    <row r="157" spans="1:33" ht="25.5" hidden="1" customHeight="1" x14ac:dyDescent="0.25">
      <c r="A157" s="344">
        <v>31</v>
      </c>
      <c r="B157" s="347" t="e">
        <f>IF('Puestos de Trabajo Emp'!#REF!&lt;&gt;0,'Puestos de Trabajo Emp'!#REF!,"")</f>
        <v>#REF!</v>
      </c>
      <c r="C157" s="347" t="e">
        <f>IF('Puestos de Trabajo Emp'!#REF!&lt;&gt;0,'Puestos de Trabajo Emp'!#REF!,"")</f>
        <v>#REF!</v>
      </c>
      <c r="D157" s="90" t="e">
        <f>IF('Puestos de Trabajo Emp'!#REF!&lt;&gt;0,'Puestos de Trabajo Emp'!#REF!,"")</f>
        <v>#REF!</v>
      </c>
      <c r="E157" s="91" t="e">
        <f>IF('Puestos de Trabajo Emp'!#REF!&lt;&gt;0,'Puestos de Trabajo Emp'!#REF!,"")</f>
        <v>#REF!</v>
      </c>
      <c r="F157" s="350" t="e">
        <f>IF('Puestos de Trabajo Emp'!#REF!&lt;&gt;0,'Puestos de Trabajo Emp'!#REF!,"")</f>
        <v>#REF!</v>
      </c>
      <c r="G157" s="90" t="e">
        <f>IF('Puestos de Trabajo Emp'!#REF!&lt;&gt;0,'Puestos de Trabajo Emp'!#REF!,"")</f>
        <v>#REF!</v>
      </c>
      <c r="H157" s="91" t="e">
        <f>IF('Puestos de Trabajo Emp'!#REF!&lt;&gt;0,'Puestos de Trabajo Emp'!#REF!,"")</f>
        <v>#REF!</v>
      </c>
      <c r="I157" s="91" t="e">
        <f>IF('Puestos de Trabajo Emp'!#REF!&lt;&gt;0,'Puestos de Trabajo Emp'!#REF!,"")</f>
        <v>#REF!</v>
      </c>
      <c r="J157" s="350" t="e">
        <f>IF('Puestos de Trabajo Emp'!#REF!&lt;&gt;0,'Puestos de Trabajo Emp'!#REF!,"")</f>
        <v>#REF!</v>
      </c>
      <c r="K157" s="350" t="e">
        <f>IF('Puestos de Trabajo Emp'!#REF!&lt;&gt;0,'Puestos de Trabajo Emp'!#REF!,"")</f>
        <v>#REF!</v>
      </c>
      <c r="L157" s="350" t="e">
        <f>IF('Puestos de Trabajo Emp'!#REF!&lt;&gt;0,'Puestos de Trabajo Emp'!#REF!,"")</f>
        <v>#REF!</v>
      </c>
      <c r="M157" s="353" t="e">
        <f>SUM(E157:E161)</f>
        <v>#REF!</v>
      </c>
      <c r="N157" s="40">
        <v>22</v>
      </c>
      <c r="O157" s="40">
        <v>88</v>
      </c>
      <c r="P157" s="356">
        <f>MAX(O157:O161)</f>
        <v>99</v>
      </c>
      <c r="Q157" s="64" t="e">
        <f t="shared" si="76"/>
        <v>#REF!</v>
      </c>
      <c r="R157" s="359" t="e">
        <f>SUM(Q157:Q161)</f>
        <v>#REF!</v>
      </c>
      <c r="S157" s="332" t="e">
        <f>ROUND(M157/(8/POWER(2,((P157-85)/3))),1)</f>
        <v>#REF!</v>
      </c>
      <c r="T157" s="362" t="e">
        <f>IF(S157&gt;=10,"Alta",IF(S157&lt;0.5,"Baja","Media"))</f>
        <v>#REF!</v>
      </c>
      <c r="U157" s="323"/>
      <c r="V157" s="323"/>
      <c r="W157" s="282" t="s">
        <v>250</v>
      </c>
      <c r="X157" s="329"/>
      <c r="Y157" s="282"/>
      <c r="Z157" s="329"/>
      <c r="AA157" s="329"/>
      <c r="AB157" s="326">
        <f>ROUND(8/(POWER(2,((AC157-85)/3))),1)</f>
        <v>2705659852.4000001</v>
      </c>
      <c r="AC157" s="329"/>
      <c r="AD157" s="332" t="e">
        <f>ROUND(M157/(8/POWER(2,((AC157-85)/3))),1)</f>
        <v>#REF!</v>
      </c>
      <c r="AE157" s="335" t="e">
        <f t="shared" ref="AE157" si="89">IF(AD157&gt;=10,"Crítico",IF(AD157&lt;0.5,"Bajo","Importante"))</f>
        <v>#REF!</v>
      </c>
      <c r="AF157" s="338" t="e">
        <f t="shared" ref="AF157" si="90">IF(AD157&gt;=10,"Exposición Ocupacional sobre diez veces la Dosis de Ruido Máxima Permitida.",IF(AD157&gt;=1,"Exposición Ocupacional sobre la Dosis de Ruido Máxima Permitida.",IF(AD157&lt;0.5,"Exposición Ocupacional bajo la Dosis de Acción.","Exposición Ocupacional bajo la Dosis de Ruido Máxima Permitida pero sobre la Dosis de Acción.")))</f>
        <v>#REF!</v>
      </c>
      <c r="AG157" s="341" t="e">
        <f t="shared" ref="AG157" si="91">IF(AD157&gt;=10,"Se establece un plazo máximo de seis meses para implementar medidas de control.  Remitir al experto asesor de ACHS la nómina de todos los trabajadores de este puesto de trabajo, para su ingreso al Programa de Vigilancia de la Salud ACHS.",IF(AD157&lt;0.5,"Mantener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58" spans="1:33" ht="25.5" hidden="1" customHeight="1" x14ac:dyDescent="0.25">
      <c r="A158" s="345"/>
      <c r="B158" s="348"/>
      <c r="C158" s="348"/>
      <c r="D158" s="94" t="e">
        <f>IF('Puestos de Trabajo Emp'!#REF!&lt;&gt;0,'Puestos de Trabajo Emp'!#REF!,"")</f>
        <v>#REF!</v>
      </c>
      <c r="E158" s="95" t="e">
        <f>IF('Puestos de Trabajo Emp'!#REF!&lt;&gt;0,'Puestos de Trabajo Emp'!#REF!,"")</f>
        <v>#REF!</v>
      </c>
      <c r="F158" s="351"/>
      <c r="G158" s="94" t="e">
        <f>IF('Puestos de Trabajo Emp'!#REF!&lt;&gt;0,'Puestos de Trabajo Emp'!#REF!,"")</f>
        <v>#REF!</v>
      </c>
      <c r="H158" s="95" t="e">
        <f>IF('Puestos de Trabajo Emp'!#REF!&lt;&gt;0,'Puestos de Trabajo Emp'!#REF!,"")</f>
        <v>#REF!</v>
      </c>
      <c r="I158" s="95" t="e">
        <f>IF('Puestos de Trabajo Emp'!#REF!&lt;&gt;0,'Puestos de Trabajo Emp'!#REF!,"")</f>
        <v>#REF!</v>
      </c>
      <c r="J158" s="351"/>
      <c r="K158" s="351"/>
      <c r="L158" s="351"/>
      <c r="M158" s="354"/>
      <c r="N158" s="41">
        <v>23</v>
      </c>
      <c r="O158" s="41">
        <v>99</v>
      </c>
      <c r="P158" s="357"/>
      <c r="Q158" s="62" t="e">
        <f t="shared" si="76"/>
        <v>#REF!</v>
      </c>
      <c r="R158" s="360"/>
      <c r="S158" s="333"/>
      <c r="T158" s="363"/>
      <c r="U158" s="324"/>
      <c r="V158" s="324"/>
      <c r="W158" s="283"/>
      <c r="X158" s="330"/>
      <c r="Y158" s="283"/>
      <c r="Z158" s="330"/>
      <c r="AA158" s="330"/>
      <c r="AB158" s="327"/>
      <c r="AC158" s="330"/>
      <c r="AD158" s="333"/>
      <c r="AE158" s="336"/>
      <c r="AF158" s="339"/>
      <c r="AG158" s="342"/>
    </row>
    <row r="159" spans="1:33" ht="25.5" hidden="1" customHeight="1" x14ac:dyDescent="0.25">
      <c r="A159" s="345"/>
      <c r="B159" s="348"/>
      <c r="C159" s="348"/>
      <c r="D159" s="94" t="e">
        <f>IF('Puestos de Trabajo Emp'!#REF!&lt;&gt;0,'Puestos de Trabajo Emp'!#REF!,"")</f>
        <v>#REF!</v>
      </c>
      <c r="E159" s="95" t="e">
        <f>IF('Puestos de Trabajo Emp'!#REF!&lt;&gt;0,'Puestos de Trabajo Emp'!#REF!,"")</f>
        <v>#REF!</v>
      </c>
      <c r="F159" s="351"/>
      <c r="G159" s="94" t="e">
        <f>IF('Puestos de Trabajo Emp'!#REF!&lt;&gt;0,'Puestos de Trabajo Emp'!#REF!,"")</f>
        <v>#REF!</v>
      </c>
      <c r="H159" s="95" t="e">
        <f>IF('Puestos de Trabajo Emp'!#REF!&lt;&gt;0,'Puestos de Trabajo Emp'!#REF!,"")</f>
        <v>#REF!</v>
      </c>
      <c r="I159" s="95" t="e">
        <f>IF('Puestos de Trabajo Emp'!#REF!&lt;&gt;0,'Puestos de Trabajo Emp'!#REF!,"")</f>
        <v>#REF!</v>
      </c>
      <c r="J159" s="351"/>
      <c r="K159" s="351"/>
      <c r="L159" s="351"/>
      <c r="M159" s="354"/>
      <c r="N159" s="41">
        <v>24</v>
      </c>
      <c r="O159" s="41">
        <v>85</v>
      </c>
      <c r="P159" s="357"/>
      <c r="Q159" s="62" t="e">
        <f t="shared" si="76"/>
        <v>#REF!</v>
      </c>
      <c r="R159" s="360"/>
      <c r="S159" s="333"/>
      <c r="T159" s="363"/>
      <c r="U159" s="324"/>
      <c r="V159" s="324"/>
      <c r="W159" s="283"/>
      <c r="X159" s="330"/>
      <c r="Y159" s="283"/>
      <c r="Z159" s="330"/>
      <c r="AA159" s="330"/>
      <c r="AB159" s="327"/>
      <c r="AC159" s="330"/>
      <c r="AD159" s="333"/>
      <c r="AE159" s="336"/>
      <c r="AF159" s="339"/>
      <c r="AG159" s="342"/>
    </row>
    <row r="160" spans="1:33" ht="25.5" hidden="1" customHeight="1" x14ac:dyDescent="0.25">
      <c r="A160" s="345"/>
      <c r="B160" s="348"/>
      <c r="C160" s="348"/>
      <c r="D160" s="94" t="e">
        <f>IF('Puestos de Trabajo Emp'!#REF!&lt;&gt;0,'Puestos de Trabajo Emp'!#REF!,"")</f>
        <v>#REF!</v>
      </c>
      <c r="E160" s="95" t="e">
        <f>IF('Puestos de Trabajo Emp'!#REF!&lt;&gt;0,'Puestos de Trabajo Emp'!#REF!,"")</f>
        <v>#REF!</v>
      </c>
      <c r="F160" s="351"/>
      <c r="G160" s="94" t="e">
        <f>IF('Puestos de Trabajo Emp'!#REF!&lt;&gt;0,'Puestos de Trabajo Emp'!#REF!,"")</f>
        <v>#REF!</v>
      </c>
      <c r="H160" s="95" t="e">
        <f>IF('Puestos de Trabajo Emp'!#REF!&lt;&gt;0,'Puestos de Trabajo Emp'!#REF!,"")</f>
        <v>#REF!</v>
      </c>
      <c r="I160" s="95" t="e">
        <f>IF('Puestos de Trabajo Emp'!#REF!&lt;&gt;0,'Puestos de Trabajo Emp'!#REF!,"")</f>
        <v>#REF!</v>
      </c>
      <c r="J160" s="351"/>
      <c r="K160" s="351"/>
      <c r="L160" s="351"/>
      <c r="M160" s="354"/>
      <c r="N160" s="41"/>
      <c r="O160" s="41"/>
      <c r="P160" s="357"/>
      <c r="Q160" s="62" t="e">
        <f t="shared" si="76"/>
        <v>#REF!</v>
      </c>
      <c r="R160" s="360"/>
      <c r="S160" s="333"/>
      <c r="T160" s="363"/>
      <c r="U160" s="324"/>
      <c r="V160" s="324"/>
      <c r="W160" s="283"/>
      <c r="X160" s="330"/>
      <c r="Y160" s="283"/>
      <c r="Z160" s="330"/>
      <c r="AA160" s="330"/>
      <c r="AB160" s="327"/>
      <c r="AC160" s="330"/>
      <c r="AD160" s="333"/>
      <c r="AE160" s="336"/>
      <c r="AF160" s="339"/>
      <c r="AG160" s="342"/>
    </row>
    <row r="161" spans="1:33" ht="25.5" hidden="1" customHeight="1" thickBot="1" x14ac:dyDescent="0.3">
      <c r="A161" s="346"/>
      <c r="B161" s="349"/>
      <c r="C161" s="349"/>
      <c r="D161" s="92" t="e">
        <f>IF('Puestos de Trabajo Emp'!#REF!&lt;&gt;0,'Puestos de Trabajo Emp'!#REF!,"")</f>
        <v>#REF!</v>
      </c>
      <c r="E161" s="93" t="e">
        <f>IF('Puestos de Trabajo Emp'!#REF!&lt;&gt;0,'Puestos de Trabajo Emp'!#REF!,"")</f>
        <v>#REF!</v>
      </c>
      <c r="F161" s="352"/>
      <c r="G161" s="92" t="e">
        <f>IF('Puestos de Trabajo Emp'!#REF!&lt;&gt;0,'Puestos de Trabajo Emp'!#REF!,"")</f>
        <v>#REF!</v>
      </c>
      <c r="H161" s="93" t="e">
        <f>IF('Puestos de Trabajo Emp'!#REF!&lt;&gt;0,'Puestos de Trabajo Emp'!#REF!,"")</f>
        <v>#REF!</v>
      </c>
      <c r="I161" s="93" t="e">
        <f>IF('Puestos de Trabajo Emp'!#REF!&lt;&gt;0,'Puestos de Trabajo Emp'!#REF!,"")</f>
        <v>#REF!</v>
      </c>
      <c r="J161" s="352"/>
      <c r="K161" s="352"/>
      <c r="L161" s="352"/>
      <c r="M161" s="355"/>
      <c r="N161" s="42"/>
      <c r="O161" s="42"/>
      <c r="P161" s="358"/>
      <c r="Q161" s="63" t="e">
        <f t="shared" si="76"/>
        <v>#REF!</v>
      </c>
      <c r="R161" s="361"/>
      <c r="S161" s="334"/>
      <c r="T161" s="364"/>
      <c r="U161" s="325"/>
      <c r="V161" s="325"/>
      <c r="W161" s="365"/>
      <c r="X161" s="331"/>
      <c r="Y161" s="365"/>
      <c r="Z161" s="331"/>
      <c r="AA161" s="331"/>
      <c r="AB161" s="328"/>
      <c r="AC161" s="331"/>
      <c r="AD161" s="334"/>
      <c r="AE161" s="337"/>
      <c r="AF161" s="340"/>
      <c r="AG161" s="343"/>
    </row>
    <row r="162" spans="1:33" ht="25.5" hidden="1" customHeight="1" x14ac:dyDescent="0.25">
      <c r="A162" s="344">
        <v>32</v>
      </c>
      <c r="B162" s="347" t="e">
        <f>IF('Puestos de Trabajo Emp'!#REF!&lt;&gt;0,'Puestos de Trabajo Emp'!#REF!,"")</f>
        <v>#REF!</v>
      </c>
      <c r="C162" s="347" t="e">
        <f>IF('Puestos de Trabajo Emp'!#REF!&lt;&gt;0,'Puestos de Trabajo Emp'!#REF!,"")</f>
        <v>#REF!</v>
      </c>
      <c r="D162" s="90" t="e">
        <f>IF('Puestos de Trabajo Emp'!#REF!&lt;&gt;0,'Puestos de Trabajo Emp'!#REF!,"")</f>
        <v>#REF!</v>
      </c>
      <c r="E162" s="91" t="e">
        <f>IF('Puestos de Trabajo Emp'!#REF!&lt;&gt;0,'Puestos de Trabajo Emp'!#REF!,"")</f>
        <v>#REF!</v>
      </c>
      <c r="F162" s="350" t="e">
        <f>IF('Puestos de Trabajo Emp'!#REF!&lt;&gt;0,'Puestos de Trabajo Emp'!#REF!,"")</f>
        <v>#REF!</v>
      </c>
      <c r="G162" s="90" t="e">
        <f>IF('Puestos de Trabajo Emp'!#REF!&lt;&gt;0,'Puestos de Trabajo Emp'!#REF!,"")</f>
        <v>#REF!</v>
      </c>
      <c r="H162" s="91" t="e">
        <f>IF('Puestos de Trabajo Emp'!#REF!&lt;&gt;0,'Puestos de Trabajo Emp'!#REF!,"")</f>
        <v>#REF!</v>
      </c>
      <c r="I162" s="91" t="e">
        <f>IF('Puestos de Trabajo Emp'!#REF!&lt;&gt;0,'Puestos de Trabajo Emp'!#REF!,"")</f>
        <v>#REF!</v>
      </c>
      <c r="J162" s="350" t="e">
        <f>IF('Puestos de Trabajo Emp'!#REF!&lt;&gt;0,'Puestos de Trabajo Emp'!#REF!,"")</f>
        <v>#REF!</v>
      </c>
      <c r="K162" s="350" t="e">
        <f>IF('Puestos de Trabajo Emp'!#REF!&lt;&gt;0,'Puestos de Trabajo Emp'!#REF!,"")</f>
        <v>#REF!</v>
      </c>
      <c r="L162" s="350" t="e">
        <f>IF('Puestos de Trabajo Emp'!#REF!&lt;&gt;0,'Puestos de Trabajo Emp'!#REF!,"")</f>
        <v>#REF!</v>
      </c>
      <c r="M162" s="353" t="e">
        <f>SUM(E162:E166)</f>
        <v>#REF!</v>
      </c>
      <c r="N162" s="40">
        <v>22</v>
      </c>
      <c r="O162" s="40">
        <v>88</v>
      </c>
      <c r="P162" s="356">
        <f>MAX(O162:O166)</f>
        <v>99</v>
      </c>
      <c r="Q162" s="64" t="e">
        <f t="shared" si="76"/>
        <v>#REF!</v>
      </c>
      <c r="R162" s="359" t="e">
        <f>SUM(Q162:Q166)</f>
        <v>#REF!</v>
      </c>
      <c r="S162" s="332" t="e">
        <f>ROUND(M162/(8/POWER(2,((P162-85)/3))),1)</f>
        <v>#REF!</v>
      </c>
      <c r="T162" s="362" t="e">
        <f>IF(S162&gt;=10,"Alta",IF(S162&lt;0.5,"Baja","Media"))</f>
        <v>#REF!</v>
      </c>
      <c r="U162" s="323"/>
      <c r="V162" s="323"/>
      <c r="W162" s="282" t="s">
        <v>250</v>
      </c>
      <c r="X162" s="329"/>
      <c r="Y162" s="282"/>
      <c r="Z162" s="329"/>
      <c r="AA162" s="329"/>
      <c r="AB162" s="326">
        <f>ROUND(8/(POWER(2,((AC162-85)/3))),1)</f>
        <v>2705659852.4000001</v>
      </c>
      <c r="AC162" s="329"/>
      <c r="AD162" s="332" t="e">
        <f>ROUND(M162/(8/POWER(2,((AC162-85)/3))),1)</f>
        <v>#REF!</v>
      </c>
      <c r="AE162" s="335" t="e">
        <f t="shared" ref="AE162" si="92">IF(AD162&gt;=10,"Crítico",IF(AD162&lt;0.5,"Bajo","Importante"))</f>
        <v>#REF!</v>
      </c>
      <c r="AF162" s="338" t="e">
        <f t="shared" ref="AF162" si="93">IF(AD162&gt;=10,"Exposición Ocupacional sobre diez veces la Dosis de Ruido Máxima Permitida.",IF(AD162&gt;=1,"Exposición Ocupacional sobre la Dosis de Ruido Máxima Permitida.",IF(AD162&lt;0.5,"Exposición Ocupacional bajo la Dosis de Acción.","Exposición Ocupacional bajo la Dosis de Ruido Máxima Permitida pero sobre la Dosis de Acción.")))</f>
        <v>#REF!</v>
      </c>
      <c r="AG162" s="341" t="e">
        <f t="shared" ref="AG162" si="94">IF(AD162&gt;=10,"Se establece un plazo máximo de seis meses para implementar medidas de control.  Remitir al experto asesor de ACHS la nómina de todos los trabajadores de este puesto de trabajo, para su ingreso al Programa de Vigilancia de la Salud ACHS.",IF(AD162&lt;0.5,"Mantener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63" spans="1:33" ht="25.5" hidden="1" customHeight="1" x14ac:dyDescent="0.25">
      <c r="A163" s="345"/>
      <c r="B163" s="348"/>
      <c r="C163" s="348"/>
      <c r="D163" s="94" t="e">
        <f>IF('Puestos de Trabajo Emp'!#REF!&lt;&gt;0,'Puestos de Trabajo Emp'!#REF!,"")</f>
        <v>#REF!</v>
      </c>
      <c r="E163" s="95" t="e">
        <f>IF('Puestos de Trabajo Emp'!#REF!&lt;&gt;0,'Puestos de Trabajo Emp'!#REF!,"")</f>
        <v>#REF!</v>
      </c>
      <c r="F163" s="351"/>
      <c r="G163" s="94" t="e">
        <f>IF('Puestos de Trabajo Emp'!#REF!&lt;&gt;0,'Puestos de Trabajo Emp'!#REF!,"")</f>
        <v>#REF!</v>
      </c>
      <c r="H163" s="95" t="e">
        <f>IF('Puestos de Trabajo Emp'!#REF!&lt;&gt;0,'Puestos de Trabajo Emp'!#REF!,"")</f>
        <v>#REF!</v>
      </c>
      <c r="I163" s="95" t="e">
        <f>IF('Puestos de Trabajo Emp'!#REF!&lt;&gt;0,'Puestos de Trabajo Emp'!#REF!,"")</f>
        <v>#REF!</v>
      </c>
      <c r="J163" s="351"/>
      <c r="K163" s="351"/>
      <c r="L163" s="351"/>
      <c r="M163" s="354"/>
      <c r="N163" s="41">
        <v>23</v>
      </c>
      <c r="O163" s="41">
        <v>99</v>
      </c>
      <c r="P163" s="357"/>
      <c r="Q163" s="62" t="e">
        <f t="shared" si="76"/>
        <v>#REF!</v>
      </c>
      <c r="R163" s="360"/>
      <c r="S163" s="333"/>
      <c r="T163" s="363"/>
      <c r="U163" s="324"/>
      <c r="V163" s="324"/>
      <c r="W163" s="283"/>
      <c r="X163" s="330"/>
      <c r="Y163" s="283"/>
      <c r="Z163" s="330"/>
      <c r="AA163" s="330"/>
      <c r="AB163" s="327"/>
      <c r="AC163" s="330"/>
      <c r="AD163" s="333"/>
      <c r="AE163" s="336"/>
      <c r="AF163" s="339"/>
      <c r="AG163" s="342"/>
    </row>
    <row r="164" spans="1:33" ht="25.5" hidden="1" customHeight="1" x14ac:dyDescent="0.25">
      <c r="A164" s="345"/>
      <c r="B164" s="348"/>
      <c r="C164" s="348"/>
      <c r="D164" s="94" t="e">
        <f>IF('Puestos de Trabajo Emp'!#REF!&lt;&gt;0,'Puestos de Trabajo Emp'!#REF!,"")</f>
        <v>#REF!</v>
      </c>
      <c r="E164" s="95" t="e">
        <f>IF('Puestos de Trabajo Emp'!#REF!&lt;&gt;0,'Puestos de Trabajo Emp'!#REF!,"")</f>
        <v>#REF!</v>
      </c>
      <c r="F164" s="351"/>
      <c r="G164" s="94" t="e">
        <f>IF('Puestos de Trabajo Emp'!#REF!&lt;&gt;0,'Puestos de Trabajo Emp'!#REF!,"")</f>
        <v>#REF!</v>
      </c>
      <c r="H164" s="95" t="e">
        <f>IF('Puestos de Trabajo Emp'!#REF!&lt;&gt;0,'Puestos de Trabajo Emp'!#REF!,"")</f>
        <v>#REF!</v>
      </c>
      <c r="I164" s="95" t="e">
        <f>IF('Puestos de Trabajo Emp'!#REF!&lt;&gt;0,'Puestos de Trabajo Emp'!#REF!,"")</f>
        <v>#REF!</v>
      </c>
      <c r="J164" s="351"/>
      <c r="K164" s="351"/>
      <c r="L164" s="351"/>
      <c r="M164" s="354"/>
      <c r="N164" s="41">
        <v>24</v>
      </c>
      <c r="O164" s="41">
        <v>85</v>
      </c>
      <c r="P164" s="357"/>
      <c r="Q164" s="62" t="e">
        <f t="shared" si="76"/>
        <v>#REF!</v>
      </c>
      <c r="R164" s="360"/>
      <c r="S164" s="333"/>
      <c r="T164" s="363"/>
      <c r="U164" s="324"/>
      <c r="V164" s="324"/>
      <c r="W164" s="283"/>
      <c r="X164" s="330"/>
      <c r="Y164" s="283"/>
      <c r="Z164" s="330"/>
      <c r="AA164" s="330"/>
      <c r="AB164" s="327"/>
      <c r="AC164" s="330"/>
      <c r="AD164" s="333"/>
      <c r="AE164" s="336"/>
      <c r="AF164" s="339"/>
      <c r="AG164" s="342"/>
    </row>
    <row r="165" spans="1:33" ht="25.5" hidden="1" customHeight="1" x14ac:dyDescent="0.25">
      <c r="A165" s="345"/>
      <c r="B165" s="348"/>
      <c r="C165" s="348"/>
      <c r="D165" s="94" t="e">
        <f>IF('Puestos de Trabajo Emp'!#REF!&lt;&gt;0,'Puestos de Trabajo Emp'!#REF!,"")</f>
        <v>#REF!</v>
      </c>
      <c r="E165" s="95" t="e">
        <f>IF('Puestos de Trabajo Emp'!#REF!&lt;&gt;0,'Puestos de Trabajo Emp'!#REF!,"")</f>
        <v>#REF!</v>
      </c>
      <c r="F165" s="351"/>
      <c r="G165" s="94" t="e">
        <f>IF('Puestos de Trabajo Emp'!#REF!&lt;&gt;0,'Puestos de Trabajo Emp'!#REF!,"")</f>
        <v>#REF!</v>
      </c>
      <c r="H165" s="95" t="e">
        <f>IF('Puestos de Trabajo Emp'!#REF!&lt;&gt;0,'Puestos de Trabajo Emp'!#REF!,"")</f>
        <v>#REF!</v>
      </c>
      <c r="I165" s="95" t="e">
        <f>IF('Puestos de Trabajo Emp'!#REF!&lt;&gt;0,'Puestos de Trabajo Emp'!#REF!,"")</f>
        <v>#REF!</v>
      </c>
      <c r="J165" s="351"/>
      <c r="K165" s="351"/>
      <c r="L165" s="351"/>
      <c r="M165" s="354"/>
      <c r="N165" s="41"/>
      <c r="O165" s="41"/>
      <c r="P165" s="357"/>
      <c r="Q165" s="62" t="e">
        <f t="shared" si="76"/>
        <v>#REF!</v>
      </c>
      <c r="R165" s="360"/>
      <c r="S165" s="333"/>
      <c r="T165" s="363"/>
      <c r="U165" s="324"/>
      <c r="V165" s="324"/>
      <c r="W165" s="283"/>
      <c r="X165" s="330"/>
      <c r="Y165" s="283"/>
      <c r="Z165" s="330"/>
      <c r="AA165" s="330"/>
      <c r="AB165" s="327"/>
      <c r="AC165" s="330"/>
      <c r="AD165" s="333"/>
      <c r="AE165" s="336"/>
      <c r="AF165" s="339"/>
      <c r="AG165" s="342"/>
    </row>
    <row r="166" spans="1:33" ht="25.5" hidden="1" customHeight="1" thickBot="1" x14ac:dyDescent="0.3">
      <c r="A166" s="346"/>
      <c r="B166" s="349"/>
      <c r="C166" s="349"/>
      <c r="D166" s="92" t="e">
        <f>IF('Puestos de Trabajo Emp'!#REF!&lt;&gt;0,'Puestos de Trabajo Emp'!#REF!,"")</f>
        <v>#REF!</v>
      </c>
      <c r="E166" s="93" t="e">
        <f>IF('Puestos de Trabajo Emp'!#REF!&lt;&gt;0,'Puestos de Trabajo Emp'!#REF!,"")</f>
        <v>#REF!</v>
      </c>
      <c r="F166" s="352"/>
      <c r="G166" s="92" t="e">
        <f>IF('Puestos de Trabajo Emp'!#REF!&lt;&gt;0,'Puestos de Trabajo Emp'!#REF!,"")</f>
        <v>#REF!</v>
      </c>
      <c r="H166" s="93" t="e">
        <f>IF('Puestos de Trabajo Emp'!#REF!&lt;&gt;0,'Puestos de Trabajo Emp'!#REF!,"")</f>
        <v>#REF!</v>
      </c>
      <c r="I166" s="93" t="e">
        <f>IF('Puestos de Trabajo Emp'!#REF!&lt;&gt;0,'Puestos de Trabajo Emp'!#REF!,"")</f>
        <v>#REF!</v>
      </c>
      <c r="J166" s="352"/>
      <c r="K166" s="352"/>
      <c r="L166" s="352"/>
      <c r="M166" s="355"/>
      <c r="N166" s="42"/>
      <c r="O166" s="42"/>
      <c r="P166" s="358"/>
      <c r="Q166" s="63" t="e">
        <f t="shared" si="76"/>
        <v>#REF!</v>
      </c>
      <c r="R166" s="361"/>
      <c r="S166" s="334"/>
      <c r="T166" s="364"/>
      <c r="U166" s="325"/>
      <c r="V166" s="325"/>
      <c r="W166" s="365"/>
      <c r="X166" s="331"/>
      <c r="Y166" s="365"/>
      <c r="Z166" s="331"/>
      <c r="AA166" s="331"/>
      <c r="AB166" s="328"/>
      <c r="AC166" s="331"/>
      <c r="AD166" s="334"/>
      <c r="AE166" s="337"/>
      <c r="AF166" s="340"/>
      <c r="AG166" s="343"/>
    </row>
    <row r="167" spans="1:33" ht="25.5" hidden="1" customHeight="1" x14ac:dyDescent="0.25">
      <c r="A167" s="344">
        <v>33</v>
      </c>
      <c r="B167" s="347" t="e">
        <f>IF('Puestos de Trabajo Emp'!#REF!&lt;&gt;0,'Puestos de Trabajo Emp'!#REF!,"")</f>
        <v>#REF!</v>
      </c>
      <c r="C167" s="347" t="e">
        <f>IF('Puestos de Trabajo Emp'!#REF!&lt;&gt;0,'Puestos de Trabajo Emp'!#REF!,"")</f>
        <v>#REF!</v>
      </c>
      <c r="D167" s="90" t="e">
        <f>IF('Puestos de Trabajo Emp'!#REF!&lt;&gt;0,'Puestos de Trabajo Emp'!#REF!,"")</f>
        <v>#REF!</v>
      </c>
      <c r="E167" s="91" t="e">
        <f>IF('Puestos de Trabajo Emp'!#REF!&lt;&gt;0,'Puestos de Trabajo Emp'!#REF!,"")</f>
        <v>#REF!</v>
      </c>
      <c r="F167" s="350" t="e">
        <f>IF('Puestos de Trabajo Emp'!#REF!&lt;&gt;0,'Puestos de Trabajo Emp'!#REF!,"")</f>
        <v>#REF!</v>
      </c>
      <c r="G167" s="90" t="e">
        <f>IF('Puestos de Trabajo Emp'!#REF!&lt;&gt;0,'Puestos de Trabajo Emp'!#REF!,"")</f>
        <v>#REF!</v>
      </c>
      <c r="H167" s="91" t="e">
        <f>IF('Puestos de Trabajo Emp'!#REF!&lt;&gt;0,'Puestos de Trabajo Emp'!#REF!,"")</f>
        <v>#REF!</v>
      </c>
      <c r="I167" s="91" t="e">
        <f>IF('Puestos de Trabajo Emp'!#REF!&lt;&gt;0,'Puestos de Trabajo Emp'!#REF!,"")</f>
        <v>#REF!</v>
      </c>
      <c r="J167" s="350" t="e">
        <f>IF('Puestos de Trabajo Emp'!#REF!&lt;&gt;0,'Puestos de Trabajo Emp'!#REF!,"")</f>
        <v>#REF!</v>
      </c>
      <c r="K167" s="350" t="e">
        <f>IF('Puestos de Trabajo Emp'!#REF!&lt;&gt;0,'Puestos de Trabajo Emp'!#REF!,"")</f>
        <v>#REF!</v>
      </c>
      <c r="L167" s="350" t="e">
        <f>IF('Puestos de Trabajo Emp'!#REF!&lt;&gt;0,'Puestos de Trabajo Emp'!#REF!,"")</f>
        <v>#REF!</v>
      </c>
      <c r="M167" s="353" t="e">
        <f>SUM(E167:E171)</f>
        <v>#REF!</v>
      </c>
      <c r="N167" s="40">
        <v>22</v>
      </c>
      <c r="O167" s="40">
        <v>88</v>
      </c>
      <c r="P167" s="356">
        <f>MAX(O167:O171)</f>
        <v>99</v>
      </c>
      <c r="Q167" s="64" t="e">
        <f t="shared" si="76"/>
        <v>#REF!</v>
      </c>
      <c r="R167" s="359" t="e">
        <f>SUM(Q167:Q171)</f>
        <v>#REF!</v>
      </c>
      <c r="S167" s="332" t="e">
        <f>ROUND(M167/(8/POWER(2,((P167-85)/3))),1)</f>
        <v>#REF!</v>
      </c>
      <c r="T167" s="362" t="e">
        <f>IF(S167&gt;=10,"Alta",IF(S167&lt;0.5,"Baja","Media"))</f>
        <v>#REF!</v>
      </c>
      <c r="U167" s="323"/>
      <c r="V167" s="323"/>
      <c r="W167" s="282" t="s">
        <v>250</v>
      </c>
      <c r="X167" s="329"/>
      <c r="Y167" s="282"/>
      <c r="Z167" s="329"/>
      <c r="AA167" s="329"/>
      <c r="AB167" s="326">
        <f>ROUND(8/(POWER(2,((AC167-85)/3))),1)</f>
        <v>2705659852.4000001</v>
      </c>
      <c r="AC167" s="329"/>
      <c r="AD167" s="332" t="e">
        <f>ROUND(M167/(8/POWER(2,((AC167-85)/3))),1)</f>
        <v>#REF!</v>
      </c>
      <c r="AE167" s="335" t="e">
        <f t="shared" ref="AE167" si="95">IF(AD167&gt;=10,"Crítico",IF(AD167&lt;0.5,"Bajo","Importante"))</f>
        <v>#REF!</v>
      </c>
      <c r="AF167" s="338" t="e">
        <f t="shared" ref="AF167" si="96">IF(AD167&gt;=10,"Exposición Ocupacional sobre diez veces la Dosis de Ruido Máxima Permitida.",IF(AD167&gt;=1,"Exposición Ocupacional sobre la Dosis de Ruido Máxima Permitida.",IF(AD167&lt;0.5,"Exposición Ocupacional bajo la Dosis de Acción.","Exposición Ocupacional bajo la Dosis de Ruido Máxima Permitida pero sobre la Dosis de Acción.")))</f>
        <v>#REF!</v>
      </c>
      <c r="AG167" s="341" t="e">
        <f t="shared" ref="AG167" si="97">IF(AD167&gt;=10,"Se establece un plazo máximo de seis meses para implementar medidas de control.  Remitir al experto asesor de ACHS la nómina de todos los trabajadores de este puesto de trabajo, para su ingreso al Programa de Vigilancia de la Salud ACHS.",IF(AD167&lt;0.5,"Mantener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68" spans="1:33" ht="25.5" hidden="1" customHeight="1" x14ac:dyDescent="0.25">
      <c r="A168" s="345"/>
      <c r="B168" s="348"/>
      <c r="C168" s="348"/>
      <c r="D168" s="94" t="e">
        <f>IF('Puestos de Trabajo Emp'!#REF!&lt;&gt;0,'Puestos de Trabajo Emp'!#REF!,"")</f>
        <v>#REF!</v>
      </c>
      <c r="E168" s="95" t="e">
        <f>IF('Puestos de Trabajo Emp'!#REF!&lt;&gt;0,'Puestos de Trabajo Emp'!#REF!,"")</f>
        <v>#REF!</v>
      </c>
      <c r="F168" s="351"/>
      <c r="G168" s="94" t="e">
        <f>IF('Puestos de Trabajo Emp'!#REF!&lt;&gt;0,'Puestos de Trabajo Emp'!#REF!,"")</f>
        <v>#REF!</v>
      </c>
      <c r="H168" s="95" t="e">
        <f>IF('Puestos de Trabajo Emp'!#REF!&lt;&gt;0,'Puestos de Trabajo Emp'!#REF!,"")</f>
        <v>#REF!</v>
      </c>
      <c r="I168" s="95" t="e">
        <f>IF('Puestos de Trabajo Emp'!#REF!&lt;&gt;0,'Puestos de Trabajo Emp'!#REF!,"")</f>
        <v>#REF!</v>
      </c>
      <c r="J168" s="351"/>
      <c r="K168" s="351"/>
      <c r="L168" s="351"/>
      <c r="M168" s="354"/>
      <c r="N168" s="41">
        <v>23</v>
      </c>
      <c r="O168" s="41">
        <v>99</v>
      </c>
      <c r="P168" s="357"/>
      <c r="Q168" s="62" t="e">
        <f t="shared" si="76"/>
        <v>#REF!</v>
      </c>
      <c r="R168" s="360"/>
      <c r="S168" s="333"/>
      <c r="T168" s="363"/>
      <c r="U168" s="324"/>
      <c r="V168" s="324"/>
      <c r="W168" s="283"/>
      <c r="X168" s="330"/>
      <c r="Y168" s="283"/>
      <c r="Z168" s="330"/>
      <c r="AA168" s="330"/>
      <c r="AB168" s="327"/>
      <c r="AC168" s="330"/>
      <c r="AD168" s="333"/>
      <c r="AE168" s="336"/>
      <c r="AF168" s="339"/>
      <c r="AG168" s="342"/>
    </row>
    <row r="169" spans="1:33" ht="25.5" hidden="1" customHeight="1" x14ac:dyDescent="0.25">
      <c r="A169" s="345"/>
      <c r="B169" s="348"/>
      <c r="C169" s="348"/>
      <c r="D169" s="94" t="e">
        <f>IF('Puestos de Trabajo Emp'!#REF!&lt;&gt;0,'Puestos de Trabajo Emp'!#REF!,"")</f>
        <v>#REF!</v>
      </c>
      <c r="E169" s="95" t="e">
        <f>IF('Puestos de Trabajo Emp'!#REF!&lt;&gt;0,'Puestos de Trabajo Emp'!#REF!,"")</f>
        <v>#REF!</v>
      </c>
      <c r="F169" s="351"/>
      <c r="G169" s="94" t="e">
        <f>IF('Puestos de Trabajo Emp'!#REF!&lt;&gt;0,'Puestos de Trabajo Emp'!#REF!,"")</f>
        <v>#REF!</v>
      </c>
      <c r="H169" s="95" t="e">
        <f>IF('Puestos de Trabajo Emp'!#REF!&lt;&gt;0,'Puestos de Trabajo Emp'!#REF!,"")</f>
        <v>#REF!</v>
      </c>
      <c r="I169" s="95" t="e">
        <f>IF('Puestos de Trabajo Emp'!#REF!&lt;&gt;0,'Puestos de Trabajo Emp'!#REF!,"")</f>
        <v>#REF!</v>
      </c>
      <c r="J169" s="351"/>
      <c r="K169" s="351"/>
      <c r="L169" s="351"/>
      <c r="M169" s="354"/>
      <c r="N169" s="41">
        <v>24</v>
      </c>
      <c r="O169" s="41">
        <v>85</v>
      </c>
      <c r="P169" s="357"/>
      <c r="Q169" s="62" t="e">
        <f t="shared" si="76"/>
        <v>#REF!</v>
      </c>
      <c r="R169" s="360"/>
      <c r="S169" s="333"/>
      <c r="T169" s="363"/>
      <c r="U169" s="324"/>
      <c r="V169" s="324"/>
      <c r="W169" s="283"/>
      <c r="X169" s="330"/>
      <c r="Y169" s="283"/>
      <c r="Z169" s="330"/>
      <c r="AA169" s="330"/>
      <c r="AB169" s="327"/>
      <c r="AC169" s="330"/>
      <c r="AD169" s="333"/>
      <c r="AE169" s="336"/>
      <c r="AF169" s="339"/>
      <c r="AG169" s="342"/>
    </row>
    <row r="170" spans="1:33" ht="25.5" hidden="1" customHeight="1" x14ac:dyDescent="0.25">
      <c r="A170" s="345"/>
      <c r="B170" s="348"/>
      <c r="C170" s="348"/>
      <c r="D170" s="94" t="e">
        <f>IF('Puestos de Trabajo Emp'!#REF!&lt;&gt;0,'Puestos de Trabajo Emp'!#REF!,"")</f>
        <v>#REF!</v>
      </c>
      <c r="E170" s="95" t="e">
        <f>IF('Puestos de Trabajo Emp'!#REF!&lt;&gt;0,'Puestos de Trabajo Emp'!#REF!,"")</f>
        <v>#REF!</v>
      </c>
      <c r="F170" s="351"/>
      <c r="G170" s="94" t="e">
        <f>IF('Puestos de Trabajo Emp'!#REF!&lt;&gt;0,'Puestos de Trabajo Emp'!#REF!,"")</f>
        <v>#REF!</v>
      </c>
      <c r="H170" s="95" t="e">
        <f>IF('Puestos de Trabajo Emp'!#REF!&lt;&gt;0,'Puestos de Trabajo Emp'!#REF!,"")</f>
        <v>#REF!</v>
      </c>
      <c r="I170" s="95" t="e">
        <f>IF('Puestos de Trabajo Emp'!#REF!&lt;&gt;0,'Puestos de Trabajo Emp'!#REF!,"")</f>
        <v>#REF!</v>
      </c>
      <c r="J170" s="351"/>
      <c r="K170" s="351"/>
      <c r="L170" s="351"/>
      <c r="M170" s="354"/>
      <c r="N170" s="41"/>
      <c r="O170" s="41"/>
      <c r="P170" s="357"/>
      <c r="Q170" s="62" t="e">
        <f t="shared" si="76"/>
        <v>#REF!</v>
      </c>
      <c r="R170" s="360"/>
      <c r="S170" s="333"/>
      <c r="T170" s="363"/>
      <c r="U170" s="324"/>
      <c r="V170" s="324"/>
      <c r="W170" s="283"/>
      <c r="X170" s="330"/>
      <c r="Y170" s="283"/>
      <c r="Z170" s="330"/>
      <c r="AA170" s="330"/>
      <c r="AB170" s="327"/>
      <c r="AC170" s="330"/>
      <c r="AD170" s="333"/>
      <c r="AE170" s="336"/>
      <c r="AF170" s="339"/>
      <c r="AG170" s="342"/>
    </row>
    <row r="171" spans="1:33" ht="25.5" hidden="1" customHeight="1" thickBot="1" x14ac:dyDescent="0.3">
      <c r="A171" s="346"/>
      <c r="B171" s="349"/>
      <c r="C171" s="349"/>
      <c r="D171" s="92" t="e">
        <f>IF('Puestos de Trabajo Emp'!#REF!&lt;&gt;0,'Puestos de Trabajo Emp'!#REF!,"")</f>
        <v>#REF!</v>
      </c>
      <c r="E171" s="93" t="e">
        <f>IF('Puestos de Trabajo Emp'!#REF!&lt;&gt;0,'Puestos de Trabajo Emp'!#REF!,"")</f>
        <v>#REF!</v>
      </c>
      <c r="F171" s="352"/>
      <c r="G171" s="92" t="e">
        <f>IF('Puestos de Trabajo Emp'!#REF!&lt;&gt;0,'Puestos de Trabajo Emp'!#REF!,"")</f>
        <v>#REF!</v>
      </c>
      <c r="H171" s="93" t="e">
        <f>IF('Puestos de Trabajo Emp'!#REF!&lt;&gt;0,'Puestos de Trabajo Emp'!#REF!,"")</f>
        <v>#REF!</v>
      </c>
      <c r="I171" s="93" t="e">
        <f>IF('Puestos de Trabajo Emp'!#REF!&lt;&gt;0,'Puestos de Trabajo Emp'!#REF!,"")</f>
        <v>#REF!</v>
      </c>
      <c r="J171" s="352"/>
      <c r="K171" s="352"/>
      <c r="L171" s="352"/>
      <c r="M171" s="355"/>
      <c r="N171" s="42"/>
      <c r="O171" s="42"/>
      <c r="P171" s="358"/>
      <c r="Q171" s="63" t="e">
        <f t="shared" si="76"/>
        <v>#REF!</v>
      </c>
      <c r="R171" s="361"/>
      <c r="S171" s="334"/>
      <c r="T171" s="364"/>
      <c r="U171" s="325"/>
      <c r="V171" s="325"/>
      <c r="W171" s="365"/>
      <c r="X171" s="331"/>
      <c r="Y171" s="365"/>
      <c r="Z171" s="331"/>
      <c r="AA171" s="331"/>
      <c r="AB171" s="328"/>
      <c r="AC171" s="331"/>
      <c r="AD171" s="334"/>
      <c r="AE171" s="337"/>
      <c r="AF171" s="340"/>
      <c r="AG171" s="343"/>
    </row>
    <row r="172" spans="1:33" ht="25.5" hidden="1" customHeight="1" x14ac:dyDescent="0.25">
      <c r="A172" s="344">
        <v>34</v>
      </c>
      <c r="B172" s="347" t="e">
        <f>IF('Puestos de Trabajo Emp'!#REF!&lt;&gt;0,'Puestos de Trabajo Emp'!#REF!,"")</f>
        <v>#REF!</v>
      </c>
      <c r="C172" s="347" t="e">
        <f>IF('Puestos de Trabajo Emp'!#REF!&lt;&gt;0,'Puestos de Trabajo Emp'!#REF!,"")</f>
        <v>#REF!</v>
      </c>
      <c r="D172" s="90" t="e">
        <f>IF('Puestos de Trabajo Emp'!#REF!&lt;&gt;0,'Puestos de Trabajo Emp'!#REF!,"")</f>
        <v>#REF!</v>
      </c>
      <c r="E172" s="91" t="e">
        <f>IF('Puestos de Trabajo Emp'!#REF!&lt;&gt;0,'Puestos de Trabajo Emp'!#REF!,"")</f>
        <v>#REF!</v>
      </c>
      <c r="F172" s="350" t="e">
        <f>IF('Puestos de Trabajo Emp'!#REF!&lt;&gt;0,'Puestos de Trabajo Emp'!#REF!,"")</f>
        <v>#REF!</v>
      </c>
      <c r="G172" s="90" t="e">
        <f>IF('Puestos de Trabajo Emp'!#REF!&lt;&gt;0,'Puestos de Trabajo Emp'!#REF!,"")</f>
        <v>#REF!</v>
      </c>
      <c r="H172" s="91" t="e">
        <f>IF('Puestos de Trabajo Emp'!#REF!&lt;&gt;0,'Puestos de Trabajo Emp'!#REF!,"")</f>
        <v>#REF!</v>
      </c>
      <c r="I172" s="91" t="e">
        <f>IF('Puestos de Trabajo Emp'!#REF!&lt;&gt;0,'Puestos de Trabajo Emp'!#REF!,"")</f>
        <v>#REF!</v>
      </c>
      <c r="J172" s="350" t="e">
        <f>IF('Puestos de Trabajo Emp'!#REF!&lt;&gt;0,'Puestos de Trabajo Emp'!#REF!,"")</f>
        <v>#REF!</v>
      </c>
      <c r="K172" s="350" t="e">
        <f>IF('Puestos de Trabajo Emp'!#REF!&lt;&gt;0,'Puestos de Trabajo Emp'!#REF!,"")</f>
        <v>#REF!</v>
      </c>
      <c r="L172" s="350" t="e">
        <f>IF('Puestos de Trabajo Emp'!#REF!&lt;&gt;0,'Puestos de Trabajo Emp'!#REF!,"")</f>
        <v>#REF!</v>
      </c>
      <c r="M172" s="353" t="e">
        <f>SUM(E172:E176)</f>
        <v>#REF!</v>
      </c>
      <c r="N172" s="40">
        <v>1</v>
      </c>
      <c r="O172" s="40">
        <v>88</v>
      </c>
      <c r="P172" s="366">
        <f>MAX(O172:O176)</f>
        <v>100</v>
      </c>
      <c r="Q172" s="64" t="e">
        <f t="shared" si="76"/>
        <v>#REF!</v>
      </c>
      <c r="R172" s="332" t="e">
        <f>SUM(Q172:Q176)</f>
        <v>#REF!</v>
      </c>
      <c r="S172" s="332" t="e">
        <f>ROUND(M172/(8/POWER(2,((P172-85)/3))),1)</f>
        <v>#REF!</v>
      </c>
      <c r="T172" s="362" t="e">
        <f>IF(S172&gt;=10,"Alta",IF(S172&lt;0.5,"Baja","Media"))</f>
        <v>#REF!</v>
      </c>
      <c r="U172" s="323"/>
      <c r="V172" s="323"/>
      <c r="W172" s="282" t="s">
        <v>250</v>
      </c>
      <c r="X172" s="329"/>
      <c r="Y172" s="282"/>
      <c r="Z172" s="329"/>
      <c r="AA172" s="329"/>
      <c r="AB172" s="326">
        <f>ROUND(8/(POWER(2,((AC172-85)/3))),1)</f>
        <v>2705659852.4000001</v>
      </c>
      <c r="AC172" s="329"/>
      <c r="AD172" s="332" t="e">
        <f>ROUND(M172/(8/POWER(2,((AC172-85)/3))),1)</f>
        <v>#REF!</v>
      </c>
      <c r="AE172" s="335" t="e">
        <f t="shared" ref="AE172" si="98">IF(AD172&gt;=10,"Crítico",IF(AD172&lt;0.5,"Bajo","Importante"))</f>
        <v>#REF!</v>
      </c>
      <c r="AF172" s="338" t="e">
        <f t="shared" ref="AF172" si="99">IF(AD172&gt;=10,"Exposición Ocupacional sobre diez veces la Dosis de Ruido Máxima Permitida.",IF(AD172&gt;=1,"Exposición Ocupacional sobre la Dosis de Ruido Máxima Permitida.",IF(AD172&lt;0.5,"Exposición Ocupacional bajo la Dosis de Acción.","Exposición Ocupacional bajo la Dosis de Ruido Máxima Permitida pero sobre la Dosis de Acción.")))</f>
        <v>#REF!</v>
      </c>
      <c r="AG172" s="341" t="e">
        <f t="shared" ref="AG172" si="100">IF(AD172&gt;=10,"Se establece un plazo máximo de seis meses para implementar medidas de control.  Remitir al experto asesor de ACHS la nómina de todos los trabajadores de este puesto de trabajo, para su ingreso al Programa de Vigilancia de la Salud ACHS.",IF(AD172&lt;0.5,"Mantener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73" spans="1:33" ht="25.5" hidden="1" customHeight="1" x14ac:dyDescent="0.25">
      <c r="A173" s="345"/>
      <c r="B173" s="348"/>
      <c r="C173" s="348"/>
      <c r="D173" s="94" t="e">
        <f>IF('Puestos de Trabajo Emp'!#REF!&lt;&gt;0,'Puestos de Trabajo Emp'!#REF!,"")</f>
        <v>#REF!</v>
      </c>
      <c r="E173" s="95" t="e">
        <f>IF('Puestos de Trabajo Emp'!#REF!&lt;&gt;0,'Puestos de Trabajo Emp'!#REF!,"")</f>
        <v>#REF!</v>
      </c>
      <c r="F173" s="351"/>
      <c r="G173" s="94" t="e">
        <f>IF('Puestos de Trabajo Emp'!#REF!&lt;&gt;0,'Puestos de Trabajo Emp'!#REF!,"")</f>
        <v>#REF!</v>
      </c>
      <c r="H173" s="95" t="e">
        <f>IF('Puestos de Trabajo Emp'!#REF!&lt;&gt;0,'Puestos de Trabajo Emp'!#REF!,"")</f>
        <v>#REF!</v>
      </c>
      <c r="I173" s="95" t="e">
        <f>IF('Puestos de Trabajo Emp'!#REF!&lt;&gt;0,'Puestos de Trabajo Emp'!#REF!,"")</f>
        <v>#REF!</v>
      </c>
      <c r="J173" s="351"/>
      <c r="K173" s="351"/>
      <c r="L173" s="351"/>
      <c r="M173" s="354"/>
      <c r="N173" s="41">
        <v>2</v>
      </c>
      <c r="O173" s="41">
        <v>99</v>
      </c>
      <c r="P173" s="367"/>
      <c r="Q173" s="62" t="e">
        <f t="shared" si="76"/>
        <v>#REF!</v>
      </c>
      <c r="R173" s="333"/>
      <c r="S173" s="333"/>
      <c r="T173" s="363"/>
      <c r="U173" s="324"/>
      <c r="V173" s="324"/>
      <c r="W173" s="283"/>
      <c r="X173" s="330"/>
      <c r="Y173" s="283"/>
      <c r="Z173" s="330"/>
      <c r="AA173" s="330"/>
      <c r="AB173" s="327"/>
      <c r="AC173" s="330"/>
      <c r="AD173" s="333"/>
      <c r="AE173" s="336"/>
      <c r="AF173" s="339"/>
      <c r="AG173" s="342"/>
    </row>
    <row r="174" spans="1:33" ht="25.5" hidden="1" customHeight="1" x14ac:dyDescent="0.25">
      <c r="A174" s="345"/>
      <c r="B174" s="348"/>
      <c r="C174" s="348"/>
      <c r="D174" s="94" t="e">
        <f>IF('Puestos de Trabajo Emp'!#REF!&lt;&gt;0,'Puestos de Trabajo Emp'!#REF!,"")</f>
        <v>#REF!</v>
      </c>
      <c r="E174" s="95" t="e">
        <f>IF('Puestos de Trabajo Emp'!#REF!&lt;&gt;0,'Puestos de Trabajo Emp'!#REF!,"")</f>
        <v>#REF!</v>
      </c>
      <c r="F174" s="351"/>
      <c r="G174" s="94" t="e">
        <f>IF('Puestos de Trabajo Emp'!#REF!&lt;&gt;0,'Puestos de Trabajo Emp'!#REF!,"")</f>
        <v>#REF!</v>
      </c>
      <c r="H174" s="95" t="e">
        <f>IF('Puestos de Trabajo Emp'!#REF!&lt;&gt;0,'Puestos de Trabajo Emp'!#REF!,"")</f>
        <v>#REF!</v>
      </c>
      <c r="I174" s="95" t="e">
        <f>IF('Puestos de Trabajo Emp'!#REF!&lt;&gt;0,'Puestos de Trabajo Emp'!#REF!,"")</f>
        <v>#REF!</v>
      </c>
      <c r="J174" s="351"/>
      <c r="K174" s="351"/>
      <c r="L174" s="351"/>
      <c r="M174" s="354"/>
      <c r="N174" s="41">
        <v>3</v>
      </c>
      <c r="O174" s="41">
        <v>82</v>
      </c>
      <c r="P174" s="367"/>
      <c r="Q174" s="62" t="e">
        <f t="shared" si="76"/>
        <v>#REF!</v>
      </c>
      <c r="R174" s="333"/>
      <c r="S174" s="333"/>
      <c r="T174" s="363"/>
      <c r="U174" s="324"/>
      <c r="V174" s="324"/>
      <c r="W174" s="283"/>
      <c r="X174" s="330"/>
      <c r="Y174" s="283"/>
      <c r="Z174" s="330"/>
      <c r="AA174" s="330"/>
      <c r="AB174" s="327"/>
      <c r="AC174" s="330"/>
      <c r="AD174" s="333"/>
      <c r="AE174" s="336"/>
      <c r="AF174" s="339"/>
      <c r="AG174" s="342"/>
    </row>
    <row r="175" spans="1:33" ht="25.5" hidden="1" customHeight="1" x14ac:dyDescent="0.25">
      <c r="A175" s="345"/>
      <c r="B175" s="348"/>
      <c r="C175" s="348"/>
      <c r="D175" s="94" t="e">
        <f>IF('Puestos de Trabajo Emp'!#REF!&lt;&gt;0,'Puestos de Trabajo Emp'!#REF!,"")</f>
        <v>#REF!</v>
      </c>
      <c r="E175" s="95" t="e">
        <f>IF('Puestos de Trabajo Emp'!#REF!&lt;&gt;0,'Puestos de Trabajo Emp'!#REF!,"")</f>
        <v>#REF!</v>
      </c>
      <c r="F175" s="351"/>
      <c r="G175" s="94" t="e">
        <f>IF('Puestos de Trabajo Emp'!#REF!&lt;&gt;0,'Puestos de Trabajo Emp'!#REF!,"")</f>
        <v>#REF!</v>
      </c>
      <c r="H175" s="95" t="e">
        <f>IF('Puestos de Trabajo Emp'!#REF!&lt;&gt;0,'Puestos de Trabajo Emp'!#REF!,"")</f>
        <v>#REF!</v>
      </c>
      <c r="I175" s="95" t="e">
        <f>IF('Puestos de Trabajo Emp'!#REF!&lt;&gt;0,'Puestos de Trabajo Emp'!#REF!,"")</f>
        <v>#REF!</v>
      </c>
      <c r="J175" s="351"/>
      <c r="K175" s="351"/>
      <c r="L175" s="351"/>
      <c r="M175" s="354"/>
      <c r="N175" s="41">
        <v>4</v>
      </c>
      <c r="O175" s="41">
        <v>100</v>
      </c>
      <c r="P175" s="367"/>
      <c r="Q175" s="62" t="e">
        <f t="shared" si="76"/>
        <v>#REF!</v>
      </c>
      <c r="R175" s="333"/>
      <c r="S175" s="333"/>
      <c r="T175" s="363"/>
      <c r="U175" s="324"/>
      <c r="V175" s="324"/>
      <c r="W175" s="283"/>
      <c r="X175" s="330"/>
      <c r="Y175" s="283"/>
      <c r="Z175" s="330"/>
      <c r="AA175" s="330"/>
      <c r="AB175" s="327"/>
      <c r="AC175" s="330"/>
      <c r="AD175" s="333"/>
      <c r="AE175" s="336"/>
      <c r="AF175" s="339"/>
      <c r="AG175" s="342"/>
    </row>
    <row r="176" spans="1:33" ht="25.5" hidden="1" customHeight="1" thickBot="1" x14ac:dyDescent="0.3">
      <c r="A176" s="346"/>
      <c r="B176" s="349"/>
      <c r="C176" s="349"/>
      <c r="D176" s="92" t="e">
        <f>IF('Puestos de Trabajo Emp'!#REF!&lt;&gt;0,'Puestos de Trabajo Emp'!#REF!,"")</f>
        <v>#REF!</v>
      </c>
      <c r="E176" s="93" t="e">
        <f>IF('Puestos de Trabajo Emp'!#REF!&lt;&gt;0,'Puestos de Trabajo Emp'!#REF!,"")</f>
        <v>#REF!</v>
      </c>
      <c r="F176" s="352"/>
      <c r="G176" s="92" t="e">
        <f>IF('Puestos de Trabajo Emp'!#REF!&lt;&gt;0,'Puestos de Trabajo Emp'!#REF!,"")</f>
        <v>#REF!</v>
      </c>
      <c r="H176" s="93" t="e">
        <f>IF('Puestos de Trabajo Emp'!#REF!&lt;&gt;0,'Puestos de Trabajo Emp'!#REF!,"")</f>
        <v>#REF!</v>
      </c>
      <c r="I176" s="93" t="e">
        <f>IF('Puestos de Trabajo Emp'!#REF!&lt;&gt;0,'Puestos de Trabajo Emp'!#REF!,"")</f>
        <v>#REF!</v>
      </c>
      <c r="J176" s="352"/>
      <c r="K176" s="352"/>
      <c r="L176" s="352"/>
      <c r="M176" s="355"/>
      <c r="N176" s="42">
        <v>5</v>
      </c>
      <c r="O176" s="42">
        <v>89</v>
      </c>
      <c r="P176" s="368"/>
      <c r="Q176" s="63" t="e">
        <f t="shared" si="76"/>
        <v>#REF!</v>
      </c>
      <c r="R176" s="334"/>
      <c r="S176" s="334"/>
      <c r="T176" s="364"/>
      <c r="U176" s="325"/>
      <c r="V176" s="325"/>
      <c r="W176" s="365"/>
      <c r="X176" s="331"/>
      <c r="Y176" s="365"/>
      <c r="Z176" s="331"/>
      <c r="AA176" s="331"/>
      <c r="AB176" s="328"/>
      <c r="AC176" s="331"/>
      <c r="AD176" s="334"/>
      <c r="AE176" s="337"/>
      <c r="AF176" s="340"/>
      <c r="AG176" s="343"/>
    </row>
    <row r="177" spans="1:33" ht="25.5" hidden="1" customHeight="1" x14ac:dyDescent="0.25">
      <c r="A177" s="344">
        <v>35</v>
      </c>
      <c r="B177" s="347" t="e">
        <f>IF('Puestos de Trabajo Emp'!#REF!&lt;&gt;0,'Puestos de Trabajo Emp'!#REF!,"")</f>
        <v>#REF!</v>
      </c>
      <c r="C177" s="347" t="e">
        <f>IF('Puestos de Trabajo Emp'!#REF!&lt;&gt;0,'Puestos de Trabajo Emp'!#REF!,"")</f>
        <v>#REF!</v>
      </c>
      <c r="D177" s="90" t="e">
        <f>IF('Puestos de Trabajo Emp'!#REF!&lt;&gt;0,'Puestos de Trabajo Emp'!#REF!,"")</f>
        <v>#REF!</v>
      </c>
      <c r="E177" s="91" t="e">
        <f>IF('Puestos de Trabajo Emp'!#REF!&lt;&gt;0,'Puestos de Trabajo Emp'!#REF!,"")</f>
        <v>#REF!</v>
      </c>
      <c r="F177" s="350" t="e">
        <f>IF('Puestos de Trabajo Emp'!#REF!&lt;&gt;0,'Puestos de Trabajo Emp'!#REF!,"")</f>
        <v>#REF!</v>
      </c>
      <c r="G177" s="90" t="e">
        <f>IF('Puestos de Trabajo Emp'!#REF!&lt;&gt;0,'Puestos de Trabajo Emp'!#REF!,"")</f>
        <v>#REF!</v>
      </c>
      <c r="H177" s="91" t="e">
        <f>IF('Puestos de Trabajo Emp'!#REF!&lt;&gt;0,'Puestos de Trabajo Emp'!#REF!,"")</f>
        <v>#REF!</v>
      </c>
      <c r="I177" s="91" t="e">
        <f>IF('Puestos de Trabajo Emp'!#REF!&lt;&gt;0,'Puestos de Trabajo Emp'!#REF!,"")</f>
        <v>#REF!</v>
      </c>
      <c r="J177" s="350" t="e">
        <f>IF('Puestos de Trabajo Emp'!#REF!&lt;&gt;0,'Puestos de Trabajo Emp'!#REF!,"")</f>
        <v>#REF!</v>
      </c>
      <c r="K177" s="350" t="e">
        <f>IF('Puestos de Trabajo Emp'!#REF!&lt;&gt;0,'Puestos de Trabajo Emp'!#REF!,"")</f>
        <v>#REF!</v>
      </c>
      <c r="L177" s="350" t="e">
        <f>IF('Puestos de Trabajo Emp'!#REF!&lt;&gt;0,'Puestos de Trabajo Emp'!#REF!,"")</f>
        <v>#REF!</v>
      </c>
      <c r="M177" s="353" t="e">
        <f>SUM(E177:E181)</f>
        <v>#REF!</v>
      </c>
      <c r="N177" s="43">
        <v>6</v>
      </c>
      <c r="O177" s="43">
        <v>88</v>
      </c>
      <c r="P177" s="357">
        <f>MAX(O177:O181)</f>
        <v>99</v>
      </c>
      <c r="Q177" s="61" t="e">
        <f t="shared" si="76"/>
        <v>#REF!</v>
      </c>
      <c r="R177" s="360" t="e">
        <f>SUM(Q177:Q181)</f>
        <v>#REF!</v>
      </c>
      <c r="S177" s="332" t="e">
        <f>ROUND(M177/(8/POWER(2,((P177-85)/3))),1)</f>
        <v>#REF!</v>
      </c>
      <c r="T177" s="362" t="e">
        <f>IF(S177&gt;=10,"Alta",IF(S177&lt;0.5,"Baja","Media"))</f>
        <v>#REF!</v>
      </c>
      <c r="U177" s="324"/>
      <c r="V177" s="323"/>
      <c r="W177" s="282" t="s">
        <v>250</v>
      </c>
      <c r="X177" s="330"/>
      <c r="Y177" s="283"/>
      <c r="Z177" s="330"/>
      <c r="AA177" s="330"/>
      <c r="AB177" s="326">
        <f>ROUND(8/(POWER(2,((AC177-85)/3))),1)</f>
        <v>2705659852.4000001</v>
      </c>
      <c r="AC177" s="330"/>
      <c r="AD177" s="333" t="e">
        <f>ROUND(M177/(8/POWER(2,((AC177-85)/3))),1)</f>
        <v>#REF!</v>
      </c>
      <c r="AE177" s="335" t="e">
        <f t="shared" ref="AE177" si="101">IF(AD177&gt;=10,"Crítico",IF(AD177&lt;0.5,"Bajo","Importante"))</f>
        <v>#REF!</v>
      </c>
      <c r="AF177" s="338" t="e">
        <f t="shared" ref="AF177" si="102">IF(AD177&gt;=10,"Exposición Ocupacional sobre diez veces la Dosis de Ruido Máxima Permitida.",IF(AD177&gt;=1,"Exposición Ocupacional sobre la Dosis de Ruido Máxima Permitida.",IF(AD177&lt;0.5,"Exposición Ocupacional bajo la Dosis de Acción.","Exposición Ocupacional bajo la Dosis de Ruido Máxima Permitida pero sobre la Dosis de Acción.")))</f>
        <v>#REF!</v>
      </c>
      <c r="AG177" s="341" t="e">
        <f t="shared" ref="AG177" si="103">IF(AD177&gt;=10,"Se establece un plazo máximo de seis meses para implementar medidas de control.  Remitir al experto asesor de ACHS la nómina de todos los trabajadores de este puesto de trabajo, para su ingreso al Programa de Vigilancia de la Salud ACHS.",IF(AD177&lt;0.5,"Mantener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78" spans="1:33" ht="25.5" hidden="1" customHeight="1" x14ac:dyDescent="0.25">
      <c r="A178" s="345"/>
      <c r="B178" s="348"/>
      <c r="C178" s="348"/>
      <c r="D178" s="94" t="e">
        <f>IF('Puestos de Trabajo Emp'!#REF!&lt;&gt;0,'Puestos de Trabajo Emp'!#REF!,"")</f>
        <v>#REF!</v>
      </c>
      <c r="E178" s="95" t="e">
        <f>IF('Puestos de Trabajo Emp'!#REF!&lt;&gt;0,'Puestos de Trabajo Emp'!#REF!,"")</f>
        <v>#REF!</v>
      </c>
      <c r="F178" s="351"/>
      <c r="G178" s="94" t="e">
        <f>IF('Puestos de Trabajo Emp'!#REF!&lt;&gt;0,'Puestos de Trabajo Emp'!#REF!,"")</f>
        <v>#REF!</v>
      </c>
      <c r="H178" s="95" t="e">
        <f>IF('Puestos de Trabajo Emp'!#REF!&lt;&gt;0,'Puestos de Trabajo Emp'!#REF!,"")</f>
        <v>#REF!</v>
      </c>
      <c r="I178" s="95" t="e">
        <f>IF('Puestos de Trabajo Emp'!#REF!&lt;&gt;0,'Puestos de Trabajo Emp'!#REF!,"")</f>
        <v>#REF!</v>
      </c>
      <c r="J178" s="351"/>
      <c r="K178" s="351"/>
      <c r="L178" s="351"/>
      <c r="M178" s="354"/>
      <c r="N178" s="41">
        <v>7</v>
      </c>
      <c r="O178" s="41">
        <v>99</v>
      </c>
      <c r="P178" s="357"/>
      <c r="Q178" s="62" t="e">
        <f t="shared" si="76"/>
        <v>#REF!</v>
      </c>
      <c r="R178" s="360"/>
      <c r="S178" s="333"/>
      <c r="T178" s="363"/>
      <c r="U178" s="324"/>
      <c r="V178" s="324"/>
      <c r="W178" s="283"/>
      <c r="X178" s="330"/>
      <c r="Y178" s="283"/>
      <c r="Z178" s="330"/>
      <c r="AA178" s="330"/>
      <c r="AB178" s="327"/>
      <c r="AC178" s="330"/>
      <c r="AD178" s="333"/>
      <c r="AE178" s="336"/>
      <c r="AF178" s="339"/>
      <c r="AG178" s="342"/>
    </row>
    <row r="179" spans="1:33" ht="25.5" hidden="1" customHeight="1" x14ac:dyDescent="0.25">
      <c r="A179" s="345"/>
      <c r="B179" s="348"/>
      <c r="C179" s="348"/>
      <c r="D179" s="94" t="e">
        <f>IF('Puestos de Trabajo Emp'!#REF!&lt;&gt;0,'Puestos de Trabajo Emp'!#REF!,"")</f>
        <v>#REF!</v>
      </c>
      <c r="E179" s="95" t="e">
        <f>IF('Puestos de Trabajo Emp'!#REF!&lt;&gt;0,'Puestos de Trabajo Emp'!#REF!,"")</f>
        <v>#REF!</v>
      </c>
      <c r="F179" s="351"/>
      <c r="G179" s="94" t="e">
        <f>IF('Puestos de Trabajo Emp'!#REF!&lt;&gt;0,'Puestos de Trabajo Emp'!#REF!,"")</f>
        <v>#REF!</v>
      </c>
      <c r="H179" s="95" t="e">
        <f>IF('Puestos de Trabajo Emp'!#REF!&lt;&gt;0,'Puestos de Trabajo Emp'!#REF!,"")</f>
        <v>#REF!</v>
      </c>
      <c r="I179" s="95" t="e">
        <f>IF('Puestos de Trabajo Emp'!#REF!&lt;&gt;0,'Puestos de Trabajo Emp'!#REF!,"")</f>
        <v>#REF!</v>
      </c>
      <c r="J179" s="351"/>
      <c r="K179" s="351"/>
      <c r="L179" s="351"/>
      <c r="M179" s="354"/>
      <c r="N179" s="41"/>
      <c r="O179" s="41"/>
      <c r="P179" s="357"/>
      <c r="Q179" s="62" t="e">
        <f t="shared" si="76"/>
        <v>#REF!</v>
      </c>
      <c r="R179" s="360"/>
      <c r="S179" s="333"/>
      <c r="T179" s="363"/>
      <c r="U179" s="324"/>
      <c r="V179" s="324"/>
      <c r="W179" s="283"/>
      <c r="X179" s="330"/>
      <c r="Y179" s="283"/>
      <c r="Z179" s="330"/>
      <c r="AA179" s="330"/>
      <c r="AB179" s="327"/>
      <c r="AC179" s="330"/>
      <c r="AD179" s="333"/>
      <c r="AE179" s="336"/>
      <c r="AF179" s="339"/>
      <c r="AG179" s="342"/>
    </row>
    <row r="180" spans="1:33" ht="25.5" hidden="1" customHeight="1" x14ac:dyDescent="0.25">
      <c r="A180" s="345"/>
      <c r="B180" s="348"/>
      <c r="C180" s="348"/>
      <c r="D180" s="94" t="e">
        <f>IF('Puestos de Trabajo Emp'!#REF!&lt;&gt;0,'Puestos de Trabajo Emp'!#REF!,"")</f>
        <v>#REF!</v>
      </c>
      <c r="E180" s="95" t="e">
        <f>IF('Puestos de Trabajo Emp'!#REF!&lt;&gt;0,'Puestos de Trabajo Emp'!#REF!,"")</f>
        <v>#REF!</v>
      </c>
      <c r="F180" s="351"/>
      <c r="G180" s="94" t="e">
        <f>IF('Puestos de Trabajo Emp'!#REF!&lt;&gt;0,'Puestos de Trabajo Emp'!#REF!,"")</f>
        <v>#REF!</v>
      </c>
      <c r="H180" s="95" t="e">
        <f>IF('Puestos de Trabajo Emp'!#REF!&lt;&gt;0,'Puestos de Trabajo Emp'!#REF!,"")</f>
        <v>#REF!</v>
      </c>
      <c r="I180" s="95" t="e">
        <f>IF('Puestos de Trabajo Emp'!#REF!&lt;&gt;0,'Puestos de Trabajo Emp'!#REF!,"")</f>
        <v>#REF!</v>
      </c>
      <c r="J180" s="351"/>
      <c r="K180" s="351"/>
      <c r="L180" s="351"/>
      <c r="M180" s="354"/>
      <c r="N180" s="41"/>
      <c r="O180" s="41"/>
      <c r="P180" s="357"/>
      <c r="Q180" s="62" t="e">
        <f t="shared" si="76"/>
        <v>#REF!</v>
      </c>
      <c r="R180" s="360"/>
      <c r="S180" s="333"/>
      <c r="T180" s="363"/>
      <c r="U180" s="324"/>
      <c r="V180" s="324"/>
      <c r="W180" s="283"/>
      <c r="X180" s="330"/>
      <c r="Y180" s="283"/>
      <c r="Z180" s="330"/>
      <c r="AA180" s="330"/>
      <c r="AB180" s="327"/>
      <c r="AC180" s="330"/>
      <c r="AD180" s="333"/>
      <c r="AE180" s="336"/>
      <c r="AF180" s="339"/>
      <c r="AG180" s="342"/>
    </row>
    <row r="181" spans="1:33" ht="25.5" hidden="1" customHeight="1" thickBot="1" x14ac:dyDescent="0.3">
      <c r="A181" s="346"/>
      <c r="B181" s="349"/>
      <c r="C181" s="349"/>
      <c r="D181" s="92" t="e">
        <f>IF('Puestos de Trabajo Emp'!#REF!&lt;&gt;0,'Puestos de Trabajo Emp'!#REF!,"")</f>
        <v>#REF!</v>
      </c>
      <c r="E181" s="93" t="e">
        <f>IF('Puestos de Trabajo Emp'!#REF!&lt;&gt;0,'Puestos de Trabajo Emp'!#REF!,"")</f>
        <v>#REF!</v>
      </c>
      <c r="F181" s="352"/>
      <c r="G181" s="92" t="e">
        <f>IF('Puestos de Trabajo Emp'!#REF!&lt;&gt;0,'Puestos de Trabajo Emp'!#REF!,"")</f>
        <v>#REF!</v>
      </c>
      <c r="H181" s="93" t="e">
        <f>IF('Puestos de Trabajo Emp'!#REF!&lt;&gt;0,'Puestos de Trabajo Emp'!#REF!,"")</f>
        <v>#REF!</v>
      </c>
      <c r="I181" s="93" t="e">
        <f>IF('Puestos de Trabajo Emp'!#REF!&lt;&gt;0,'Puestos de Trabajo Emp'!#REF!,"")</f>
        <v>#REF!</v>
      </c>
      <c r="J181" s="352"/>
      <c r="K181" s="352"/>
      <c r="L181" s="352"/>
      <c r="M181" s="355"/>
      <c r="N181" s="68"/>
      <c r="O181" s="68"/>
      <c r="P181" s="357"/>
      <c r="Q181" s="69" t="e">
        <f t="shared" si="76"/>
        <v>#REF!</v>
      </c>
      <c r="R181" s="360"/>
      <c r="S181" s="334"/>
      <c r="T181" s="364"/>
      <c r="U181" s="324"/>
      <c r="V181" s="325"/>
      <c r="W181" s="365"/>
      <c r="X181" s="330"/>
      <c r="Y181" s="283"/>
      <c r="Z181" s="330"/>
      <c r="AA181" s="330"/>
      <c r="AB181" s="328"/>
      <c r="AC181" s="330"/>
      <c r="AD181" s="333"/>
      <c r="AE181" s="337"/>
      <c r="AF181" s="340"/>
      <c r="AG181" s="343"/>
    </row>
    <row r="182" spans="1:33" ht="25.5" hidden="1" customHeight="1" x14ac:dyDescent="0.25">
      <c r="A182" s="344">
        <v>36</v>
      </c>
      <c r="B182" s="347" t="e">
        <f>IF('Puestos de Trabajo Emp'!#REF!&lt;&gt;0,'Puestos de Trabajo Emp'!#REF!,"")</f>
        <v>#REF!</v>
      </c>
      <c r="C182" s="347" t="e">
        <f>IF('Puestos de Trabajo Emp'!#REF!&lt;&gt;0,'Puestos de Trabajo Emp'!#REF!,"")</f>
        <v>#REF!</v>
      </c>
      <c r="D182" s="90" t="e">
        <f>IF('Puestos de Trabajo Emp'!#REF!&lt;&gt;0,'Puestos de Trabajo Emp'!#REF!,"")</f>
        <v>#REF!</v>
      </c>
      <c r="E182" s="91" t="e">
        <f>IF('Puestos de Trabajo Emp'!#REF!&lt;&gt;0,'Puestos de Trabajo Emp'!#REF!,"")</f>
        <v>#REF!</v>
      </c>
      <c r="F182" s="350" t="e">
        <f>IF('Puestos de Trabajo Emp'!#REF!&lt;&gt;0,'Puestos de Trabajo Emp'!#REF!,"")</f>
        <v>#REF!</v>
      </c>
      <c r="G182" s="90" t="e">
        <f>IF('Puestos de Trabajo Emp'!#REF!&lt;&gt;0,'Puestos de Trabajo Emp'!#REF!,"")</f>
        <v>#REF!</v>
      </c>
      <c r="H182" s="91" t="e">
        <f>IF('Puestos de Trabajo Emp'!#REF!&lt;&gt;0,'Puestos de Trabajo Emp'!#REF!,"")</f>
        <v>#REF!</v>
      </c>
      <c r="I182" s="91" t="e">
        <f>IF('Puestos de Trabajo Emp'!#REF!&lt;&gt;0,'Puestos de Trabajo Emp'!#REF!,"")</f>
        <v>#REF!</v>
      </c>
      <c r="J182" s="350" t="e">
        <f>IF('Puestos de Trabajo Emp'!#REF!&lt;&gt;0,'Puestos de Trabajo Emp'!#REF!,"")</f>
        <v>#REF!</v>
      </c>
      <c r="K182" s="350" t="e">
        <f>IF('Puestos de Trabajo Emp'!#REF!&lt;&gt;0,'Puestos de Trabajo Emp'!#REF!,"")</f>
        <v>#REF!</v>
      </c>
      <c r="L182" s="350" t="e">
        <f>IF('Puestos de Trabajo Emp'!#REF!&lt;&gt;0,'Puestos de Trabajo Emp'!#REF!,"")</f>
        <v>#REF!</v>
      </c>
      <c r="M182" s="353" t="e">
        <f>SUM(E182:E186)</f>
        <v>#REF!</v>
      </c>
      <c r="N182" s="40">
        <v>9</v>
      </c>
      <c r="O182" s="40">
        <v>88</v>
      </c>
      <c r="P182" s="356">
        <f>MAX(O182:O186)</f>
        <v>88</v>
      </c>
      <c r="Q182" s="64" t="e">
        <f t="shared" si="76"/>
        <v>#REF!</v>
      </c>
      <c r="R182" s="359" t="e">
        <f>SUM(Q182:Q186)</f>
        <v>#REF!</v>
      </c>
      <c r="S182" s="332" t="e">
        <f>ROUND(M182/(8/POWER(2,((P182-85)/3))),1)</f>
        <v>#REF!</v>
      </c>
      <c r="T182" s="362" t="e">
        <f>IF(S182&gt;=10,"Alta",IF(S182&lt;0.5,"Baja","Media"))</f>
        <v>#REF!</v>
      </c>
      <c r="U182" s="323"/>
      <c r="V182" s="323"/>
      <c r="W182" s="282" t="s">
        <v>250</v>
      </c>
      <c r="X182" s="329"/>
      <c r="Y182" s="282"/>
      <c r="Z182" s="329"/>
      <c r="AA182" s="329"/>
      <c r="AB182" s="326">
        <f>ROUND(8/(POWER(2,((AC182-85)/3))),1)</f>
        <v>2705659852.4000001</v>
      </c>
      <c r="AC182" s="329"/>
      <c r="AD182" s="332" t="e">
        <f>ROUND(M182/(8/POWER(2,((AC182-85)/3))),1)</f>
        <v>#REF!</v>
      </c>
      <c r="AE182" s="335" t="e">
        <f t="shared" ref="AE182" si="104">IF(AD182&gt;=10,"Crítico",IF(AD182&lt;0.5,"Bajo","Importante"))</f>
        <v>#REF!</v>
      </c>
      <c r="AF182" s="338" t="e">
        <f t="shared" ref="AF182" si="105">IF(AD182&gt;=10,"Exposición Ocupacional sobre diez veces la Dosis de Ruido Máxima Permitida.",IF(AD182&gt;=1,"Exposición Ocupacional sobre la Dosis de Ruido Máxima Permitida.",IF(AD182&lt;0.5,"Exposición Ocupacional bajo la Dosis de Acción.","Exposición Ocupacional bajo la Dosis de Ruido Máxima Permitida pero sobre la Dosis de Acción.")))</f>
        <v>#REF!</v>
      </c>
      <c r="AG182" s="341" t="e">
        <f t="shared" ref="AG182" si="106">IF(AD182&gt;=10,"Se establece un plazo máximo de seis meses para implementar medidas de control.  Remitir al experto asesor de ACHS la nómina de todos los trabajadores de este puesto de trabajo, para su ingreso al Programa de Vigilancia de la Salud ACHS.",IF(AD182&lt;0.5,"Mantener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83" spans="1:33" ht="25.5" hidden="1" customHeight="1" x14ac:dyDescent="0.25">
      <c r="A183" s="345"/>
      <c r="B183" s="348"/>
      <c r="C183" s="348"/>
      <c r="D183" s="94" t="e">
        <f>IF('Puestos de Trabajo Emp'!#REF!&lt;&gt;0,'Puestos de Trabajo Emp'!#REF!,"")</f>
        <v>#REF!</v>
      </c>
      <c r="E183" s="95" t="e">
        <f>IF('Puestos de Trabajo Emp'!#REF!&lt;&gt;0,'Puestos de Trabajo Emp'!#REF!,"")</f>
        <v>#REF!</v>
      </c>
      <c r="F183" s="351"/>
      <c r="G183" s="94" t="e">
        <f>IF('Puestos de Trabajo Emp'!#REF!&lt;&gt;0,'Puestos de Trabajo Emp'!#REF!,"")</f>
        <v>#REF!</v>
      </c>
      <c r="H183" s="95" t="e">
        <f>IF('Puestos de Trabajo Emp'!#REF!&lt;&gt;0,'Puestos de Trabajo Emp'!#REF!,"")</f>
        <v>#REF!</v>
      </c>
      <c r="I183" s="95" t="e">
        <f>IF('Puestos de Trabajo Emp'!#REF!&lt;&gt;0,'Puestos de Trabajo Emp'!#REF!,"")</f>
        <v>#REF!</v>
      </c>
      <c r="J183" s="351"/>
      <c r="K183" s="351"/>
      <c r="L183" s="351"/>
      <c r="M183" s="354"/>
      <c r="N183" s="41"/>
      <c r="O183" s="41"/>
      <c r="P183" s="357"/>
      <c r="Q183" s="62" t="e">
        <f t="shared" si="76"/>
        <v>#REF!</v>
      </c>
      <c r="R183" s="360"/>
      <c r="S183" s="333"/>
      <c r="T183" s="363"/>
      <c r="U183" s="324"/>
      <c r="V183" s="324"/>
      <c r="W183" s="283"/>
      <c r="X183" s="330"/>
      <c r="Y183" s="283"/>
      <c r="Z183" s="330"/>
      <c r="AA183" s="330"/>
      <c r="AB183" s="327"/>
      <c r="AC183" s="330"/>
      <c r="AD183" s="333"/>
      <c r="AE183" s="336"/>
      <c r="AF183" s="339"/>
      <c r="AG183" s="342"/>
    </row>
    <row r="184" spans="1:33" ht="25.5" hidden="1" customHeight="1" x14ac:dyDescent="0.25">
      <c r="A184" s="345"/>
      <c r="B184" s="348"/>
      <c r="C184" s="348"/>
      <c r="D184" s="94" t="e">
        <f>IF('Puestos de Trabajo Emp'!#REF!&lt;&gt;0,'Puestos de Trabajo Emp'!#REF!,"")</f>
        <v>#REF!</v>
      </c>
      <c r="E184" s="95" t="e">
        <f>IF('Puestos de Trabajo Emp'!#REF!&lt;&gt;0,'Puestos de Trabajo Emp'!#REF!,"")</f>
        <v>#REF!</v>
      </c>
      <c r="F184" s="351"/>
      <c r="G184" s="94" t="e">
        <f>IF('Puestos de Trabajo Emp'!#REF!&lt;&gt;0,'Puestos de Trabajo Emp'!#REF!,"")</f>
        <v>#REF!</v>
      </c>
      <c r="H184" s="95" t="e">
        <f>IF('Puestos de Trabajo Emp'!#REF!&lt;&gt;0,'Puestos de Trabajo Emp'!#REF!,"")</f>
        <v>#REF!</v>
      </c>
      <c r="I184" s="95" t="e">
        <f>IF('Puestos de Trabajo Emp'!#REF!&lt;&gt;0,'Puestos de Trabajo Emp'!#REF!,"")</f>
        <v>#REF!</v>
      </c>
      <c r="J184" s="351"/>
      <c r="K184" s="351"/>
      <c r="L184" s="351"/>
      <c r="M184" s="354"/>
      <c r="N184" s="41"/>
      <c r="O184" s="41"/>
      <c r="P184" s="357"/>
      <c r="Q184" s="62" t="e">
        <f t="shared" si="76"/>
        <v>#REF!</v>
      </c>
      <c r="R184" s="360"/>
      <c r="S184" s="333"/>
      <c r="T184" s="363"/>
      <c r="U184" s="324"/>
      <c r="V184" s="324"/>
      <c r="W184" s="283"/>
      <c r="X184" s="330"/>
      <c r="Y184" s="283"/>
      <c r="Z184" s="330"/>
      <c r="AA184" s="330"/>
      <c r="AB184" s="327"/>
      <c r="AC184" s="330"/>
      <c r="AD184" s="333"/>
      <c r="AE184" s="336"/>
      <c r="AF184" s="339"/>
      <c r="AG184" s="342"/>
    </row>
    <row r="185" spans="1:33" ht="25.5" hidden="1" customHeight="1" x14ac:dyDescent="0.25">
      <c r="A185" s="345"/>
      <c r="B185" s="348"/>
      <c r="C185" s="348"/>
      <c r="D185" s="94" t="e">
        <f>IF('Puestos de Trabajo Emp'!#REF!&lt;&gt;0,'Puestos de Trabajo Emp'!#REF!,"")</f>
        <v>#REF!</v>
      </c>
      <c r="E185" s="95" t="e">
        <f>IF('Puestos de Trabajo Emp'!#REF!&lt;&gt;0,'Puestos de Trabajo Emp'!#REF!,"")</f>
        <v>#REF!</v>
      </c>
      <c r="F185" s="351"/>
      <c r="G185" s="94" t="e">
        <f>IF('Puestos de Trabajo Emp'!#REF!&lt;&gt;0,'Puestos de Trabajo Emp'!#REF!,"")</f>
        <v>#REF!</v>
      </c>
      <c r="H185" s="95" t="e">
        <f>IF('Puestos de Trabajo Emp'!#REF!&lt;&gt;0,'Puestos de Trabajo Emp'!#REF!,"")</f>
        <v>#REF!</v>
      </c>
      <c r="I185" s="95" t="e">
        <f>IF('Puestos de Trabajo Emp'!#REF!&lt;&gt;0,'Puestos de Trabajo Emp'!#REF!,"")</f>
        <v>#REF!</v>
      </c>
      <c r="J185" s="351"/>
      <c r="K185" s="351"/>
      <c r="L185" s="351"/>
      <c r="M185" s="354"/>
      <c r="N185" s="41"/>
      <c r="O185" s="41"/>
      <c r="P185" s="357"/>
      <c r="Q185" s="62" t="e">
        <f t="shared" si="76"/>
        <v>#REF!</v>
      </c>
      <c r="R185" s="360"/>
      <c r="S185" s="333"/>
      <c r="T185" s="363"/>
      <c r="U185" s="324"/>
      <c r="V185" s="324"/>
      <c r="W185" s="283"/>
      <c r="X185" s="330"/>
      <c r="Y185" s="283"/>
      <c r="Z185" s="330"/>
      <c r="AA185" s="330"/>
      <c r="AB185" s="327"/>
      <c r="AC185" s="330"/>
      <c r="AD185" s="333"/>
      <c r="AE185" s="336"/>
      <c r="AF185" s="339"/>
      <c r="AG185" s="342"/>
    </row>
    <row r="186" spans="1:33" ht="25.5" hidden="1" customHeight="1" thickBot="1" x14ac:dyDescent="0.3">
      <c r="A186" s="346"/>
      <c r="B186" s="349"/>
      <c r="C186" s="349"/>
      <c r="D186" s="92" t="e">
        <f>IF('Puestos de Trabajo Emp'!#REF!&lt;&gt;0,'Puestos de Trabajo Emp'!#REF!,"")</f>
        <v>#REF!</v>
      </c>
      <c r="E186" s="93" t="e">
        <f>IF('Puestos de Trabajo Emp'!#REF!&lt;&gt;0,'Puestos de Trabajo Emp'!#REF!,"")</f>
        <v>#REF!</v>
      </c>
      <c r="F186" s="352"/>
      <c r="G186" s="92" t="e">
        <f>IF('Puestos de Trabajo Emp'!#REF!&lt;&gt;0,'Puestos de Trabajo Emp'!#REF!,"")</f>
        <v>#REF!</v>
      </c>
      <c r="H186" s="93" t="e">
        <f>IF('Puestos de Trabajo Emp'!#REF!&lt;&gt;0,'Puestos de Trabajo Emp'!#REF!,"")</f>
        <v>#REF!</v>
      </c>
      <c r="I186" s="93" t="e">
        <f>IF('Puestos de Trabajo Emp'!#REF!&lt;&gt;0,'Puestos de Trabajo Emp'!#REF!,"")</f>
        <v>#REF!</v>
      </c>
      <c r="J186" s="352"/>
      <c r="K186" s="352"/>
      <c r="L186" s="352"/>
      <c r="M186" s="355"/>
      <c r="N186" s="42"/>
      <c r="O186" s="42"/>
      <c r="P186" s="358"/>
      <c r="Q186" s="63" t="e">
        <f t="shared" si="76"/>
        <v>#REF!</v>
      </c>
      <c r="R186" s="361"/>
      <c r="S186" s="334"/>
      <c r="T186" s="364"/>
      <c r="U186" s="325"/>
      <c r="V186" s="325"/>
      <c r="W186" s="365"/>
      <c r="X186" s="331"/>
      <c r="Y186" s="365"/>
      <c r="Z186" s="331"/>
      <c r="AA186" s="331"/>
      <c r="AB186" s="328"/>
      <c r="AC186" s="331"/>
      <c r="AD186" s="334"/>
      <c r="AE186" s="337"/>
      <c r="AF186" s="340"/>
      <c r="AG186" s="343"/>
    </row>
    <row r="187" spans="1:33" ht="25.5" hidden="1" customHeight="1" x14ac:dyDescent="0.25">
      <c r="A187" s="344">
        <v>37</v>
      </c>
      <c r="B187" s="347" t="e">
        <f>IF('Puestos de Trabajo Emp'!#REF!&lt;&gt;0,'Puestos de Trabajo Emp'!#REF!,"")</f>
        <v>#REF!</v>
      </c>
      <c r="C187" s="347" t="e">
        <f>IF('Puestos de Trabajo Emp'!#REF!&lt;&gt;0,'Puestos de Trabajo Emp'!#REF!,"")</f>
        <v>#REF!</v>
      </c>
      <c r="D187" s="90" t="e">
        <f>IF('Puestos de Trabajo Emp'!#REF!&lt;&gt;0,'Puestos de Trabajo Emp'!#REF!,"")</f>
        <v>#REF!</v>
      </c>
      <c r="E187" s="91" t="e">
        <f>IF('Puestos de Trabajo Emp'!#REF!&lt;&gt;0,'Puestos de Trabajo Emp'!#REF!,"")</f>
        <v>#REF!</v>
      </c>
      <c r="F187" s="350" t="e">
        <f>IF('Puestos de Trabajo Emp'!#REF!&lt;&gt;0,'Puestos de Trabajo Emp'!#REF!,"")</f>
        <v>#REF!</v>
      </c>
      <c r="G187" s="90" t="e">
        <f>IF('Puestos de Trabajo Emp'!#REF!&lt;&gt;0,'Puestos de Trabajo Emp'!#REF!,"")</f>
        <v>#REF!</v>
      </c>
      <c r="H187" s="91" t="e">
        <f>IF('Puestos de Trabajo Emp'!#REF!&lt;&gt;0,'Puestos de Trabajo Emp'!#REF!,"")</f>
        <v>#REF!</v>
      </c>
      <c r="I187" s="91" t="e">
        <f>IF('Puestos de Trabajo Emp'!#REF!&lt;&gt;0,'Puestos de Trabajo Emp'!#REF!,"")</f>
        <v>#REF!</v>
      </c>
      <c r="J187" s="350" t="e">
        <f>IF('Puestos de Trabajo Emp'!#REF!&lt;&gt;0,'Puestos de Trabajo Emp'!#REF!,"")</f>
        <v>#REF!</v>
      </c>
      <c r="K187" s="350" t="e">
        <f>IF('Puestos de Trabajo Emp'!#REF!&lt;&gt;0,'Puestos de Trabajo Emp'!#REF!,"")</f>
        <v>#REF!</v>
      </c>
      <c r="L187" s="350" t="e">
        <f>IF('Puestos de Trabajo Emp'!#REF!&lt;&gt;0,'Puestos de Trabajo Emp'!#REF!,"")</f>
        <v>#REF!</v>
      </c>
      <c r="M187" s="353" t="e">
        <f>SUM(E187:E191)</f>
        <v>#REF!</v>
      </c>
      <c r="N187" s="43">
        <v>10</v>
      </c>
      <c r="O187" s="43">
        <v>81</v>
      </c>
      <c r="P187" s="357">
        <f>MAX(O187:O191)</f>
        <v>100.8</v>
      </c>
      <c r="Q187" s="61" t="e">
        <f t="shared" si="76"/>
        <v>#REF!</v>
      </c>
      <c r="R187" s="360" t="e">
        <f>SUM(Q187:Q191)</f>
        <v>#REF!</v>
      </c>
      <c r="S187" s="332" t="e">
        <f>ROUND(M187/(8/POWER(2,((P187-85)/3))),1)</f>
        <v>#REF!</v>
      </c>
      <c r="T187" s="362" t="e">
        <f>IF(S187&gt;=10,"Alta",IF(S187&lt;0.5,"Baja","Media"))</f>
        <v>#REF!</v>
      </c>
      <c r="U187" s="324"/>
      <c r="V187" s="323"/>
      <c r="W187" s="282" t="s">
        <v>250</v>
      </c>
      <c r="X187" s="330"/>
      <c r="Y187" s="283"/>
      <c r="Z187" s="330"/>
      <c r="AA187" s="330"/>
      <c r="AB187" s="326">
        <f>ROUND(8/(POWER(2,((AC187-85)/3))),1)</f>
        <v>2705659852.4000001</v>
      </c>
      <c r="AC187" s="330"/>
      <c r="AD187" s="333" t="e">
        <f>ROUND(M187/(8/POWER(2,((AC187-85)/3))),1)</f>
        <v>#REF!</v>
      </c>
      <c r="AE187" s="335" t="e">
        <f t="shared" ref="AE187" si="107">IF(AD187&gt;=10,"Crítico",IF(AD187&lt;0.5,"Bajo","Importante"))</f>
        <v>#REF!</v>
      </c>
      <c r="AF187" s="338" t="e">
        <f t="shared" ref="AF187" si="108">IF(AD187&gt;=10,"Exposición Ocupacional sobre diez veces la Dosis de Ruido Máxima Permitida.",IF(AD187&gt;=1,"Exposición Ocupacional sobre la Dosis de Ruido Máxima Permitida.",IF(AD187&lt;0.5,"Exposición Ocupacional bajo la Dosis de Acción.","Exposición Ocupacional bajo la Dosis de Ruido Máxima Permitida pero sobre la Dosis de Acción.")))</f>
        <v>#REF!</v>
      </c>
      <c r="AG187" s="341" t="e">
        <f t="shared" ref="AG187" si="109">IF(AD187&gt;=10,"Se establece un plazo máximo de seis meses para implementar medidas de control.  Remitir al experto asesor de ACHS la nómina de todos los trabajadores de este puesto de trabajo, para su ingreso al Programa de Vigilancia de la Salud ACHS.",IF(AD187&lt;0.5,"Mantener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88" spans="1:33" ht="25.5" hidden="1" customHeight="1" x14ac:dyDescent="0.25">
      <c r="A188" s="345"/>
      <c r="B188" s="348"/>
      <c r="C188" s="348"/>
      <c r="D188" s="94" t="e">
        <f>IF('Puestos de Trabajo Emp'!#REF!&lt;&gt;0,'Puestos de Trabajo Emp'!#REF!,"")</f>
        <v>#REF!</v>
      </c>
      <c r="E188" s="95" t="e">
        <f>IF('Puestos de Trabajo Emp'!#REF!&lt;&gt;0,'Puestos de Trabajo Emp'!#REF!,"")</f>
        <v>#REF!</v>
      </c>
      <c r="F188" s="351"/>
      <c r="G188" s="94" t="e">
        <f>IF('Puestos de Trabajo Emp'!#REF!&lt;&gt;0,'Puestos de Trabajo Emp'!#REF!,"")</f>
        <v>#REF!</v>
      </c>
      <c r="H188" s="95" t="e">
        <f>IF('Puestos de Trabajo Emp'!#REF!&lt;&gt;0,'Puestos de Trabajo Emp'!#REF!,"")</f>
        <v>#REF!</v>
      </c>
      <c r="I188" s="95" t="e">
        <f>IF('Puestos de Trabajo Emp'!#REF!&lt;&gt;0,'Puestos de Trabajo Emp'!#REF!,"")</f>
        <v>#REF!</v>
      </c>
      <c r="J188" s="351"/>
      <c r="K188" s="351"/>
      <c r="L188" s="351"/>
      <c r="M188" s="354"/>
      <c r="N188" s="41">
        <v>11</v>
      </c>
      <c r="O188" s="41">
        <v>100.8</v>
      </c>
      <c r="P188" s="357"/>
      <c r="Q188" s="62" t="e">
        <f t="shared" si="76"/>
        <v>#REF!</v>
      </c>
      <c r="R188" s="360"/>
      <c r="S188" s="333"/>
      <c r="T188" s="363"/>
      <c r="U188" s="324"/>
      <c r="V188" s="324"/>
      <c r="W188" s="283"/>
      <c r="X188" s="330"/>
      <c r="Y188" s="283"/>
      <c r="Z188" s="330"/>
      <c r="AA188" s="330"/>
      <c r="AB188" s="327"/>
      <c r="AC188" s="330"/>
      <c r="AD188" s="333"/>
      <c r="AE188" s="336"/>
      <c r="AF188" s="339"/>
      <c r="AG188" s="342"/>
    </row>
    <row r="189" spans="1:33" ht="25.5" hidden="1" customHeight="1" x14ac:dyDescent="0.25">
      <c r="A189" s="345"/>
      <c r="B189" s="348"/>
      <c r="C189" s="348"/>
      <c r="D189" s="94" t="e">
        <f>IF('Puestos de Trabajo Emp'!#REF!&lt;&gt;0,'Puestos de Trabajo Emp'!#REF!,"")</f>
        <v>#REF!</v>
      </c>
      <c r="E189" s="95" t="e">
        <f>IF('Puestos de Trabajo Emp'!#REF!&lt;&gt;0,'Puestos de Trabajo Emp'!#REF!,"")</f>
        <v>#REF!</v>
      </c>
      <c r="F189" s="351"/>
      <c r="G189" s="94" t="e">
        <f>IF('Puestos de Trabajo Emp'!#REF!&lt;&gt;0,'Puestos de Trabajo Emp'!#REF!,"")</f>
        <v>#REF!</v>
      </c>
      <c r="H189" s="95" t="e">
        <f>IF('Puestos de Trabajo Emp'!#REF!&lt;&gt;0,'Puestos de Trabajo Emp'!#REF!,"")</f>
        <v>#REF!</v>
      </c>
      <c r="I189" s="95" t="e">
        <f>IF('Puestos de Trabajo Emp'!#REF!&lt;&gt;0,'Puestos de Trabajo Emp'!#REF!,"")</f>
        <v>#REF!</v>
      </c>
      <c r="J189" s="351"/>
      <c r="K189" s="351"/>
      <c r="L189" s="351"/>
      <c r="M189" s="354"/>
      <c r="N189" s="41"/>
      <c r="O189" s="41"/>
      <c r="P189" s="357"/>
      <c r="Q189" s="62" t="e">
        <f t="shared" si="76"/>
        <v>#REF!</v>
      </c>
      <c r="R189" s="360"/>
      <c r="S189" s="333"/>
      <c r="T189" s="363"/>
      <c r="U189" s="324"/>
      <c r="V189" s="324"/>
      <c r="W189" s="283"/>
      <c r="X189" s="330"/>
      <c r="Y189" s="283"/>
      <c r="Z189" s="330"/>
      <c r="AA189" s="330"/>
      <c r="AB189" s="327"/>
      <c r="AC189" s="330"/>
      <c r="AD189" s="333"/>
      <c r="AE189" s="336"/>
      <c r="AF189" s="339"/>
      <c r="AG189" s="342"/>
    </row>
    <row r="190" spans="1:33" ht="25.5" hidden="1" customHeight="1" x14ac:dyDescent="0.25">
      <c r="A190" s="345"/>
      <c r="B190" s="348"/>
      <c r="C190" s="348"/>
      <c r="D190" s="94" t="e">
        <f>IF('Puestos de Trabajo Emp'!#REF!&lt;&gt;0,'Puestos de Trabajo Emp'!#REF!,"")</f>
        <v>#REF!</v>
      </c>
      <c r="E190" s="95" t="e">
        <f>IF('Puestos de Trabajo Emp'!#REF!&lt;&gt;0,'Puestos de Trabajo Emp'!#REF!,"")</f>
        <v>#REF!</v>
      </c>
      <c r="F190" s="351"/>
      <c r="G190" s="94" t="e">
        <f>IF('Puestos de Trabajo Emp'!#REF!&lt;&gt;0,'Puestos de Trabajo Emp'!#REF!,"")</f>
        <v>#REF!</v>
      </c>
      <c r="H190" s="95" t="e">
        <f>IF('Puestos de Trabajo Emp'!#REF!&lt;&gt;0,'Puestos de Trabajo Emp'!#REF!,"")</f>
        <v>#REF!</v>
      </c>
      <c r="I190" s="95" t="e">
        <f>IF('Puestos de Trabajo Emp'!#REF!&lt;&gt;0,'Puestos de Trabajo Emp'!#REF!,"")</f>
        <v>#REF!</v>
      </c>
      <c r="J190" s="351"/>
      <c r="K190" s="351"/>
      <c r="L190" s="351"/>
      <c r="M190" s="354"/>
      <c r="N190" s="41"/>
      <c r="O190" s="41"/>
      <c r="P190" s="357"/>
      <c r="Q190" s="62" t="e">
        <f t="shared" si="76"/>
        <v>#REF!</v>
      </c>
      <c r="R190" s="360"/>
      <c r="S190" s="333"/>
      <c r="T190" s="363"/>
      <c r="U190" s="324"/>
      <c r="V190" s="324"/>
      <c r="W190" s="283"/>
      <c r="X190" s="330"/>
      <c r="Y190" s="283"/>
      <c r="Z190" s="330"/>
      <c r="AA190" s="330"/>
      <c r="AB190" s="327"/>
      <c r="AC190" s="330"/>
      <c r="AD190" s="333"/>
      <c r="AE190" s="336"/>
      <c r="AF190" s="339"/>
      <c r="AG190" s="342"/>
    </row>
    <row r="191" spans="1:33" ht="25.5" hidden="1" customHeight="1" thickBot="1" x14ac:dyDescent="0.3">
      <c r="A191" s="346"/>
      <c r="B191" s="349"/>
      <c r="C191" s="349"/>
      <c r="D191" s="92" t="e">
        <f>IF('Puestos de Trabajo Emp'!#REF!&lt;&gt;0,'Puestos de Trabajo Emp'!#REF!,"")</f>
        <v>#REF!</v>
      </c>
      <c r="E191" s="93" t="e">
        <f>IF('Puestos de Trabajo Emp'!#REF!&lt;&gt;0,'Puestos de Trabajo Emp'!#REF!,"")</f>
        <v>#REF!</v>
      </c>
      <c r="F191" s="352"/>
      <c r="G191" s="92" t="e">
        <f>IF('Puestos de Trabajo Emp'!#REF!&lt;&gt;0,'Puestos de Trabajo Emp'!#REF!,"")</f>
        <v>#REF!</v>
      </c>
      <c r="H191" s="93" t="e">
        <f>IF('Puestos de Trabajo Emp'!#REF!&lt;&gt;0,'Puestos de Trabajo Emp'!#REF!,"")</f>
        <v>#REF!</v>
      </c>
      <c r="I191" s="93" t="e">
        <f>IF('Puestos de Trabajo Emp'!#REF!&lt;&gt;0,'Puestos de Trabajo Emp'!#REF!,"")</f>
        <v>#REF!</v>
      </c>
      <c r="J191" s="352"/>
      <c r="K191" s="352"/>
      <c r="L191" s="352"/>
      <c r="M191" s="355"/>
      <c r="N191" s="68"/>
      <c r="O191" s="68"/>
      <c r="P191" s="357"/>
      <c r="Q191" s="69" t="e">
        <f t="shared" si="76"/>
        <v>#REF!</v>
      </c>
      <c r="R191" s="360"/>
      <c r="S191" s="334"/>
      <c r="T191" s="364"/>
      <c r="U191" s="324"/>
      <c r="V191" s="325"/>
      <c r="W191" s="365"/>
      <c r="X191" s="330"/>
      <c r="Y191" s="283"/>
      <c r="Z191" s="330"/>
      <c r="AA191" s="330"/>
      <c r="AB191" s="328"/>
      <c r="AC191" s="330"/>
      <c r="AD191" s="333"/>
      <c r="AE191" s="337"/>
      <c r="AF191" s="340"/>
      <c r="AG191" s="343"/>
    </row>
    <row r="192" spans="1:33" ht="25.5" hidden="1" customHeight="1" x14ac:dyDescent="0.25">
      <c r="A192" s="344">
        <v>38</v>
      </c>
      <c r="B192" s="347" t="e">
        <f>IF('Puestos de Trabajo Emp'!#REF!&lt;&gt;0,'Puestos de Trabajo Emp'!#REF!,"")</f>
        <v>#REF!</v>
      </c>
      <c r="C192" s="347" t="e">
        <f>IF('Puestos de Trabajo Emp'!#REF!&lt;&gt;0,'Puestos de Trabajo Emp'!#REF!,"")</f>
        <v>#REF!</v>
      </c>
      <c r="D192" s="90" t="e">
        <f>IF('Puestos de Trabajo Emp'!#REF!&lt;&gt;0,'Puestos de Trabajo Emp'!#REF!,"")</f>
        <v>#REF!</v>
      </c>
      <c r="E192" s="91" t="e">
        <f>IF('Puestos de Trabajo Emp'!#REF!&lt;&gt;0,'Puestos de Trabajo Emp'!#REF!,"")</f>
        <v>#REF!</v>
      </c>
      <c r="F192" s="350" t="e">
        <f>IF('Puestos de Trabajo Emp'!#REF!&lt;&gt;0,'Puestos de Trabajo Emp'!#REF!,"")</f>
        <v>#REF!</v>
      </c>
      <c r="G192" s="90" t="e">
        <f>IF('Puestos de Trabajo Emp'!#REF!&lt;&gt;0,'Puestos de Trabajo Emp'!#REF!,"")</f>
        <v>#REF!</v>
      </c>
      <c r="H192" s="91" t="e">
        <f>IF('Puestos de Trabajo Emp'!#REF!&lt;&gt;0,'Puestos de Trabajo Emp'!#REF!,"")</f>
        <v>#REF!</v>
      </c>
      <c r="I192" s="91" t="e">
        <f>IF('Puestos de Trabajo Emp'!#REF!&lt;&gt;0,'Puestos de Trabajo Emp'!#REF!,"")</f>
        <v>#REF!</v>
      </c>
      <c r="J192" s="350" t="e">
        <f>IF('Puestos de Trabajo Emp'!#REF!&lt;&gt;0,'Puestos de Trabajo Emp'!#REF!,"")</f>
        <v>#REF!</v>
      </c>
      <c r="K192" s="350" t="e">
        <f>IF('Puestos de Trabajo Emp'!#REF!&lt;&gt;0,'Puestos de Trabajo Emp'!#REF!,"")</f>
        <v>#REF!</v>
      </c>
      <c r="L192" s="350" t="e">
        <f>IF('Puestos de Trabajo Emp'!#REF!&lt;&gt;0,'Puestos de Trabajo Emp'!#REF!,"")</f>
        <v>#REF!</v>
      </c>
      <c r="M192" s="353" t="e">
        <f>SUM(E192:E196)</f>
        <v>#REF!</v>
      </c>
      <c r="N192" s="40">
        <v>13</v>
      </c>
      <c r="O192" s="40">
        <v>88</v>
      </c>
      <c r="P192" s="356">
        <f>MAX(O192:O196)</f>
        <v>99</v>
      </c>
      <c r="Q192" s="64" t="e">
        <f t="shared" si="76"/>
        <v>#REF!</v>
      </c>
      <c r="R192" s="359" t="e">
        <f>SUM(Q192:Q196)</f>
        <v>#REF!</v>
      </c>
      <c r="S192" s="332" t="e">
        <f>ROUND(M192/(8/POWER(2,((P192-85)/3))),1)</f>
        <v>#REF!</v>
      </c>
      <c r="T192" s="362" t="e">
        <f>IF(S192&gt;=10,"Alta",IF(S192&lt;0.5,"Baja","Media"))</f>
        <v>#REF!</v>
      </c>
      <c r="U192" s="323"/>
      <c r="V192" s="323"/>
      <c r="W192" s="282" t="s">
        <v>250</v>
      </c>
      <c r="X192" s="329"/>
      <c r="Y192" s="282"/>
      <c r="Z192" s="329"/>
      <c r="AA192" s="329"/>
      <c r="AB192" s="326">
        <f>ROUND(8/(POWER(2,((AC192-85)/3))),1)</f>
        <v>2705659852.4000001</v>
      </c>
      <c r="AC192" s="329"/>
      <c r="AD192" s="332" t="e">
        <f>ROUND(M192/(8/POWER(2,((AC192-85)/3))),1)</f>
        <v>#REF!</v>
      </c>
      <c r="AE192" s="335" t="e">
        <f t="shared" ref="AE192" si="110">IF(AD192&gt;=10,"Crítico",IF(AD192&lt;0.5,"Bajo","Importante"))</f>
        <v>#REF!</v>
      </c>
      <c r="AF192" s="338" t="e">
        <f t="shared" ref="AF192" si="111">IF(AD192&gt;=10,"Exposición Ocupacional sobre diez veces la Dosis de Ruido Máxima Permitida.",IF(AD192&gt;=1,"Exposición Ocupacional sobre la Dosis de Ruido Máxima Permitida.",IF(AD192&lt;0.5,"Exposición Ocupacional bajo la Dosis de Acción.","Exposición Ocupacional bajo la Dosis de Ruido Máxima Permitida pero sobre la Dosis de Acción.")))</f>
        <v>#REF!</v>
      </c>
      <c r="AG192" s="341" t="e">
        <f t="shared" ref="AG192" si="112">IF(AD192&gt;=10,"Se establece un plazo máximo de seis meses para implementar medidas de control.  Remitir al experto asesor de ACHS la nómina de todos los trabajadores de este puesto de trabajo, para su ingreso al Programa de Vigilancia de la Salud ACHS.",IF(AD192&lt;0.5,"Mantener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93" spans="1:33" ht="25.5" hidden="1" customHeight="1" x14ac:dyDescent="0.25">
      <c r="A193" s="345"/>
      <c r="B193" s="348"/>
      <c r="C193" s="348"/>
      <c r="D193" s="94" t="e">
        <f>IF('Puestos de Trabajo Emp'!#REF!&lt;&gt;0,'Puestos de Trabajo Emp'!#REF!,"")</f>
        <v>#REF!</v>
      </c>
      <c r="E193" s="95" t="e">
        <f>IF('Puestos de Trabajo Emp'!#REF!&lt;&gt;0,'Puestos de Trabajo Emp'!#REF!,"")</f>
        <v>#REF!</v>
      </c>
      <c r="F193" s="351"/>
      <c r="G193" s="94" t="e">
        <f>IF('Puestos de Trabajo Emp'!#REF!&lt;&gt;0,'Puestos de Trabajo Emp'!#REF!,"")</f>
        <v>#REF!</v>
      </c>
      <c r="H193" s="95" t="e">
        <f>IF('Puestos de Trabajo Emp'!#REF!&lt;&gt;0,'Puestos de Trabajo Emp'!#REF!,"")</f>
        <v>#REF!</v>
      </c>
      <c r="I193" s="95" t="e">
        <f>IF('Puestos de Trabajo Emp'!#REF!&lt;&gt;0,'Puestos de Trabajo Emp'!#REF!,"")</f>
        <v>#REF!</v>
      </c>
      <c r="J193" s="351"/>
      <c r="K193" s="351"/>
      <c r="L193" s="351"/>
      <c r="M193" s="354"/>
      <c r="N193" s="41">
        <v>14</v>
      </c>
      <c r="O193" s="41">
        <v>99</v>
      </c>
      <c r="P193" s="357"/>
      <c r="Q193" s="62" t="e">
        <f t="shared" si="76"/>
        <v>#REF!</v>
      </c>
      <c r="R193" s="360"/>
      <c r="S193" s="333"/>
      <c r="T193" s="363"/>
      <c r="U193" s="324"/>
      <c r="V193" s="324"/>
      <c r="W193" s="283"/>
      <c r="X193" s="330"/>
      <c r="Y193" s="283"/>
      <c r="Z193" s="330"/>
      <c r="AA193" s="330"/>
      <c r="AB193" s="327"/>
      <c r="AC193" s="330"/>
      <c r="AD193" s="333"/>
      <c r="AE193" s="336"/>
      <c r="AF193" s="339"/>
      <c r="AG193" s="342"/>
    </row>
    <row r="194" spans="1:33" ht="25.5" hidden="1" customHeight="1" x14ac:dyDescent="0.25">
      <c r="A194" s="345"/>
      <c r="B194" s="348"/>
      <c r="C194" s="348"/>
      <c r="D194" s="94" t="e">
        <f>IF('Puestos de Trabajo Emp'!#REF!&lt;&gt;0,'Puestos de Trabajo Emp'!#REF!,"")</f>
        <v>#REF!</v>
      </c>
      <c r="E194" s="95" t="e">
        <f>IF('Puestos de Trabajo Emp'!#REF!&lt;&gt;0,'Puestos de Trabajo Emp'!#REF!,"")</f>
        <v>#REF!</v>
      </c>
      <c r="F194" s="351"/>
      <c r="G194" s="94" t="e">
        <f>IF('Puestos de Trabajo Emp'!#REF!&lt;&gt;0,'Puestos de Trabajo Emp'!#REF!,"")</f>
        <v>#REF!</v>
      </c>
      <c r="H194" s="95" t="e">
        <f>IF('Puestos de Trabajo Emp'!#REF!&lt;&gt;0,'Puestos de Trabajo Emp'!#REF!,"")</f>
        <v>#REF!</v>
      </c>
      <c r="I194" s="95" t="e">
        <f>IF('Puestos de Trabajo Emp'!#REF!&lt;&gt;0,'Puestos de Trabajo Emp'!#REF!,"")</f>
        <v>#REF!</v>
      </c>
      <c r="J194" s="351"/>
      <c r="K194" s="351"/>
      <c r="L194" s="351"/>
      <c r="M194" s="354"/>
      <c r="N194" s="41">
        <v>15</v>
      </c>
      <c r="O194" s="41">
        <v>85</v>
      </c>
      <c r="P194" s="357"/>
      <c r="Q194" s="62" t="e">
        <f t="shared" si="76"/>
        <v>#REF!</v>
      </c>
      <c r="R194" s="360"/>
      <c r="S194" s="333"/>
      <c r="T194" s="363"/>
      <c r="U194" s="324"/>
      <c r="V194" s="324"/>
      <c r="W194" s="283"/>
      <c r="X194" s="330"/>
      <c r="Y194" s="283"/>
      <c r="Z194" s="330"/>
      <c r="AA194" s="330"/>
      <c r="AB194" s="327"/>
      <c r="AC194" s="330"/>
      <c r="AD194" s="333"/>
      <c r="AE194" s="336"/>
      <c r="AF194" s="339"/>
      <c r="AG194" s="342"/>
    </row>
    <row r="195" spans="1:33" ht="25.5" hidden="1" customHeight="1" x14ac:dyDescent="0.25">
      <c r="A195" s="345"/>
      <c r="B195" s="348"/>
      <c r="C195" s="348"/>
      <c r="D195" s="94" t="e">
        <f>IF('Puestos de Trabajo Emp'!#REF!&lt;&gt;0,'Puestos de Trabajo Emp'!#REF!,"")</f>
        <v>#REF!</v>
      </c>
      <c r="E195" s="95" t="e">
        <f>IF('Puestos de Trabajo Emp'!#REF!&lt;&gt;0,'Puestos de Trabajo Emp'!#REF!,"")</f>
        <v>#REF!</v>
      </c>
      <c r="F195" s="351"/>
      <c r="G195" s="94" t="e">
        <f>IF('Puestos de Trabajo Emp'!#REF!&lt;&gt;0,'Puestos de Trabajo Emp'!#REF!,"")</f>
        <v>#REF!</v>
      </c>
      <c r="H195" s="95" t="e">
        <f>IF('Puestos de Trabajo Emp'!#REF!&lt;&gt;0,'Puestos de Trabajo Emp'!#REF!,"")</f>
        <v>#REF!</v>
      </c>
      <c r="I195" s="95" t="e">
        <f>IF('Puestos de Trabajo Emp'!#REF!&lt;&gt;0,'Puestos de Trabajo Emp'!#REF!,"")</f>
        <v>#REF!</v>
      </c>
      <c r="J195" s="351"/>
      <c r="K195" s="351"/>
      <c r="L195" s="351"/>
      <c r="M195" s="354"/>
      <c r="N195" s="41"/>
      <c r="O195" s="41"/>
      <c r="P195" s="357"/>
      <c r="Q195" s="62" t="e">
        <f t="shared" si="76"/>
        <v>#REF!</v>
      </c>
      <c r="R195" s="360"/>
      <c r="S195" s="333"/>
      <c r="T195" s="363"/>
      <c r="U195" s="324"/>
      <c r="V195" s="324"/>
      <c r="W195" s="283"/>
      <c r="X195" s="330"/>
      <c r="Y195" s="283"/>
      <c r="Z195" s="330"/>
      <c r="AA195" s="330"/>
      <c r="AB195" s="327"/>
      <c r="AC195" s="330"/>
      <c r="AD195" s="333"/>
      <c r="AE195" s="336"/>
      <c r="AF195" s="339"/>
      <c r="AG195" s="342"/>
    </row>
    <row r="196" spans="1:33" ht="25.5" hidden="1" customHeight="1" thickBot="1" x14ac:dyDescent="0.3">
      <c r="A196" s="346"/>
      <c r="B196" s="349"/>
      <c r="C196" s="349"/>
      <c r="D196" s="92" t="e">
        <f>IF('Puestos de Trabajo Emp'!#REF!&lt;&gt;0,'Puestos de Trabajo Emp'!#REF!,"")</f>
        <v>#REF!</v>
      </c>
      <c r="E196" s="93" t="e">
        <f>IF('Puestos de Trabajo Emp'!#REF!&lt;&gt;0,'Puestos de Trabajo Emp'!#REF!,"")</f>
        <v>#REF!</v>
      </c>
      <c r="F196" s="352"/>
      <c r="G196" s="92" t="e">
        <f>IF('Puestos de Trabajo Emp'!#REF!&lt;&gt;0,'Puestos de Trabajo Emp'!#REF!,"")</f>
        <v>#REF!</v>
      </c>
      <c r="H196" s="93" t="e">
        <f>IF('Puestos de Trabajo Emp'!#REF!&lt;&gt;0,'Puestos de Trabajo Emp'!#REF!,"")</f>
        <v>#REF!</v>
      </c>
      <c r="I196" s="93" t="e">
        <f>IF('Puestos de Trabajo Emp'!#REF!&lt;&gt;0,'Puestos de Trabajo Emp'!#REF!,"")</f>
        <v>#REF!</v>
      </c>
      <c r="J196" s="352"/>
      <c r="K196" s="352"/>
      <c r="L196" s="352"/>
      <c r="M196" s="355"/>
      <c r="N196" s="42"/>
      <c r="O196" s="42"/>
      <c r="P196" s="358"/>
      <c r="Q196" s="63" t="e">
        <f t="shared" si="76"/>
        <v>#REF!</v>
      </c>
      <c r="R196" s="361"/>
      <c r="S196" s="334"/>
      <c r="T196" s="364"/>
      <c r="U196" s="325"/>
      <c r="V196" s="325"/>
      <c r="W196" s="365"/>
      <c r="X196" s="331"/>
      <c r="Y196" s="365"/>
      <c r="Z196" s="331"/>
      <c r="AA196" s="331"/>
      <c r="AB196" s="328"/>
      <c r="AC196" s="331"/>
      <c r="AD196" s="334"/>
      <c r="AE196" s="337"/>
      <c r="AF196" s="340"/>
      <c r="AG196" s="343"/>
    </row>
    <row r="197" spans="1:33" ht="25.5" hidden="1" customHeight="1" x14ac:dyDescent="0.25">
      <c r="A197" s="344">
        <v>39</v>
      </c>
      <c r="B197" s="347" t="e">
        <f>IF('Puestos de Trabajo Emp'!#REF!&lt;&gt;0,'Puestos de Trabajo Emp'!#REF!,"")</f>
        <v>#REF!</v>
      </c>
      <c r="C197" s="347" t="e">
        <f>IF('Puestos de Trabajo Emp'!#REF!&lt;&gt;0,'Puestos de Trabajo Emp'!#REF!,"")</f>
        <v>#REF!</v>
      </c>
      <c r="D197" s="90" t="e">
        <f>IF('Puestos de Trabajo Emp'!#REF!&lt;&gt;0,'Puestos de Trabajo Emp'!#REF!,"")</f>
        <v>#REF!</v>
      </c>
      <c r="E197" s="91" t="e">
        <f>IF('Puestos de Trabajo Emp'!#REF!&lt;&gt;0,'Puestos de Trabajo Emp'!#REF!,"")</f>
        <v>#REF!</v>
      </c>
      <c r="F197" s="350" t="e">
        <f>IF('Puestos de Trabajo Emp'!#REF!&lt;&gt;0,'Puestos de Trabajo Emp'!#REF!,"")</f>
        <v>#REF!</v>
      </c>
      <c r="G197" s="90" t="e">
        <f>IF('Puestos de Trabajo Emp'!#REF!&lt;&gt;0,'Puestos de Trabajo Emp'!#REF!,"")</f>
        <v>#REF!</v>
      </c>
      <c r="H197" s="91" t="e">
        <f>IF('Puestos de Trabajo Emp'!#REF!&lt;&gt;0,'Puestos de Trabajo Emp'!#REF!,"")</f>
        <v>#REF!</v>
      </c>
      <c r="I197" s="91" t="e">
        <f>IF('Puestos de Trabajo Emp'!#REF!&lt;&gt;0,'Puestos de Trabajo Emp'!#REF!,"")</f>
        <v>#REF!</v>
      </c>
      <c r="J197" s="350" t="e">
        <f>IF('Puestos de Trabajo Emp'!#REF!&lt;&gt;0,'Puestos de Trabajo Emp'!#REF!,"")</f>
        <v>#REF!</v>
      </c>
      <c r="K197" s="350" t="e">
        <f>IF('Puestos de Trabajo Emp'!#REF!&lt;&gt;0,'Puestos de Trabajo Emp'!#REF!,"")</f>
        <v>#REF!</v>
      </c>
      <c r="L197" s="350" t="e">
        <f>IF('Puestos de Trabajo Emp'!#REF!&lt;&gt;0,'Puestos de Trabajo Emp'!#REF!,"")</f>
        <v>#REF!</v>
      </c>
      <c r="M197" s="353" t="e">
        <f>SUM(E197:E201)</f>
        <v>#REF!</v>
      </c>
      <c r="N197" s="43">
        <v>16</v>
      </c>
      <c r="O197" s="43">
        <v>88</v>
      </c>
      <c r="P197" s="357">
        <f>MAX(O197:O201)</f>
        <v>99</v>
      </c>
      <c r="Q197" s="61" t="e">
        <f t="shared" si="76"/>
        <v>#REF!</v>
      </c>
      <c r="R197" s="360" t="e">
        <f>SUM(Q197:Q201)</f>
        <v>#REF!</v>
      </c>
      <c r="S197" s="332" t="e">
        <f>ROUND(M197/(8/POWER(2,((P197-85)/3))),1)</f>
        <v>#REF!</v>
      </c>
      <c r="T197" s="362" t="e">
        <f>IF(S197&gt;=10,"Alta",IF(S197&lt;0.5,"Baja","Media"))</f>
        <v>#REF!</v>
      </c>
      <c r="U197" s="324"/>
      <c r="V197" s="323"/>
      <c r="W197" s="282" t="s">
        <v>250</v>
      </c>
      <c r="X197" s="330"/>
      <c r="Y197" s="283"/>
      <c r="Z197" s="330"/>
      <c r="AA197" s="330"/>
      <c r="AB197" s="326">
        <f>ROUND(8/(POWER(2,((AC197-85)/3))),1)</f>
        <v>2705659852.4000001</v>
      </c>
      <c r="AC197" s="330"/>
      <c r="AD197" s="333" t="e">
        <f>ROUND(M197/(8/POWER(2,((AC197-85)/3))),1)</f>
        <v>#REF!</v>
      </c>
      <c r="AE197" s="335" t="e">
        <f t="shared" ref="AE197" si="113">IF(AD197&gt;=10,"Crítico",IF(AD197&lt;0.5,"Bajo","Importante"))</f>
        <v>#REF!</v>
      </c>
      <c r="AF197" s="338" t="e">
        <f t="shared" ref="AF197" si="114">IF(AD197&gt;=10,"Exposición Ocupacional sobre diez veces la Dosis de Ruido Máxima Permitida.",IF(AD197&gt;=1,"Exposición Ocupacional sobre la Dosis de Ruido Máxima Permitida.",IF(AD197&lt;0.5,"Exposición Ocupacional bajo la Dosis de Acción.","Exposición Ocupacional bajo la Dosis de Ruido Máxima Permitida pero sobre la Dosis de Acción.")))</f>
        <v>#REF!</v>
      </c>
      <c r="AG197" s="341" t="e">
        <f t="shared" ref="AG197" si="115">IF(AD197&gt;=10,"Se establece un plazo máximo de seis meses para implementar medidas de control.  Remitir al experto asesor de ACHS la nómina de todos los trabajadores de este puesto de trabajo, para su ingreso al Programa de Vigilancia de la Salud ACHS.",IF(AD197&lt;0.5,"Mantener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198" spans="1:33" ht="25.5" hidden="1" customHeight="1" x14ac:dyDescent="0.25">
      <c r="A198" s="345"/>
      <c r="B198" s="348"/>
      <c r="C198" s="348"/>
      <c r="D198" s="94" t="e">
        <f>IF('Puestos de Trabajo Emp'!#REF!&lt;&gt;0,'Puestos de Trabajo Emp'!#REF!,"")</f>
        <v>#REF!</v>
      </c>
      <c r="E198" s="95" t="e">
        <f>IF('Puestos de Trabajo Emp'!#REF!&lt;&gt;0,'Puestos de Trabajo Emp'!#REF!,"")</f>
        <v>#REF!</v>
      </c>
      <c r="F198" s="351"/>
      <c r="G198" s="94" t="e">
        <f>IF('Puestos de Trabajo Emp'!#REF!&lt;&gt;0,'Puestos de Trabajo Emp'!#REF!,"")</f>
        <v>#REF!</v>
      </c>
      <c r="H198" s="95" t="e">
        <f>IF('Puestos de Trabajo Emp'!#REF!&lt;&gt;0,'Puestos de Trabajo Emp'!#REF!,"")</f>
        <v>#REF!</v>
      </c>
      <c r="I198" s="95" t="e">
        <f>IF('Puestos de Trabajo Emp'!#REF!&lt;&gt;0,'Puestos de Trabajo Emp'!#REF!,"")</f>
        <v>#REF!</v>
      </c>
      <c r="J198" s="351"/>
      <c r="K198" s="351"/>
      <c r="L198" s="351"/>
      <c r="M198" s="354"/>
      <c r="N198" s="41">
        <v>17</v>
      </c>
      <c r="O198" s="41">
        <v>99</v>
      </c>
      <c r="P198" s="357"/>
      <c r="Q198" s="62" t="e">
        <f t="shared" si="76"/>
        <v>#REF!</v>
      </c>
      <c r="R198" s="360"/>
      <c r="S198" s="333"/>
      <c r="T198" s="363"/>
      <c r="U198" s="324"/>
      <c r="V198" s="324"/>
      <c r="W198" s="283"/>
      <c r="X198" s="330"/>
      <c r="Y198" s="283"/>
      <c r="Z198" s="330"/>
      <c r="AA198" s="330"/>
      <c r="AB198" s="327"/>
      <c r="AC198" s="330"/>
      <c r="AD198" s="333"/>
      <c r="AE198" s="336"/>
      <c r="AF198" s="339"/>
      <c r="AG198" s="342"/>
    </row>
    <row r="199" spans="1:33" ht="25.5" hidden="1" customHeight="1" x14ac:dyDescent="0.25">
      <c r="A199" s="345"/>
      <c r="B199" s="348"/>
      <c r="C199" s="348"/>
      <c r="D199" s="94" t="e">
        <f>IF('Puestos de Trabajo Emp'!#REF!&lt;&gt;0,'Puestos de Trabajo Emp'!#REF!,"")</f>
        <v>#REF!</v>
      </c>
      <c r="E199" s="95" t="e">
        <f>IF('Puestos de Trabajo Emp'!#REF!&lt;&gt;0,'Puestos de Trabajo Emp'!#REF!,"")</f>
        <v>#REF!</v>
      </c>
      <c r="F199" s="351"/>
      <c r="G199" s="94" t="e">
        <f>IF('Puestos de Trabajo Emp'!#REF!&lt;&gt;0,'Puestos de Trabajo Emp'!#REF!,"")</f>
        <v>#REF!</v>
      </c>
      <c r="H199" s="95" t="e">
        <f>IF('Puestos de Trabajo Emp'!#REF!&lt;&gt;0,'Puestos de Trabajo Emp'!#REF!,"")</f>
        <v>#REF!</v>
      </c>
      <c r="I199" s="95" t="e">
        <f>IF('Puestos de Trabajo Emp'!#REF!&lt;&gt;0,'Puestos de Trabajo Emp'!#REF!,"")</f>
        <v>#REF!</v>
      </c>
      <c r="J199" s="351"/>
      <c r="K199" s="351"/>
      <c r="L199" s="351"/>
      <c r="M199" s="354"/>
      <c r="N199" s="41">
        <v>18</v>
      </c>
      <c r="O199" s="41">
        <v>85</v>
      </c>
      <c r="P199" s="357"/>
      <c r="Q199" s="62" t="e">
        <f t="shared" ref="Q199:Q256" si="116">ROUND(E199/(8/POWER(2,((O199-85)/3))),1)</f>
        <v>#REF!</v>
      </c>
      <c r="R199" s="360"/>
      <c r="S199" s="333"/>
      <c r="T199" s="363"/>
      <c r="U199" s="324"/>
      <c r="V199" s="324"/>
      <c r="W199" s="283"/>
      <c r="X199" s="330"/>
      <c r="Y199" s="283"/>
      <c r="Z199" s="330"/>
      <c r="AA199" s="330"/>
      <c r="AB199" s="327"/>
      <c r="AC199" s="330"/>
      <c r="AD199" s="333"/>
      <c r="AE199" s="336"/>
      <c r="AF199" s="339"/>
      <c r="AG199" s="342"/>
    </row>
    <row r="200" spans="1:33" ht="25.5" hidden="1" customHeight="1" x14ac:dyDescent="0.25">
      <c r="A200" s="345"/>
      <c r="B200" s="348"/>
      <c r="C200" s="348"/>
      <c r="D200" s="94" t="e">
        <f>IF('Puestos de Trabajo Emp'!#REF!&lt;&gt;0,'Puestos de Trabajo Emp'!#REF!,"")</f>
        <v>#REF!</v>
      </c>
      <c r="E200" s="95" t="e">
        <f>IF('Puestos de Trabajo Emp'!#REF!&lt;&gt;0,'Puestos de Trabajo Emp'!#REF!,"")</f>
        <v>#REF!</v>
      </c>
      <c r="F200" s="351"/>
      <c r="G200" s="94" t="e">
        <f>IF('Puestos de Trabajo Emp'!#REF!&lt;&gt;0,'Puestos de Trabajo Emp'!#REF!,"")</f>
        <v>#REF!</v>
      </c>
      <c r="H200" s="95" t="e">
        <f>IF('Puestos de Trabajo Emp'!#REF!&lt;&gt;0,'Puestos de Trabajo Emp'!#REF!,"")</f>
        <v>#REF!</v>
      </c>
      <c r="I200" s="95" t="e">
        <f>IF('Puestos de Trabajo Emp'!#REF!&lt;&gt;0,'Puestos de Trabajo Emp'!#REF!,"")</f>
        <v>#REF!</v>
      </c>
      <c r="J200" s="351"/>
      <c r="K200" s="351"/>
      <c r="L200" s="351"/>
      <c r="M200" s="354"/>
      <c r="N200" s="41"/>
      <c r="O200" s="41"/>
      <c r="P200" s="357"/>
      <c r="Q200" s="62" t="e">
        <f t="shared" si="116"/>
        <v>#REF!</v>
      </c>
      <c r="R200" s="360"/>
      <c r="S200" s="333"/>
      <c r="T200" s="363"/>
      <c r="U200" s="324"/>
      <c r="V200" s="324"/>
      <c r="W200" s="283"/>
      <c r="X200" s="330"/>
      <c r="Y200" s="283"/>
      <c r="Z200" s="330"/>
      <c r="AA200" s="330"/>
      <c r="AB200" s="327"/>
      <c r="AC200" s="330"/>
      <c r="AD200" s="333"/>
      <c r="AE200" s="336"/>
      <c r="AF200" s="339"/>
      <c r="AG200" s="342"/>
    </row>
    <row r="201" spans="1:33" ht="25.5" hidden="1" customHeight="1" thickBot="1" x14ac:dyDescent="0.3">
      <c r="A201" s="346"/>
      <c r="B201" s="349"/>
      <c r="C201" s="349"/>
      <c r="D201" s="92" t="e">
        <f>IF('Puestos de Trabajo Emp'!#REF!&lt;&gt;0,'Puestos de Trabajo Emp'!#REF!,"")</f>
        <v>#REF!</v>
      </c>
      <c r="E201" s="93" t="e">
        <f>IF('Puestos de Trabajo Emp'!#REF!&lt;&gt;0,'Puestos de Trabajo Emp'!#REF!,"")</f>
        <v>#REF!</v>
      </c>
      <c r="F201" s="352"/>
      <c r="G201" s="92" t="e">
        <f>IF('Puestos de Trabajo Emp'!#REF!&lt;&gt;0,'Puestos de Trabajo Emp'!#REF!,"")</f>
        <v>#REF!</v>
      </c>
      <c r="H201" s="93" t="e">
        <f>IF('Puestos de Trabajo Emp'!#REF!&lt;&gt;0,'Puestos de Trabajo Emp'!#REF!,"")</f>
        <v>#REF!</v>
      </c>
      <c r="I201" s="93" t="e">
        <f>IF('Puestos de Trabajo Emp'!#REF!&lt;&gt;0,'Puestos de Trabajo Emp'!#REF!,"")</f>
        <v>#REF!</v>
      </c>
      <c r="J201" s="352"/>
      <c r="K201" s="352"/>
      <c r="L201" s="352"/>
      <c r="M201" s="355"/>
      <c r="N201" s="68"/>
      <c r="O201" s="68"/>
      <c r="P201" s="357"/>
      <c r="Q201" s="69" t="e">
        <f t="shared" si="116"/>
        <v>#REF!</v>
      </c>
      <c r="R201" s="360"/>
      <c r="S201" s="334"/>
      <c r="T201" s="364"/>
      <c r="U201" s="324"/>
      <c r="V201" s="325"/>
      <c r="W201" s="365"/>
      <c r="X201" s="330"/>
      <c r="Y201" s="283"/>
      <c r="Z201" s="330"/>
      <c r="AA201" s="330"/>
      <c r="AB201" s="328"/>
      <c r="AC201" s="330"/>
      <c r="AD201" s="333"/>
      <c r="AE201" s="337"/>
      <c r="AF201" s="340"/>
      <c r="AG201" s="343"/>
    </row>
    <row r="202" spans="1:33" ht="25.5" hidden="1" customHeight="1" x14ac:dyDescent="0.25">
      <c r="A202" s="344">
        <v>40</v>
      </c>
      <c r="B202" s="347" t="e">
        <f>IF('Puestos de Trabajo Emp'!#REF!&lt;&gt;0,'Puestos de Trabajo Emp'!#REF!,"")</f>
        <v>#REF!</v>
      </c>
      <c r="C202" s="347" t="e">
        <f>IF('Puestos de Trabajo Emp'!#REF!&lt;&gt;0,'Puestos de Trabajo Emp'!#REF!,"")</f>
        <v>#REF!</v>
      </c>
      <c r="D202" s="90" t="e">
        <f>IF('Puestos de Trabajo Emp'!#REF!&lt;&gt;0,'Puestos de Trabajo Emp'!#REF!,"")</f>
        <v>#REF!</v>
      </c>
      <c r="E202" s="91" t="e">
        <f>IF('Puestos de Trabajo Emp'!#REF!&lt;&gt;0,'Puestos de Trabajo Emp'!#REF!,"")</f>
        <v>#REF!</v>
      </c>
      <c r="F202" s="350" t="e">
        <f>IF('Puestos de Trabajo Emp'!#REF!&lt;&gt;0,'Puestos de Trabajo Emp'!#REF!,"")</f>
        <v>#REF!</v>
      </c>
      <c r="G202" s="90" t="e">
        <f>IF('Puestos de Trabajo Emp'!#REF!&lt;&gt;0,'Puestos de Trabajo Emp'!#REF!,"")</f>
        <v>#REF!</v>
      </c>
      <c r="H202" s="91" t="e">
        <f>IF('Puestos de Trabajo Emp'!#REF!&lt;&gt;0,'Puestos de Trabajo Emp'!#REF!,"")</f>
        <v>#REF!</v>
      </c>
      <c r="I202" s="91" t="e">
        <f>IF('Puestos de Trabajo Emp'!#REF!&lt;&gt;0,'Puestos de Trabajo Emp'!#REF!,"")</f>
        <v>#REF!</v>
      </c>
      <c r="J202" s="350" t="e">
        <f>IF('Puestos de Trabajo Emp'!#REF!&lt;&gt;0,'Puestos de Trabajo Emp'!#REF!,"")</f>
        <v>#REF!</v>
      </c>
      <c r="K202" s="350" t="e">
        <f>IF('Puestos de Trabajo Emp'!#REF!&lt;&gt;0,'Puestos de Trabajo Emp'!#REF!,"")</f>
        <v>#REF!</v>
      </c>
      <c r="L202" s="350" t="e">
        <f>IF('Puestos de Trabajo Emp'!#REF!&lt;&gt;0,'Puestos de Trabajo Emp'!#REF!,"")</f>
        <v>#REF!</v>
      </c>
      <c r="M202" s="353" t="e">
        <f>SUM(E202:E206)</f>
        <v>#REF!</v>
      </c>
      <c r="N202" s="40">
        <v>19</v>
      </c>
      <c r="O202" s="40">
        <v>88</v>
      </c>
      <c r="P202" s="356">
        <f>MAX(O202:O206)</f>
        <v>99</v>
      </c>
      <c r="Q202" s="64" t="e">
        <f t="shared" si="116"/>
        <v>#REF!</v>
      </c>
      <c r="R202" s="359" t="e">
        <f>SUM(Q202:Q206)</f>
        <v>#REF!</v>
      </c>
      <c r="S202" s="332" t="e">
        <f>ROUND(M202/(8/POWER(2,((P202-85)/3))),1)</f>
        <v>#REF!</v>
      </c>
      <c r="T202" s="362" t="e">
        <f>IF(S202&gt;=10,"Alta",IF(S202&lt;0.5,"Baja","Media"))</f>
        <v>#REF!</v>
      </c>
      <c r="U202" s="323"/>
      <c r="V202" s="323"/>
      <c r="W202" s="282" t="s">
        <v>250</v>
      </c>
      <c r="X202" s="329"/>
      <c r="Y202" s="282"/>
      <c r="Z202" s="329"/>
      <c r="AA202" s="329"/>
      <c r="AB202" s="326">
        <f>ROUND(8/(POWER(2,((AC202-85)/3))),1)</f>
        <v>2705659852.4000001</v>
      </c>
      <c r="AC202" s="329"/>
      <c r="AD202" s="332" t="e">
        <f>ROUND(M202/(8/POWER(2,((AC202-85)/3))),1)</f>
        <v>#REF!</v>
      </c>
      <c r="AE202" s="335" t="e">
        <f t="shared" ref="AE202" si="117">IF(AD202&gt;=10,"Crítico",IF(AD202&lt;0.5,"Bajo","Importante"))</f>
        <v>#REF!</v>
      </c>
      <c r="AF202" s="338" t="e">
        <f t="shared" ref="AF202" si="118">IF(AD202&gt;=10,"Exposición Ocupacional sobre diez veces la Dosis de Ruido Máxima Permitida.",IF(AD202&gt;=1,"Exposición Ocupacional sobre la Dosis de Ruido Máxima Permitida.",IF(AD202&lt;0.5,"Exposición Ocupacional bajo la Dosis de Acción.","Exposición Ocupacional bajo la Dosis de Ruido Máxima Permitida pero sobre la Dosis de Acción.")))</f>
        <v>#REF!</v>
      </c>
      <c r="AG202" s="341" t="e">
        <f t="shared" ref="AG202" si="119">IF(AD202&gt;=10,"Se establece un plazo máximo de seis meses para implementar medidas de control.  Remitir al experto asesor de ACHS la nómina de todos los trabajadores de este puesto de trabajo, para su ingreso al Programa de Vigilancia de la Salud ACHS.",IF(AD202&lt;0.5,"Mantener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203" spans="1:33" ht="25.5" hidden="1" customHeight="1" x14ac:dyDescent="0.25">
      <c r="A203" s="345"/>
      <c r="B203" s="348"/>
      <c r="C203" s="348"/>
      <c r="D203" s="94" t="e">
        <f>IF('Puestos de Trabajo Emp'!#REF!&lt;&gt;0,'Puestos de Trabajo Emp'!#REF!,"")</f>
        <v>#REF!</v>
      </c>
      <c r="E203" s="95" t="e">
        <f>IF('Puestos de Trabajo Emp'!#REF!&lt;&gt;0,'Puestos de Trabajo Emp'!#REF!,"")</f>
        <v>#REF!</v>
      </c>
      <c r="F203" s="351"/>
      <c r="G203" s="94" t="e">
        <f>IF('Puestos de Trabajo Emp'!#REF!&lt;&gt;0,'Puestos de Trabajo Emp'!#REF!,"")</f>
        <v>#REF!</v>
      </c>
      <c r="H203" s="95" t="e">
        <f>IF('Puestos de Trabajo Emp'!#REF!&lt;&gt;0,'Puestos de Trabajo Emp'!#REF!,"")</f>
        <v>#REF!</v>
      </c>
      <c r="I203" s="95" t="e">
        <f>IF('Puestos de Trabajo Emp'!#REF!&lt;&gt;0,'Puestos de Trabajo Emp'!#REF!,"")</f>
        <v>#REF!</v>
      </c>
      <c r="J203" s="351"/>
      <c r="K203" s="351"/>
      <c r="L203" s="351"/>
      <c r="M203" s="354"/>
      <c r="N203" s="41">
        <v>20</v>
      </c>
      <c r="O203" s="41">
        <v>99</v>
      </c>
      <c r="P203" s="357"/>
      <c r="Q203" s="62" t="e">
        <f t="shared" si="116"/>
        <v>#REF!</v>
      </c>
      <c r="R203" s="360"/>
      <c r="S203" s="333"/>
      <c r="T203" s="363"/>
      <c r="U203" s="324"/>
      <c r="V203" s="324"/>
      <c r="W203" s="283"/>
      <c r="X203" s="330"/>
      <c r="Y203" s="283"/>
      <c r="Z203" s="330"/>
      <c r="AA203" s="330"/>
      <c r="AB203" s="327"/>
      <c r="AC203" s="330"/>
      <c r="AD203" s="333"/>
      <c r="AE203" s="336"/>
      <c r="AF203" s="339"/>
      <c r="AG203" s="342"/>
    </row>
    <row r="204" spans="1:33" ht="25.5" hidden="1" customHeight="1" x14ac:dyDescent="0.25">
      <c r="A204" s="345"/>
      <c r="B204" s="348"/>
      <c r="C204" s="348"/>
      <c r="D204" s="94" t="e">
        <f>IF('Puestos de Trabajo Emp'!#REF!&lt;&gt;0,'Puestos de Trabajo Emp'!#REF!,"")</f>
        <v>#REF!</v>
      </c>
      <c r="E204" s="95" t="e">
        <f>IF('Puestos de Trabajo Emp'!#REF!&lt;&gt;0,'Puestos de Trabajo Emp'!#REF!,"")</f>
        <v>#REF!</v>
      </c>
      <c r="F204" s="351"/>
      <c r="G204" s="94" t="e">
        <f>IF('Puestos de Trabajo Emp'!#REF!&lt;&gt;0,'Puestos de Trabajo Emp'!#REF!,"")</f>
        <v>#REF!</v>
      </c>
      <c r="H204" s="95" t="e">
        <f>IF('Puestos de Trabajo Emp'!#REF!&lt;&gt;0,'Puestos de Trabajo Emp'!#REF!,"")</f>
        <v>#REF!</v>
      </c>
      <c r="I204" s="95" t="e">
        <f>IF('Puestos de Trabajo Emp'!#REF!&lt;&gt;0,'Puestos de Trabajo Emp'!#REF!,"")</f>
        <v>#REF!</v>
      </c>
      <c r="J204" s="351"/>
      <c r="K204" s="351"/>
      <c r="L204" s="351"/>
      <c r="M204" s="354"/>
      <c r="N204" s="41">
        <v>21</v>
      </c>
      <c r="O204" s="41">
        <v>85</v>
      </c>
      <c r="P204" s="357"/>
      <c r="Q204" s="62" t="e">
        <f t="shared" si="116"/>
        <v>#REF!</v>
      </c>
      <c r="R204" s="360"/>
      <c r="S204" s="333"/>
      <c r="T204" s="363"/>
      <c r="U204" s="324"/>
      <c r="V204" s="324"/>
      <c r="W204" s="283"/>
      <c r="X204" s="330"/>
      <c r="Y204" s="283"/>
      <c r="Z204" s="330"/>
      <c r="AA204" s="330"/>
      <c r="AB204" s="327"/>
      <c r="AC204" s="330"/>
      <c r="AD204" s="333"/>
      <c r="AE204" s="336"/>
      <c r="AF204" s="339"/>
      <c r="AG204" s="342"/>
    </row>
    <row r="205" spans="1:33" ht="25.5" hidden="1" customHeight="1" x14ac:dyDescent="0.25">
      <c r="A205" s="345"/>
      <c r="B205" s="348"/>
      <c r="C205" s="348"/>
      <c r="D205" s="94" t="e">
        <f>IF('Puestos de Trabajo Emp'!#REF!&lt;&gt;0,'Puestos de Trabajo Emp'!#REF!,"")</f>
        <v>#REF!</v>
      </c>
      <c r="E205" s="95" t="e">
        <f>IF('Puestos de Trabajo Emp'!#REF!&lt;&gt;0,'Puestos de Trabajo Emp'!#REF!,"")</f>
        <v>#REF!</v>
      </c>
      <c r="F205" s="351"/>
      <c r="G205" s="94" t="e">
        <f>IF('Puestos de Trabajo Emp'!#REF!&lt;&gt;0,'Puestos de Trabajo Emp'!#REF!,"")</f>
        <v>#REF!</v>
      </c>
      <c r="H205" s="95" t="e">
        <f>IF('Puestos de Trabajo Emp'!#REF!&lt;&gt;0,'Puestos de Trabajo Emp'!#REF!,"")</f>
        <v>#REF!</v>
      </c>
      <c r="I205" s="95" t="e">
        <f>IF('Puestos de Trabajo Emp'!#REF!&lt;&gt;0,'Puestos de Trabajo Emp'!#REF!,"")</f>
        <v>#REF!</v>
      </c>
      <c r="J205" s="351"/>
      <c r="K205" s="351"/>
      <c r="L205" s="351"/>
      <c r="M205" s="354"/>
      <c r="N205" s="41"/>
      <c r="O205" s="41"/>
      <c r="P205" s="357"/>
      <c r="Q205" s="62" t="e">
        <f t="shared" si="116"/>
        <v>#REF!</v>
      </c>
      <c r="R205" s="360"/>
      <c r="S205" s="333"/>
      <c r="T205" s="363"/>
      <c r="U205" s="324"/>
      <c r="V205" s="324"/>
      <c r="W205" s="283"/>
      <c r="X205" s="330"/>
      <c r="Y205" s="283"/>
      <c r="Z205" s="330"/>
      <c r="AA205" s="330"/>
      <c r="AB205" s="327"/>
      <c r="AC205" s="330"/>
      <c r="AD205" s="333"/>
      <c r="AE205" s="336"/>
      <c r="AF205" s="339"/>
      <c r="AG205" s="342"/>
    </row>
    <row r="206" spans="1:33" ht="25.5" hidden="1" customHeight="1" thickBot="1" x14ac:dyDescent="0.3">
      <c r="A206" s="346"/>
      <c r="B206" s="349"/>
      <c r="C206" s="349"/>
      <c r="D206" s="92" t="e">
        <f>IF('Puestos de Trabajo Emp'!#REF!&lt;&gt;0,'Puestos de Trabajo Emp'!#REF!,"")</f>
        <v>#REF!</v>
      </c>
      <c r="E206" s="93" t="e">
        <f>IF('Puestos de Trabajo Emp'!#REF!&lt;&gt;0,'Puestos de Trabajo Emp'!#REF!,"")</f>
        <v>#REF!</v>
      </c>
      <c r="F206" s="352"/>
      <c r="G206" s="92" t="e">
        <f>IF('Puestos de Trabajo Emp'!#REF!&lt;&gt;0,'Puestos de Trabajo Emp'!#REF!,"")</f>
        <v>#REF!</v>
      </c>
      <c r="H206" s="93" t="e">
        <f>IF('Puestos de Trabajo Emp'!#REF!&lt;&gt;0,'Puestos de Trabajo Emp'!#REF!,"")</f>
        <v>#REF!</v>
      </c>
      <c r="I206" s="93" t="e">
        <f>IF('Puestos de Trabajo Emp'!#REF!&lt;&gt;0,'Puestos de Trabajo Emp'!#REF!,"")</f>
        <v>#REF!</v>
      </c>
      <c r="J206" s="352"/>
      <c r="K206" s="352"/>
      <c r="L206" s="352"/>
      <c r="M206" s="355"/>
      <c r="N206" s="42"/>
      <c r="O206" s="42"/>
      <c r="P206" s="358"/>
      <c r="Q206" s="63" t="e">
        <f t="shared" si="116"/>
        <v>#REF!</v>
      </c>
      <c r="R206" s="361"/>
      <c r="S206" s="334"/>
      <c r="T206" s="364"/>
      <c r="U206" s="325"/>
      <c r="V206" s="325"/>
      <c r="W206" s="365"/>
      <c r="X206" s="331"/>
      <c r="Y206" s="365"/>
      <c r="Z206" s="331"/>
      <c r="AA206" s="331"/>
      <c r="AB206" s="328"/>
      <c r="AC206" s="331"/>
      <c r="AD206" s="334"/>
      <c r="AE206" s="337"/>
      <c r="AF206" s="340"/>
      <c r="AG206" s="343"/>
    </row>
    <row r="207" spans="1:33" ht="25.5" hidden="1" customHeight="1" x14ac:dyDescent="0.25">
      <c r="A207" s="344">
        <v>41</v>
      </c>
      <c r="B207" s="347" t="e">
        <f>IF('Puestos de Trabajo Emp'!#REF!&lt;&gt;0,'Puestos de Trabajo Emp'!#REF!,"")</f>
        <v>#REF!</v>
      </c>
      <c r="C207" s="347" t="e">
        <f>IF('Puestos de Trabajo Emp'!#REF!&lt;&gt;0,'Puestos de Trabajo Emp'!#REF!,"")</f>
        <v>#REF!</v>
      </c>
      <c r="D207" s="90" t="e">
        <f>IF('Puestos de Trabajo Emp'!#REF!&lt;&gt;0,'Puestos de Trabajo Emp'!#REF!,"")</f>
        <v>#REF!</v>
      </c>
      <c r="E207" s="91" t="e">
        <f>IF('Puestos de Trabajo Emp'!#REF!&lt;&gt;0,'Puestos de Trabajo Emp'!#REF!,"")</f>
        <v>#REF!</v>
      </c>
      <c r="F207" s="350" t="e">
        <f>IF('Puestos de Trabajo Emp'!#REF!&lt;&gt;0,'Puestos de Trabajo Emp'!#REF!,"")</f>
        <v>#REF!</v>
      </c>
      <c r="G207" s="90" t="e">
        <f>IF('Puestos de Trabajo Emp'!#REF!&lt;&gt;0,'Puestos de Trabajo Emp'!#REF!,"")</f>
        <v>#REF!</v>
      </c>
      <c r="H207" s="91" t="e">
        <f>IF('Puestos de Trabajo Emp'!#REF!&lt;&gt;0,'Puestos de Trabajo Emp'!#REF!,"")</f>
        <v>#REF!</v>
      </c>
      <c r="I207" s="91" t="e">
        <f>IF('Puestos de Trabajo Emp'!#REF!&lt;&gt;0,'Puestos de Trabajo Emp'!#REF!,"")</f>
        <v>#REF!</v>
      </c>
      <c r="J207" s="350" t="e">
        <f>IF('Puestos de Trabajo Emp'!#REF!&lt;&gt;0,'Puestos de Trabajo Emp'!#REF!,"")</f>
        <v>#REF!</v>
      </c>
      <c r="K207" s="350" t="e">
        <f>IF('Puestos de Trabajo Emp'!#REF!&lt;&gt;0,'Puestos de Trabajo Emp'!#REF!,"")</f>
        <v>#REF!</v>
      </c>
      <c r="L207" s="350" t="e">
        <f>IF('Puestos de Trabajo Emp'!#REF!&lt;&gt;0,'Puestos de Trabajo Emp'!#REF!,"")</f>
        <v>#REF!</v>
      </c>
      <c r="M207" s="353" t="e">
        <f>SUM(E207:E211)</f>
        <v>#REF!</v>
      </c>
      <c r="N207" s="40">
        <v>22</v>
      </c>
      <c r="O207" s="40">
        <v>88</v>
      </c>
      <c r="P207" s="356">
        <f>MAX(O207:O211)</f>
        <v>99</v>
      </c>
      <c r="Q207" s="64" t="e">
        <f t="shared" si="116"/>
        <v>#REF!</v>
      </c>
      <c r="R207" s="359" t="e">
        <f>SUM(Q207:Q211)</f>
        <v>#REF!</v>
      </c>
      <c r="S207" s="332" t="e">
        <f>ROUND(M207/(8/POWER(2,((P207-85)/3))),1)</f>
        <v>#REF!</v>
      </c>
      <c r="T207" s="362" t="e">
        <f>IF(S207&gt;=10,"Alta",IF(S207&lt;0.5,"Baja","Media"))</f>
        <v>#REF!</v>
      </c>
      <c r="U207" s="323"/>
      <c r="V207" s="323"/>
      <c r="W207" s="282" t="s">
        <v>250</v>
      </c>
      <c r="X207" s="329"/>
      <c r="Y207" s="282"/>
      <c r="Z207" s="329"/>
      <c r="AA207" s="329"/>
      <c r="AB207" s="326">
        <f>ROUND(8/(POWER(2,((AC207-85)/3))),1)</f>
        <v>2705659852.4000001</v>
      </c>
      <c r="AC207" s="329"/>
      <c r="AD207" s="332" t="e">
        <f>ROUND(M207/(8/POWER(2,((AC207-85)/3))),1)</f>
        <v>#REF!</v>
      </c>
      <c r="AE207" s="335" t="e">
        <f t="shared" ref="AE207" si="120">IF(AD207&gt;=10,"Crítico",IF(AD207&lt;0.5,"Bajo","Importante"))</f>
        <v>#REF!</v>
      </c>
      <c r="AF207" s="338" t="e">
        <f t="shared" ref="AF207" si="121">IF(AD207&gt;=10,"Exposición Ocupacional sobre diez veces la Dosis de Ruido Máxima Permitida.",IF(AD207&gt;=1,"Exposición Ocupacional sobre la Dosis de Ruido Máxima Permitida.",IF(AD207&lt;0.5,"Exposición Ocupacional bajo la Dosis de Acción.","Exposición Ocupacional bajo la Dosis de Ruido Máxima Permitida pero sobre la Dosis de Acción.")))</f>
        <v>#REF!</v>
      </c>
      <c r="AG207" s="341" t="e">
        <f t="shared" ref="AG207" si="122">IF(AD207&gt;=10,"Se establece un plazo máximo de seis meses para implementar medidas de control.  Remitir al experto asesor de ACHS la nómina de todos los trabajadores de este puesto de trabajo, para su ingreso al Programa de Vigilancia de la Salud ACHS.",IF(AD207&lt;0.5,"Mantener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208" spans="1:33" ht="25.5" hidden="1" customHeight="1" x14ac:dyDescent="0.25">
      <c r="A208" s="345"/>
      <c r="B208" s="348"/>
      <c r="C208" s="348"/>
      <c r="D208" s="94" t="e">
        <f>IF('Puestos de Trabajo Emp'!#REF!&lt;&gt;0,'Puestos de Trabajo Emp'!#REF!,"")</f>
        <v>#REF!</v>
      </c>
      <c r="E208" s="95" t="e">
        <f>IF('Puestos de Trabajo Emp'!#REF!&lt;&gt;0,'Puestos de Trabajo Emp'!#REF!,"")</f>
        <v>#REF!</v>
      </c>
      <c r="F208" s="351"/>
      <c r="G208" s="94" t="e">
        <f>IF('Puestos de Trabajo Emp'!#REF!&lt;&gt;0,'Puestos de Trabajo Emp'!#REF!,"")</f>
        <v>#REF!</v>
      </c>
      <c r="H208" s="95" t="e">
        <f>IF('Puestos de Trabajo Emp'!#REF!&lt;&gt;0,'Puestos de Trabajo Emp'!#REF!,"")</f>
        <v>#REF!</v>
      </c>
      <c r="I208" s="95" t="e">
        <f>IF('Puestos de Trabajo Emp'!#REF!&lt;&gt;0,'Puestos de Trabajo Emp'!#REF!,"")</f>
        <v>#REF!</v>
      </c>
      <c r="J208" s="351"/>
      <c r="K208" s="351"/>
      <c r="L208" s="351"/>
      <c r="M208" s="354"/>
      <c r="N208" s="41">
        <v>23</v>
      </c>
      <c r="O208" s="41">
        <v>99</v>
      </c>
      <c r="P208" s="357"/>
      <c r="Q208" s="62" t="e">
        <f t="shared" si="116"/>
        <v>#REF!</v>
      </c>
      <c r="R208" s="360"/>
      <c r="S208" s="333"/>
      <c r="T208" s="363"/>
      <c r="U208" s="324"/>
      <c r="V208" s="324"/>
      <c r="W208" s="283"/>
      <c r="X208" s="330"/>
      <c r="Y208" s="283"/>
      <c r="Z208" s="330"/>
      <c r="AA208" s="330"/>
      <c r="AB208" s="327"/>
      <c r="AC208" s="330"/>
      <c r="AD208" s="333"/>
      <c r="AE208" s="336"/>
      <c r="AF208" s="339"/>
      <c r="AG208" s="342"/>
    </row>
    <row r="209" spans="1:33" ht="25.5" hidden="1" customHeight="1" x14ac:dyDescent="0.25">
      <c r="A209" s="345"/>
      <c r="B209" s="348"/>
      <c r="C209" s="348"/>
      <c r="D209" s="94" t="e">
        <f>IF('Puestos de Trabajo Emp'!#REF!&lt;&gt;0,'Puestos de Trabajo Emp'!#REF!,"")</f>
        <v>#REF!</v>
      </c>
      <c r="E209" s="95" t="e">
        <f>IF('Puestos de Trabajo Emp'!#REF!&lt;&gt;0,'Puestos de Trabajo Emp'!#REF!,"")</f>
        <v>#REF!</v>
      </c>
      <c r="F209" s="351"/>
      <c r="G209" s="94" t="e">
        <f>IF('Puestos de Trabajo Emp'!#REF!&lt;&gt;0,'Puestos de Trabajo Emp'!#REF!,"")</f>
        <v>#REF!</v>
      </c>
      <c r="H209" s="95" t="e">
        <f>IF('Puestos de Trabajo Emp'!#REF!&lt;&gt;0,'Puestos de Trabajo Emp'!#REF!,"")</f>
        <v>#REF!</v>
      </c>
      <c r="I209" s="95" t="e">
        <f>IF('Puestos de Trabajo Emp'!#REF!&lt;&gt;0,'Puestos de Trabajo Emp'!#REF!,"")</f>
        <v>#REF!</v>
      </c>
      <c r="J209" s="351"/>
      <c r="K209" s="351"/>
      <c r="L209" s="351"/>
      <c r="M209" s="354"/>
      <c r="N209" s="41">
        <v>24</v>
      </c>
      <c r="O209" s="41">
        <v>85</v>
      </c>
      <c r="P209" s="357"/>
      <c r="Q209" s="62" t="e">
        <f t="shared" si="116"/>
        <v>#REF!</v>
      </c>
      <c r="R209" s="360"/>
      <c r="S209" s="333"/>
      <c r="T209" s="363"/>
      <c r="U209" s="324"/>
      <c r="V209" s="324"/>
      <c r="W209" s="283"/>
      <c r="X209" s="330"/>
      <c r="Y209" s="283"/>
      <c r="Z209" s="330"/>
      <c r="AA209" s="330"/>
      <c r="AB209" s="327"/>
      <c r="AC209" s="330"/>
      <c r="AD209" s="333"/>
      <c r="AE209" s="336"/>
      <c r="AF209" s="339"/>
      <c r="AG209" s="342"/>
    </row>
    <row r="210" spans="1:33" ht="25.5" hidden="1" customHeight="1" x14ac:dyDescent="0.25">
      <c r="A210" s="345"/>
      <c r="B210" s="348"/>
      <c r="C210" s="348"/>
      <c r="D210" s="94" t="e">
        <f>IF('Puestos de Trabajo Emp'!#REF!&lt;&gt;0,'Puestos de Trabajo Emp'!#REF!,"")</f>
        <v>#REF!</v>
      </c>
      <c r="E210" s="95" t="e">
        <f>IF('Puestos de Trabajo Emp'!#REF!&lt;&gt;0,'Puestos de Trabajo Emp'!#REF!,"")</f>
        <v>#REF!</v>
      </c>
      <c r="F210" s="351"/>
      <c r="G210" s="94" t="e">
        <f>IF('Puestos de Trabajo Emp'!#REF!&lt;&gt;0,'Puestos de Trabajo Emp'!#REF!,"")</f>
        <v>#REF!</v>
      </c>
      <c r="H210" s="95" t="e">
        <f>IF('Puestos de Trabajo Emp'!#REF!&lt;&gt;0,'Puestos de Trabajo Emp'!#REF!,"")</f>
        <v>#REF!</v>
      </c>
      <c r="I210" s="95" t="e">
        <f>IF('Puestos de Trabajo Emp'!#REF!&lt;&gt;0,'Puestos de Trabajo Emp'!#REF!,"")</f>
        <v>#REF!</v>
      </c>
      <c r="J210" s="351"/>
      <c r="K210" s="351"/>
      <c r="L210" s="351"/>
      <c r="M210" s="354"/>
      <c r="N210" s="41"/>
      <c r="O210" s="41"/>
      <c r="P210" s="357"/>
      <c r="Q210" s="62" t="e">
        <f t="shared" si="116"/>
        <v>#REF!</v>
      </c>
      <c r="R210" s="360"/>
      <c r="S210" s="333"/>
      <c r="T210" s="363"/>
      <c r="U210" s="324"/>
      <c r="V210" s="324"/>
      <c r="W210" s="283"/>
      <c r="X210" s="330"/>
      <c r="Y210" s="283"/>
      <c r="Z210" s="330"/>
      <c r="AA210" s="330"/>
      <c r="AB210" s="327"/>
      <c r="AC210" s="330"/>
      <c r="AD210" s="333"/>
      <c r="AE210" s="336"/>
      <c r="AF210" s="339"/>
      <c r="AG210" s="342"/>
    </row>
    <row r="211" spans="1:33" ht="25.5" hidden="1" customHeight="1" thickBot="1" x14ac:dyDescent="0.3">
      <c r="A211" s="346"/>
      <c r="B211" s="349"/>
      <c r="C211" s="349"/>
      <c r="D211" s="92" t="e">
        <f>IF('Puestos de Trabajo Emp'!#REF!&lt;&gt;0,'Puestos de Trabajo Emp'!#REF!,"")</f>
        <v>#REF!</v>
      </c>
      <c r="E211" s="93" t="e">
        <f>IF('Puestos de Trabajo Emp'!#REF!&lt;&gt;0,'Puestos de Trabajo Emp'!#REF!,"")</f>
        <v>#REF!</v>
      </c>
      <c r="F211" s="352"/>
      <c r="G211" s="92" t="e">
        <f>IF('Puestos de Trabajo Emp'!#REF!&lt;&gt;0,'Puestos de Trabajo Emp'!#REF!,"")</f>
        <v>#REF!</v>
      </c>
      <c r="H211" s="93" t="e">
        <f>IF('Puestos de Trabajo Emp'!#REF!&lt;&gt;0,'Puestos de Trabajo Emp'!#REF!,"")</f>
        <v>#REF!</v>
      </c>
      <c r="I211" s="93" t="e">
        <f>IF('Puestos de Trabajo Emp'!#REF!&lt;&gt;0,'Puestos de Trabajo Emp'!#REF!,"")</f>
        <v>#REF!</v>
      </c>
      <c r="J211" s="352"/>
      <c r="K211" s="352"/>
      <c r="L211" s="352"/>
      <c r="M211" s="355"/>
      <c r="N211" s="42"/>
      <c r="O211" s="42"/>
      <c r="P211" s="358"/>
      <c r="Q211" s="63" t="e">
        <f t="shared" si="116"/>
        <v>#REF!</v>
      </c>
      <c r="R211" s="361"/>
      <c r="S211" s="334"/>
      <c r="T211" s="364"/>
      <c r="U211" s="325"/>
      <c r="V211" s="325"/>
      <c r="W211" s="365"/>
      <c r="X211" s="331"/>
      <c r="Y211" s="365"/>
      <c r="Z211" s="331"/>
      <c r="AA211" s="331"/>
      <c r="AB211" s="328"/>
      <c r="AC211" s="331"/>
      <c r="AD211" s="334"/>
      <c r="AE211" s="337"/>
      <c r="AF211" s="340"/>
      <c r="AG211" s="343"/>
    </row>
    <row r="212" spans="1:33" ht="25.5" hidden="1" customHeight="1" x14ac:dyDescent="0.25">
      <c r="A212" s="344">
        <v>42</v>
      </c>
      <c r="B212" s="347" t="e">
        <f>IF('Puestos de Trabajo Emp'!#REF!&lt;&gt;0,'Puestos de Trabajo Emp'!#REF!,"")</f>
        <v>#REF!</v>
      </c>
      <c r="C212" s="347" t="e">
        <f>IF('Puestos de Trabajo Emp'!#REF!&lt;&gt;0,'Puestos de Trabajo Emp'!#REF!,"")</f>
        <v>#REF!</v>
      </c>
      <c r="D212" s="90" t="str">
        <f>IF('Puestos de Trabajo Emp'!D19&lt;&gt;0,'Puestos de Trabajo Emp'!D19,"")</f>
        <v>Supervision de trabajos</v>
      </c>
      <c r="E212" s="91">
        <f>IF('Puestos de Trabajo Emp'!E19&lt;&gt;0,'Puestos de Trabajo Emp'!E19,"")</f>
        <v>7</v>
      </c>
      <c r="F212" s="350" t="str">
        <f>IF('Puestos de Trabajo Emp'!F19&lt;&gt;0,'Puestos de Trabajo Emp'!F19,"")</f>
        <v>NO</v>
      </c>
      <c r="G212" s="90" t="str">
        <f>IF('Puestos de Trabajo Emp'!G19&lt;&gt;0,'Puestos de Trabajo Emp'!G19,"")</f>
        <v xml:space="preserve"> supervision en trabajos sierra circular, instalacion de moldaje, esmeril angular, compactacion de suelos, tratamiento de conjunturas,moviemineoto de tierra (ambiente de trabajo)</v>
      </c>
      <c r="H212" s="91" t="str">
        <f>IF('Puestos de Trabajo Emp'!H19&lt;&gt;0,'Puestos de Trabajo Emp'!H19,"")</f>
        <v>Secundaria</v>
      </c>
      <c r="I212" s="91" t="str">
        <f>IF('Puestos de Trabajo Emp'!I19&lt;&gt;0,'Puestos de Trabajo Emp'!I19,"")</f>
        <v>Al realizar labores de Supervision.</v>
      </c>
      <c r="J212" s="350" t="str">
        <f>IF('Puestos de Trabajo Emp'!N19&lt;&gt;0,'Puestos de Trabajo Emp'!N19,"")</f>
        <v xml:space="preserve"> tapones auditivos de espuma 1101</v>
      </c>
      <c r="K212" s="350" t="str">
        <f>IF('Puestos de Trabajo Emp'!O19&lt;&gt;0,'Puestos de Trabajo Emp'!O19,"")</f>
        <v>Capacitacion y difusion de medidas de uso y mantenimiento de epp. Cpacitacion Protocolo de exposicion ocupacional del ruido, ODI por cargo,  Identificacion en Matriz de Riesgos y Matriz IPER.</v>
      </c>
      <c r="L212" s="350">
        <f>IF('Puestos de Trabajo Emp'!P19&lt;&gt;0,'Puestos de Trabajo Emp'!P19,"")</f>
        <v>7</v>
      </c>
      <c r="M212" s="353" t="e">
        <f>SUM(E212:E216)</f>
        <v>#REF!</v>
      </c>
      <c r="N212" s="40">
        <v>22</v>
      </c>
      <c r="O212" s="40">
        <v>88</v>
      </c>
      <c r="P212" s="356">
        <f>MAX(O212:O216)</f>
        <v>99</v>
      </c>
      <c r="Q212" s="64">
        <f t="shared" si="116"/>
        <v>1.8</v>
      </c>
      <c r="R212" s="359" t="e">
        <f>SUM(Q212:Q216)</f>
        <v>#REF!</v>
      </c>
      <c r="S212" s="332" t="e">
        <f>ROUND(M212/(8/POWER(2,((P212-85)/3))),1)</f>
        <v>#REF!</v>
      </c>
      <c r="T212" s="362" t="e">
        <f>IF(S212&gt;=10,"Alta",IF(S212&lt;0.5,"Baja","Media"))</f>
        <v>#REF!</v>
      </c>
      <c r="U212" s="323"/>
      <c r="V212" s="323"/>
      <c r="W212" s="282" t="s">
        <v>250</v>
      </c>
      <c r="X212" s="329"/>
      <c r="Y212" s="282"/>
      <c r="Z212" s="329"/>
      <c r="AA212" s="329"/>
      <c r="AB212" s="326">
        <f>ROUND(8/(POWER(2,((AC212-85)/3))),1)</f>
        <v>2705659852.4000001</v>
      </c>
      <c r="AC212" s="329"/>
      <c r="AD212" s="332" t="e">
        <f>ROUND(M212/(8/POWER(2,((AC212-85)/3))),1)</f>
        <v>#REF!</v>
      </c>
      <c r="AE212" s="335" t="e">
        <f t="shared" ref="AE212" si="123">IF(AD212&gt;=10,"Crítico",IF(AD212&lt;0.5,"Bajo","Importante"))</f>
        <v>#REF!</v>
      </c>
      <c r="AF212" s="338" t="e">
        <f t="shared" ref="AF212" si="124">IF(AD212&gt;=10,"Exposición Ocupacional sobre diez veces la Dosis de Ruido Máxima Permitida.",IF(AD212&gt;=1,"Exposición Ocupacional sobre la Dosis de Ruido Máxima Permitida.",IF(AD212&lt;0.5,"Exposición Ocupacional bajo la Dosis de Acción.","Exposición Ocupacional bajo la Dosis de Ruido Máxima Permitida pero sobre la Dosis de Acción.")))</f>
        <v>#REF!</v>
      </c>
      <c r="AG212" s="341" t="e">
        <f t="shared" ref="AG212" si="125">IF(AD212&gt;=10,"Se establece un plazo máximo de seis meses para implementar medidas de control.  Remitir al experto asesor de ACHS la nómina de todos los trabajadores de este puesto de trabajo, para su ingreso al Programa de Vigilancia de la Salud ACHS.",IF(AD212&lt;0.5,"Mantener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213" spans="1:33" ht="25.5" hidden="1" customHeight="1" x14ac:dyDescent="0.25">
      <c r="A213" s="345"/>
      <c r="B213" s="348"/>
      <c r="C213" s="348"/>
      <c r="D213" s="94" t="str">
        <f>IF('Puestos de Trabajo Emp'!D20&lt;&gt;0,'Puestos de Trabajo Emp'!D20,"")</f>
        <v xml:space="preserve">verificacion de trabajos </v>
      </c>
      <c r="E213" s="95">
        <f>IF('Puestos de Trabajo Emp'!E20&lt;&gt;0,'Puestos de Trabajo Emp'!E20,"")</f>
        <v>7</v>
      </c>
      <c r="F213" s="351"/>
      <c r="G213" s="94" t="str">
        <f>IF('Puestos de Trabajo Emp'!G20&lt;&gt;0,'Puestos de Trabajo Emp'!G20,"")</f>
        <v xml:space="preserve"> supervision en trabajos sierra circular, instalacion de moldaje, esmeril angular, compactacion de suelos, tratamiento de conjunturas,moviemineoto de tierra (ambiente de trabajo)</v>
      </c>
      <c r="H213" s="95" t="str">
        <f>IF('Puestos de Trabajo Emp'!H20&lt;&gt;0,'Puestos de Trabajo Emp'!H20,"")</f>
        <v>Secundaria</v>
      </c>
      <c r="I213" s="95" t="str">
        <f>IF('Puestos de Trabajo Emp'!I20&lt;&gt;0,'Puestos de Trabajo Emp'!I20,"")</f>
        <v/>
      </c>
      <c r="J213" s="351"/>
      <c r="K213" s="351"/>
      <c r="L213" s="351"/>
      <c r="M213" s="354"/>
      <c r="N213" s="41">
        <v>23</v>
      </c>
      <c r="O213" s="41">
        <v>99</v>
      </c>
      <c r="P213" s="357"/>
      <c r="Q213" s="62">
        <f t="shared" si="116"/>
        <v>22.2</v>
      </c>
      <c r="R213" s="360"/>
      <c r="S213" s="333"/>
      <c r="T213" s="363"/>
      <c r="U213" s="324"/>
      <c r="V213" s="324"/>
      <c r="W213" s="283"/>
      <c r="X213" s="330"/>
      <c r="Y213" s="283"/>
      <c r="Z213" s="330"/>
      <c r="AA213" s="330"/>
      <c r="AB213" s="327"/>
      <c r="AC213" s="330"/>
      <c r="AD213" s="333"/>
      <c r="AE213" s="336"/>
      <c r="AF213" s="339"/>
      <c r="AG213" s="342"/>
    </row>
    <row r="214" spans="1:33" ht="25.5" hidden="1" customHeight="1" x14ac:dyDescent="0.25">
      <c r="A214" s="345"/>
      <c r="B214" s="348"/>
      <c r="C214" s="348"/>
      <c r="D214" s="94" t="e">
        <f>IF('Puestos de Trabajo Emp'!#REF!&lt;&gt;0,'Puestos de Trabajo Emp'!#REF!,"")</f>
        <v>#REF!</v>
      </c>
      <c r="E214" s="95" t="e">
        <f>IF('Puestos de Trabajo Emp'!#REF!&lt;&gt;0,'Puestos de Trabajo Emp'!#REF!,"")</f>
        <v>#REF!</v>
      </c>
      <c r="F214" s="351"/>
      <c r="G214" s="94" t="e">
        <f>IF('Puestos de Trabajo Emp'!#REF!&lt;&gt;0,'Puestos de Trabajo Emp'!#REF!,"")</f>
        <v>#REF!</v>
      </c>
      <c r="H214" s="95" t="e">
        <f>IF('Puestos de Trabajo Emp'!#REF!&lt;&gt;0,'Puestos de Trabajo Emp'!#REF!,"")</f>
        <v>#REF!</v>
      </c>
      <c r="I214" s="95" t="e">
        <f>IF('Puestos de Trabajo Emp'!#REF!&lt;&gt;0,'Puestos de Trabajo Emp'!#REF!,"")</f>
        <v>#REF!</v>
      </c>
      <c r="J214" s="351"/>
      <c r="K214" s="351"/>
      <c r="L214" s="351"/>
      <c r="M214" s="354"/>
      <c r="N214" s="41">
        <v>24</v>
      </c>
      <c r="O214" s="41">
        <v>85</v>
      </c>
      <c r="P214" s="357"/>
      <c r="Q214" s="62" t="e">
        <f t="shared" si="116"/>
        <v>#REF!</v>
      </c>
      <c r="R214" s="360"/>
      <c r="S214" s="333"/>
      <c r="T214" s="363"/>
      <c r="U214" s="324"/>
      <c r="V214" s="324"/>
      <c r="W214" s="283"/>
      <c r="X214" s="330"/>
      <c r="Y214" s="283"/>
      <c r="Z214" s="330"/>
      <c r="AA214" s="330"/>
      <c r="AB214" s="327"/>
      <c r="AC214" s="330"/>
      <c r="AD214" s="333"/>
      <c r="AE214" s="336"/>
      <c r="AF214" s="339"/>
      <c r="AG214" s="342"/>
    </row>
    <row r="215" spans="1:33" ht="25.5" hidden="1" customHeight="1" x14ac:dyDescent="0.25">
      <c r="A215" s="345"/>
      <c r="B215" s="348"/>
      <c r="C215" s="348"/>
      <c r="D215" s="94" t="e">
        <f>IF('Puestos de Trabajo Emp'!#REF!&lt;&gt;0,'Puestos de Trabajo Emp'!#REF!,"")</f>
        <v>#REF!</v>
      </c>
      <c r="E215" s="95" t="e">
        <f>IF('Puestos de Trabajo Emp'!#REF!&lt;&gt;0,'Puestos de Trabajo Emp'!#REF!,"")</f>
        <v>#REF!</v>
      </c>
      <c r="F215" s="351"/>
      <c r="G215" s="94" t="e">
        <f>IF('Puestos de Trabajo Emp'!#REF!&lt;&gt;0,'Puestos de Trabajo Emp'!#REF!,"")</f>
        <v>#REF!</v>
      </c>
      <c r="H215" s="95" t="e">
        <f>IF('Puestos de Trabajo Emp'!#REF!&lt;&gt;0,'Puestos de Trabajo Emp'!#REF!,"")</f>
        <v>#REF!</v>
      </c>
      <c r="I215" s="95" t="e">
        <f>IF('Puestos de Trabajo Emp'!#REF!&lt;&gt;0,'Puestos de Trabajo Emp'!#REF!,"")</f>
        <v>#REF!</v>
      </c>
      <c r="J215" s="351"/>
      <c r="K215" s="351"/>
      <c r="L215" s="351"/>
      <c r="M215" s="354"/>
      <c r="N215" s="41"/>
      <c r="O215" s="41"/>
      <c r="P215" s="357"/>
      <c r="Q215" s="62" t="e">
        <f t="shared" si="116"/>
        <v>#REF!</v>
      </c>
      <c r="R215" s="360"/>
      <c r="S215" s="333"/>
      <c r="T215" s="363"/>
      <c r="U215" s="324"/>
      <c r="V215" s="324"/>
      <c r="W215" s="283"/>
      <c r="X215" s="330"/>
      <c r="Y215" s="283"/>
      <c r="Z215" s="330"/>
      <c r="AA215" s="330"/>
      <c r="AB215" s="327"/>
      <c r="AC215" s="330"/>
      <c r="AD215" s="333"/>
      <c r="AE215" s="336"/>
      <c r="AF215" s="339"/>
      <c r="AG215" s="342"/>
    </row>
    <row r="216" spans="1:33" ht="25.5" hidden="1" customHeight="1" thickBot="1" x14ac:dyDescent="0.3">
      <c r="A216" s="346"/>
      <c r="B216" s="349"/>
      <c r="C216" s="349"/>
      <c r="D216" s="92" t="e">
        <f>IF('Puestos de Trabajo Emp'!#REF!&lt;&gt;0,'Puestos de Trabajo Emp'!#REF!,"")</f>
        <v>#REF!</v>
      </c>
      <c r="E216" s="93" t="e">
        <f>IF('Puestos de Trabajo Emp'!#REF!&lt;&gt;0,'Puestos de Trabajo Emp'!#REF!,"")</f>
        <v>#REF!</v>
      </c>
      <c r="F216" s="352"/>
      <c r="G216" s="92" t="e">
        <f>IF('Puestos de Trabajo Emp'!#REF!&lt;&gt;0,'Puestos de Trabajo Emp'!#REF!,"")</f>
        <v>#REF!</v>
      </c>
      <c r="H216" s="93" t="e">
        <f>IF('Puestos de Trabajo Emp'!#REF!&lt;&gt;0,'Puestos de Trabajo Emp'!#REF!,"")</f>
        <v>#REF!</v>
      </c>
      <c r="I216" s="93" t="e">
        <f>IF('Puestos de Trabajo Emp'!#REF!&lt;&gt;0,'Puestos de Trabajo Emp'!#REF!,"")</f>
        <v>#REF!</v>
      </c>
      <c r="J216" s="352"/>
      <c r="K216" s="352"/>
      <c r="L216" s="352"/>
      <c r="M216" s="355"/>
      <c r="N216" s="42"/>
      <c r="O216" s="42"/>
      <c r="P216" s="358"/>
      <c r="Q216" s="63" t="e">
        <f t="shared" si="116"/>
        <v>#REF!</v>
      </c>
      <c r="R216" s="361"/>
      <c r="S216" s="334"/>
      <c r="T216" s="364"/>
      <c r="U216" s="325"/>
      <c r="V216" s="325"/>
      <c r="W216" s="365"/>
      <c r="X216" s="331"/>
      <c r="Y216" s="365"/>
      <c r="Z216" s="331"/>
      <c r="AA216" s="331"/>
      <c r="AB216" s="328"/>
      <c r="AC216" s="331"/>
      <c r="AD216" s="334"/>
      <c r="AE216" s="337"/>
      <c r="AF216" s="340"/>
      <c r="AG216" s="343"/>
    </row>
    <row r="217" spans="1:33" ht="25.5" hidden="1" customHeight="1" x14ac:dyDescent="0.25">
      <c r="A217" s="344">
        <v>43</v>
      </c>
      <c r="B217" s="347" t="e">
        <f>IF('Puestos de Trabajo Emp'!#REF!&lt;&gt;0,'Puestos de Trabajo Emp'!#REF!,"")</f>
        <v>#REF!</v>
      </c>
      <c r="C217" s="347" t="e">
        <f>IF('Puestos de Trabajo Emp'!#REF!&lt;&gt;0,'Puestos de Trabajo Emp'!#REF!,"")</f>
        <v>#REF!</v>
      </c>
      <c r="D217" s="90" t="e">
        <f>IF('Puestos de Trabajo Emp'!#REF!&lt;&gt;0,'Puestos de Trabajo Emp'!#REF!,"")</f>
        <v>#REF!</v>
      </c>
      <c r="E217" s="91" t="e">
        <f>IF('Puestos de Trabajo Emp'!#REF!&lt;&gt;0,'Puestos de Trabajo Emp'!#REF!,"")</f>
        <v>#REF!</v>
      </c>
      <c r="F217" s="350" t="e">
        <f>IF('Puestos de Trabajo Emp'!#REF!&lt;&gt;0,'Puestos de Trabajo Emp'!#REF!,"")</f>
        <v>#REF!</v>
      </c>
      <c r="G217" s="90" t="e">
        <f>IF('Puestos de Trabajo Emp'!#REF!&lt;&gt;0,'Puestos de Trabajo Emp'!#REF!,"")</f>
        <v>#REF!</v>
      </c>
      <c r="H217" s="91" t="e">
        <f>IF('Puestos de Trabajo Emp'!#REF!&lt;&gt;0,'Puestos de Trabajo Emp'!#REF!,"")</f>
        <v>#REF!</v>
      </c>
      <c r="I217" s="91" t="e">
        <f>IF('Puestos de Trabajo Emp'!#REF!&lt;&gt;0,'Puestos de Trabajo Emp'!#REF!,"")</f>
        <v>#REF!</v>
      </c>
      <c r="J217" s="350" t="e">
        <f>IF('Puestos de Trabajo Emp'!#REF!&lt;&gt;0,'Puestos de Trabajo Emp'!#REF!,"")</f>
        <v>#REF!</v>
      </c>
      <c r="K217" s="350" t="e">
        <f>IF('Puestos de Trabajo Emp'!#REF!&lt;&gt;0,'Puestos de Trabajo Emp'!#REF!,"")</f>
        <v>#REF!</v>
      </c>
      <c r="L217" s="350" t="e">
        <f>IF('Puestos de Trabajo Emp'!#REF!&lt;&gt;0,'Puestos de Trabajo Emp'!#REF!,"")</f>
        <v>#REF!</v>
      </c>
      <c r="M217" s="353" t="e">
        <f>SUM(E217:E221)</f>
        <v>#REF!</v>
      </c>
      <c r="N217" s="40">
        <v>22</v>
      </c>
      <c r="O217" s="40">
        <v>88</v>
      </c>
      <c r="P217" s="356">
        <f>MAX(O217:O221)</f>
        <v>99</v>
      </c>
      <c r="Q217" s="64" t="e">
        <f t="shared" si="116"/>
        <v>#REF!</v>
      </c>
      <c r="R217" s="359" t="e">
        <f>SUM(Q217:Q221)</f>
        <v>#REF!</v>
      </c>
      <c r="S217" s="332" t="e">
        <f>ROUND(M217/(8/POWER(2,((P217-85)/3))),1)</f>
        <v>#REF!</v>
      </c>
      <c r="T217" s="362" t="e">
        <f>IF(S217&gt;=10,"Alta",IF(S217&lt;0.5,"Baja","Media"))</f>
        <v>#REF!</v>
      </c>
      <c r="U217" s="323"/>
      <c r="V217" s="323"/>
      <c r="W217" s="282" t="s">
        <v>250</v>
      </c>
      <c r="X217" s="329"/>
      <c r="Y217" s="282"/>
      <c r="Z217" s="329"/>
      <c r="AA217" s="329"/>
      <c r="AB217" s="326">
        <f>ROUND(8/(POWER(2,((AC217-85)/3))),1)</f>
        <v>2705659852.4000001</v>
      </c>
      <c r="AC217" s="329"/>
      <c r="AD217" s="332" t="e">
        <f>ROUND(M217/(8/POWER(2,((AC217-85)/3))),1)</f>
        <v>#REF!</v>
      </c>
      <c r="AE217" s="335" t="e">
        <f t="shared" ref="AE217" si="126">IF(AD217&gt;=10,"Crítico",IF(AD217&lt;0.5,"Bajo","Importante"))</f>
        <v>#REF!</v>
      </c>
      <c r="AF217" s="338" t="e">
        <f t="shared" ref="AF217" si="127">IF(AD217&gt;=10,"Exposición Ocupacional sobre diez veces la Dosis de Ruido Máxima Permitida.",IF(AD217&gt;=1,"Exposición Ocupacional sobre la Dosis de Ruido Máxima Permitida.",IF(AD217&lt;0.5,"Exposición Ocupacional bajo la Dosis de Acción.","Exposición Ocupacional bajo la Dosis de Ruido Máxima Permitida pero sobre la Dosis de Acción.")))</f>
        <v>#REF!</v>
      </c>
      <c r="AG217" s="341" t="e">
        <f t="shared" ref="AG217" si="128">IF(AD217&gt;=10,"Se establece un plazo máximo de seis meses para implementar medidas de control.  Remitir al experto asesor de ACHS la nómina de todos los trabajadores de este puesto de trabajo, para su ingreso al Programa de Vigilancia de la Salud ACHS.",IF(AD217&lt;0.5,"Mantener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218" spans="1:33" ht="25.5" hidden="1" customHeight="1" x14ac:dyDescent="0.25">
      <c r="A218" s="345"/>
      <c r="B218" s="348"/>
      <c r="C218" s="348"/>
      <c r="D218" s="94" t="e">
        <f>IF('Puestos de Trabajo Emp'!#REF!&lt;&gt;0,'Puestos de Trabajo Emp'!#REF!,"")</f>
        <v>#REF!</v>
      </c>
      <c r="E218" s="95" t="e">
        <f>IF('Puestos de Trabajo Emp'!#REF!&lt;&gt;0,'Puestos de Trabajo Emp'!#REF!,"")</f>
        <v>#REF!</v>
      </c>
      <c r="F218" s="351"/>
      <c r="G218" s="94" t="e">
        <f>IF('Puestos de Trabajo Emp'!#REF!&lt;&gt;0,'Puestos de Trabajo Emp'!#REF!,"")</f>
        <v>#REF!</v>
      </c>
      <c r="H218" s="95" t="e">
        <f>IF('Puestos de Trabajo Emp'!#REF!&lt;&gt;0,'Puestos de Trabajo Emp'!#REF!,"")</f>
        <v>#REF!</v>
      </c>
      <c r="I218" s="95" t="e">
        <f>IF('Puestos de Trabajo Emp'!#REF!&lt;&gt;0,'Puestos de Trabajo Emp'!#REF!,"")</f>
        <v>#REF!</v>
      </c>
      <c r="J218" s="351"/>
      <c r="K218" s="351"/>
      <c r="L218" s="351"/>
      <c r="M218" s="354"/>
      <c r="N218" s="41">
        <v>23</v>
      </c>
      <c r="O218" s="41">
        <v>99</v>
      </c>
      <c r="P218" s="357"/>
      <c r="Q218" s="62" t="e">
        <f t="shared" si="116"/>
        <v>#REF!</v>
      </c>
      <c r="R218" s="360"/>
      <c r="S218" s="333"/>
      <c r="T218" s="363"/>
      <c r="U218" s="324"/>
      <c r="V218" s="324"/>
      <c r="W218" s="283"/>
      <c r="X218" s="330"/>
      <c r="Y218" s="283"/>
      <c r="Z218" s="330"/>
      <c r="AA218" s="330"/>
      <c r="AB218" s="327"/>
      <c r="AC218" s="330"/>
      <c r="AD218" s="333"/>
      <c r="AE218" s="336"/>
      <c r="AF218" s="339"/>
      <c r="AG218" s="342"/>
    </row>
    <row r="219" spans="1:33" ht="25.5" hidden="1" customHeight="1" x14ac:dyDescent="0.25">
      <c r="A219" s="345"/>
      <c r="B219" s="348"/>
      <c r="C219" s="348"/>
      <c r="D219" s="94" t="e">
        <f>IF('Puestos de Trabajo Emp'!#REF!&lt;&gt;0,'Puestos de Trabajo Emp'!#REF!,"")</f>
        <v>#REF!</v>
      </c>
      <c r="E219" s="95" t="e">
        <f>IF('Puestos de Trabajo Emp'!#REF!&lt;&gt;0,'Puestos de Trabajo Emp'!#REF!,"")</f>
        <v>#REF!</v>
      </c>
      <c r="F219" s="351"/>
      <c r="G219" s="94" t="e">
        <f>IF('Puestos de Trabajo Emp'!#REF!&lt;&gt;0,'Puestos de Trabajo Emp'!#REF!,"")</f>
        <v>#REF!</v>
      </c>
      <c r="H219" s="95" t="e">
        <f>IF('Puestos de Trabajo Emp'!#REF!&lt;&gt;0,'Puestos de Trabajo Emp'!#REF!,"")</f>
        <v>#REF!</v>
      </c>
      <c r="I219" s="95" t="e">
        <f>IF('Puestos de Trabajo Emp'!#REF!&lt;&gt;0,'Puestos de Trabajo Emp'!#REF!,"")</f>
        <v>#REF!</v>
      </c>
      <c r="J219" s="351"/>
      <c r="K219" s="351"/>
      <c r="L219" s="351"/>
      <c r="M219" s="354"/>
      <c r="N219" s="41">
        <v>24</v>
      </c>
      <c r="O219" s="41">
        <v>85</v>
      </c>
      <c r="P219" s="357"/>
      <c r="Q219" s="62" t="e">
        <f t="shared" si="116"/>
        <v>#REF!</v>
      </c>
      <c r="R219" s="360"/>
      <c r="S219" s="333"/>
      <c r="T219" s="363"/>
      <c r="U219" s="324"/>
      <c r="V219" s="324"/>
      <c r="W219" s="283"/>
      <c r="X219" s="330"/>
      <c r="Y219" s="283"/>
      <c r="Z219" s="330"/>
      <c r="AA219" s="330"/>
      <c r="AB219" s="327"/>
      <c r="AC219" s="330"/>
      <c r="AD219" s="333"/>
      <c r="AE219" s="336"/>
      <c r="AF219" s="339"/>
      <c r="AG219" s="342"/>
    </row>
    <row r="220" spans="1:33" ht="25.5" hidden="1" customHeight="1" x14ac:dyDescent="0.25">
      <c r="A220" s="345"/>
      <c r="B220" s="348"/>
      <c r="C220" s="348"/>
      <c r="D220" s="94" t="e">
        <f>IF('Puestos de Trabajo Emp'!#REF!&lt;&gt;0,'Puestos de Trabajo Emp'!#REF!,"")</f>
        <v>#REF!</v>
      </c>
      <c r="E220" s="95" t="e">
        <f>IF('Puestos de Trabajo Emp'!#REF!&lt;&gt;0,'Puestos de Trabajo Emp'!#REF!,"")</f>
        <v>#REF!</v>
      </c>
      <c r="F220" s="351"/>
      <c r="G220" s="94" t="e">
        <f>IF('Puestos de Trabajo Emp'!#REF!&lt;&gt;0,'Puestos de Trabajo Emp'!#REF!,"")</f>
        <v>#REF!</v>
      </c>
      <c r="H220" s="95" t="e">
        <f>IF('Puestos de Trabajo Emp'!#REF!&lt;&gt;0,'Puestos de Trabajo Emp'!#REF!,"")</f>
        <v>#REF!</v>
      </c>
      <c r="I220" s="95" t="e">
        <f>IF('Puestos de Trabajo Emp'!#REF!&lt;&gt;0,'Puestos de Trabajo Emp'!#REF!,"")</f>
        <v>#REF!</v>
      </c>
      <c r="J220" s="351"/>
      <c r="K220" s="351"/>
      <c r="L220" s="351"/>
      <c r="M220" s="354"/>
      <c r="N220" s="41"/>
      <c r="O220" s="41"/>
      <c r="P220" s="357"/>
      <c r="Q220" s="62" t="e">
        <f t="shared" si="116"/>
        <v>#REF!</v>
      </c>
      <c r="R220" s="360"/>
      <c r="S220" s="333"/>
      <c r="T220" s="363"/>
      <c r="U220" s="324"/>
      <c r="V220" s="324"/>
      <c r="W220" s="283"/>
      <c r="X220" s="330"/>
      <c r="Y220" s="283"/>
      <c r="Z220" s="330"/>
      <c r="AA220" s="330"/>
      <c r="AB220" s="327"/>
      <c r="AC220" s="330"/>
      <c r="AD220" s="333"/>
      <c r="AE220" s="336"/>
      <c r="AF220" s="339"/>
      <c r="AG220" s="342"/>
    </row>
    <row r="221" spans="1:33" ht="25.5" hidden="1" customHeight="1" thickBot="1" x14ac:dyDescent="0.3">
      <c r="A221" s="346"/>
      <c r="B221" s="349"/>
      <c r="C221" s="349"/>
      <c r="D221" s="92" t="e">
        <f>IF('Puestos de Trabajo Emp'!#REF!&lt;&gt;0,'Puestos de Trabajo Emp'!#REF!,"")</f>
        <v>#REF!</v>
      </c>
      <c r="E221" s="93" t="e">
        <f>IF('Puestos de Trabajo Emp'!#REF!&lt;&gt;0,'Puestos de Trabajo Emp'!#REF!,"")</f>
        <v>#REF!</v>
      </c>
      <c r="F221" s="352"/>
      <c r="G221" s="92" t="e">
        <f>IF('Puestos de Trabajo Emp'!#REF!&lt;&gt;0,'Puestos de Trabajo Emp'!#REF!,"")</f>
        <v>#REF!</v>
      </c>
      <c r="H221" s="93" t="e">
        <f>IF('Puestos de Trabajo Emp'!#REF!&lt;&gt;0,'Puestos de Trabajo Emp'!#REF!,"")</f>
        <v>#REF!</v>
      </c>
      <c r="I221" s="93" t="e">
        <f>IF('Puestos de Trabajo Emp'!#REF!&lt;&gt;0,'Puestos de Trabajo Emp'!#REF!,"")</f>
        <v>#REF!</v>
      </c>
      <c r="J221" s="352"/>
      <c r="K221" s="352"/>
      <c r="L221" s="352"/>
      <c r="M221" s="355"/>
      <c r="N221" s="42"/>
      <c r="O221" s="42"/>
      <c r="P221" s="358"/>
      <c r="Q221" s="63" t="e">
        <f t="shared" si="116"/>
        <v>#REF!</v>
      </c>
      <c r="R221" s="361"/>
      <c r="S221" s="334"/>
      <c r="T221" s="364"/>
      <c r="U221" s="325"/>
      <c r="V221" s="325"/>
      <c r="W221" s="365"/>
      <c r="X221" s="331"/>
      <c r="Y221" s="365"/>
      <c r="Z221" s="331"/>
      <c r="AA221" s="331"/>
      <c r="AB221" s="328"/>
      <c r="AC221" s="331"/>
      <c r="AD221" s="334"/>
      <c r="AE221" s="337"/>
      <c r="AF221" s="340"/>
      <c r="AG221" s="343"/>
    </row>
    <row r="222" spans="1:33" ht="25.5" hidden="1" customHeight="1" x14ac:dyDescent="0.25">
      <c r="A222" s="344">
        <v>44</v>
      </c>
      <c r="B222" s="347" t="e">
        <f>IF('Puestos de Trabajo Emp'!#REF!&lt;&gt;0,'Puestos de Trabajo Emp'!#REF!,"")</f>
        <v>#REF!</v>
      </c>
      <c r="C222" s="347" t="e">
        <f>IF('Puestos de Trabajo Emp'!#REF!&lt;&gt;0,'Puestos de Trabajo Emp'!#REF!,"")</f>
        <v>#REF!</v>
      </c>
      <c r="D222" s="90" t="e">
        <f>IF('Puestos de Trabajo Emp'!#REF!&lt;&gt;0,'Puestos de Trabajo Emp'!#REF!,"")</f>
        <v>#REF!</v>
      </c>
      <c r="E222" s="91" t="e">
        <f>IF('Puestos de Trabajo Emp'!#REF!&lt;&gt;0,'Puestos de Trabajo Emp'!#REF!,"")</f>
        <v>#REF!</v>
      </c>
      <c r="F222" s="350" t="e">
        <f>IF('Puestos de Trabajo Emp'!#REF!&lt;&gt;0,'Puestos de Trabajo Emp'!#REF!,"")</f>
        <v>#REF!</v>
      </c>
      <c r="G222" s="90" t="e">
        <f>IF('Puestos de Trabajo Emp'!#REF!&lt;&gt;0,'Puestos de Trabajo Emp'!#REF!,"")</f>
        <v>#REF!</v>
      </c>
      <c r="H222" s="91" t="e">
        <f>IF('Puestos de Trabajo Emp'!#REF!&lt;&gt;0,'Puestos de Trabajo Emp'!#REF!,"")</f>
        <v>#REF!</v>
      </c>
      <c r="I222" s="91" t="e">
        <f>IF('Puestos de Trabajo Emp'!#REF!&lt;&gt;0,'Puestos de Trabajo Emp'!#REF!,"")</f>
        <v>#REF!</v>
      </c>
      <c r="J222" s="350" t="e">
        <f>IF('Puestos de Trabajo Emp'!#REF!&lt;&gt;0,'Puestos de Trabajo Emp'!#REF!,"")</f>
        <v>#REF!</v>
      </c>
      <c r="K222" s="350" t="e">
        <f>IF('Puestos de Trabajo Emp'!#REF!&lt;&gt;0,'Puestos de Trabajo Emp'!#REF!,"")</f>
        <v>#REF!</v>
      </c>
      <c r="L222" s="350" t="e">
        <f>IF('Puestos de Trabajo Emp'!#REF!&lt;&gt;0,'Puestos de Trabajo Emp'!#REF!,"")</f>
        <v>#REF!</v>
      </c>
      <c r="M222" s="353" t="e">
        <f>SUM(E222:E226)</f>
        <v>#REF!</v>
      </c>
      <c r="N222" s="40">
        <v>1</v>
      </c>
      <c r="O222" s="40">
        <v>88</v>
      </c>
      <c r="P222" s="366">
        <f>MAX(O222:O226)</f>
        <v>100</v>
      </c>
      <c r="Q222" s="64" t="e">
        <f t="shared" si="116"/>
        <v>#REF!</v>
      </c>
      <c r="R222" s="332" t="e">
        <f>SUM(Q222:Q226)</f>
        <v>#REF!</v>
      </c>
      <c r="S222" s="332" t="e">
        <f>ROUND(M222/(8/POWER(2,((P222-85)/3))),1)</f>
        <v>#REF!</v>
      </c>
      <c r="T222" s="362" t="e">
        <f>IF(S222&gt;=10,"Alta",IF(S222&lt;0.5,"Baja","Media"))</f>
        <v>#REF!</v>
      </c>
      <c r="U222" s="323"/>
      <c r="V222" s="323"/>
      <c r="W222" s="282" t="s">
        <v>250</v>
      </c>
      <c r="X222" s="329"/>
      <c r="Y222" s="282"/>
      <c r="Z222" s="329"/>
      <c r="AA222" s="329"/>
      <c r="AB222" s="326">
        <f>ROUND(8/(POWER(2,((AC222-85)/3))),1)</f>
        <v>2705659852.4000001</v>
      </c>
      <c r="AC222" s="329"/>
      <c r="AD222" s="332" t="e">
        <f>ROUND(M222/(8/POWER(2,((AC222-85)/3))),1)</f>
        <v>#REF!</v>
      </c>
      <c r="AE222" s="335" t="e">
        <f t="shared" ref="AE222" si="129">IF(AD222&gt;=10,"Crítico",IF(AD222&lt;0.5,"Bajo","Importante"))</f>
        <v>#REF!</v>
      </c>
      <c r="AF222" s="338" t="e">
        <f t="shared" ref="AF222" si="130">IF(AD222&gt;=10,"Exposición Ocupacional sobre diez veces la Dosis de Ruido Máxima Permitida.",IF(AD222&gt;=1,"Exposición Ocupacional sobre la Dosis de Ruido Máxima Permitida.",IF(AD222&lt;0.5,"Exposición Ocupacional bajo la Dosis de Acción.","Exposición Ocupacional bajo la Dosis de Ruido Máxima Permitida pero sobre la Dosis de Acción.")))</f>
        <v>#REF!</v>
      </c>
      <c r="AG222" s="341" t="e">
        <f t="shared" ref="AG222" si="131">IF(AD222&gt;=10,"Se establece un plazo máximo de seis meses para implementar medidas de control.  Remitir al experto asesor de ACHS la nómina de todos los trabajadores de este puesto de trabajo, para su ingreso al Programa de Vigilancia de la Salud ACHS.",IF(AD222&lt;0.5,"Mantener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223" spans="1:33" ht="25.5" hidden="1" customHeight="1" x14ac:dyDescent="0.25">
      <c r="A223" s="345"/>
      <c r="B223" s="348"/>
      <c r="C223" s="348"/>
      <c r="D223" s="94" t="e">
        <f>IF('Puestos de Trabajo Emp'!#REF!&lt;&gt;0,'Puestos de Trabajo Emp'!#REF!,"")</f>
        <v>#REF!</v>
      </c>
      <c r="E223" s="95" t="e">
        <f>IF('Puestos de Trabajo Emp'!#REF!&lt;&gt;0,'Puestos de Trabajo Emp'!#REF!,"")</f>
        <v>#REF!</v>
      </c>
      <c r="F223" s="351"/>
      <c r="G223" s="94" t="e">
        <f>IF('Puestos de Trabajo Emp'!#REF!&lt;&gt;0,'Puestos de Trabajo Emp'!#REF!,"")</f>
        <v>#REF!</v>
      </c>
      <c r="H223" s="95" t="e">
        <f>IF('Puestos de Trabajo Emp'!#REF!&lt;&gt;0,'Puestos de Trabajo Emp'!#REF!,"")</f>
        <v>#REF!</v>
      </c>
      <c r="I223" s="95" t="e">
        <f>IF('Puestos de Trabajo Emp'!#REF!&lt;&gt;0,'Puestos de Trabajo Emp'!#REF!,"")</f>
        <v>#REF!</v>
      </c>
      <c r="J223" s="351"/>
      <c r="K223" s="351"/>
      <c r="L223" s="351"/>
      <c r="M223" s="354"/>
      <c r="N223" s="41">
        <v>2</v>
      </c>
      <c r="O223" s="41">
        <v>99</v>
      </c>
      <c r="P223" s="367"/>
      <c r="Q223" s="62" t="e">
        <f t="shared" si="116"/>
        <v>#REF!</v>
      </c>
      <c r="R223" s="333"/>
      <c r="S223" s="333"/>
      <c r="T223" s="363"/>
      <c r="U223" s="324"/>
      <c r="V223" s="324"/>
      <c r="W223" s="283"/>
      <c r="X223" s="330"/>
      <c r="Y223" s="283"/>
      <c r="Z223" s="330"/>
      <c r="AA223" s="330"/>
      <c r="AB223" s="327"/>
      <c r="AC223" s="330"/>
      <c r="AD223" s="333"/>
      <c r="AE223" s="336"/>
      <c r="AF223" s="339"/>
      <c r="AG223" s="342"/>
    </row>
    <row r="224" spans="1:33" ht="25.5" hidden="1" customHeight="1" x14ac:dyDescent="0.25">
      <c r="A224" s="345"/>
      <c r="B224" s="348"/>
      <c r="C224" s="348"/>
      <c r="D224" s="94" t="e">
        <f>IF('Puestos de Trabajo Emp'!#REF!&lt;&gt;0,'Puestos de Trabajo Emp'!#REF!,"")</f>
        <v>#REF!</v>
      </c>
      <c r="E224" s="95" t="e">
        <f>IF('Puestos de Trabajo Emp'!#REF!&lt;&gt;0,'Puestos de Trabajo Emp'!#REF!,"")</f>
        <v>#REF!</v>
      </c>
      <c r="F224" s="351"/>
      <c r="G224" s="94" t="e">
        <f>IF('Puestos de Trabajo Emp'!#REF!&lt;&gt;0,'Puestos de Trabajo Emp'!#REF!,"")</f>
        <v>#REF!</v>
      </c>
      <c r="H224" s="95" t="e">
        <f>IF('Puestos de Trabajo Emp'!#REF!&lt;&gt;0,'Puestos de Trabajo Emp'!#REF!,"")</f>
        <v>#REF!</v>
      </c>
      <c r="I224" s="95" t="e">
        <f>IF('Puestos de Trabajo Emp'!#REF!&lt;&gt;0,'Puestos de Trabajo Emp'!#REF!,"")</f>
        <v>#REF!</v>
      </c>
      <c r="J224" s="351"/>
      <c r="K224" s="351"/>
      <c r="L224" s="351"/>
      <c r="M224" s="354"/>
      <c r="N224" s="41">
        <v>3</v>
      </c>
      <c r="O224" s="41">
        <v>82</v>
      </c>
      <c r="P224" s="367"/>
      <c r="Q224" s="62" t="e">
        <f t="shared" si="116"/>
        <v>#REF!</v>
      </c>
      <c r="R224" s="333"/>
      <c r="S224" s="333"/>
      <c r="T224" s="363"/>
      <c r="U224" s="324"/>
      <c r="V224" s="324"/>
      <c r="W224" s="283"/>
      <c r="X224" s="330"/>
      <c r="Y224" s="283"/>
      <c r="Z224" s="330"/>
      <c r="AA224" s="330"/>
      <c r="AB224" s="327"/>
      <c r="AC224" s="330"/>
      <c r="AD224" s="333"/>
      <c r="AE224" s="336"/>
      <c r="AF224" s="339"/>
      <c r="AG224" s="342"/>
    </row>
    <row r="225" spans="1:33" ht="25.5" hidden="1" customHeight="1" x14ac:dyDescent="0.25">
      <c r="A225" s="345"/>
      <c r="B225" s="348"/>
      <c r="C225" s="348"/>
      <c r="D225" s="94" t="e">
        <f>IF('Puestos de Trabajo Emp'!#REF!&lt;&gt;0,'Puestos de Trabajo Emp'!#REF!,"")</f>
        <v>#REF!</v>
      </c>
      <c r="E225" s="95" t="e">
        <f>IF('Puestos de Trabajo Emp'!#REF!&lt;&gt;0,'Puestos de Trabajo Emp'!#REF!,"")</f>
        <v>#REF!</v>
      </c>
      <c r="F225" s="351"/>
      <c r="G225" s="94" t="e">
        <f>IF('Puestos de Trabajo Emp'!#REF!&lt;&gt;0,'Puestos de Trabajo Emp'!#REF!,"")</f>
        <v>#REF!</v>
      </c>
      <c r="H225" s="95" t="e">
        <f>IF('Puestos de Trabajo Emp'!#REF!&lt;&gt;0,'Puestos de Trabajo Emp'!#REF!,"")</f>
        <v>#REF!</v>
      </c>
      <c r="I225" s="95" t="e">
        <f>IF('Puestos de Trabajo Emp'!#REF!&lt;&gt;0,'Puestos de Trabajo Emp'!#REF!,"")</f>
        <v>#REF!</v>
      </c>
      <c r="J225" s="351"/>
      <c r="K225" s="351"/>
      <c r="L225" s="351"/>
      <c r="M225" s="354"/>
      <c r="N225" s="41">
        <v>4</v>
      </c>
      <c r="O225" s="41">
        <v>100</v>
      </c>
      <c r="P225" s="367"/>
      <c r="Q225" s="62" t="e">
        <f t="shared" si="116"/>
        <v>#REF!</v>
      </c>
      <c r="R225" s="333"/>
      <c r="S225" s="333"/>
      <c r="T225" s="363"/>
      <c r="U225" s="324"/>
      <c r="V225" s="324"/>
      <c r="W225" s="283"/>
      <c r="X225" s="330"/>
      <c r="Y225" s="283"/>
      <c r="Z225" s="330"/>
      <c r="AA225" s="330"/>
      <c r="AB225" s="327"/>
      <c r="AC225" s="330"/>
      <c r="AD225" s="333"/>
      <c r="AE225" s="336"/>
      <c r="AF225" s="339"/>
      <c r="AG225" s="342"/>
    </row>
    <row r="226" spans="1:33" ht="25.5" hidden="1" customHeight="1" thickBot="1" x14ac:dyDescent="0.3">
      <c r="A226" s="346"/>
      <c r="B226" s="349"/>
      <c r="C226" s="349"/>
      <c r="D226" s="92" t="e">
        <f>IF('Puestos de Trabajo Emp'!#REF!&lt;&gt;0,'Puestos de Trabajo Emp'!#REF!,"")</f>
        <v>#REF!</v>
      </c>
      <c r="E226" s="93" t="e">
        <f>IF('Puestos de Trabajo Emp'!#REF!&lt;&gt;0,'Puestos de Trabajo Emp'!#REF!,"")</f>
        <v>#REF!</v>
      </c>
      <c r="F226" s="352"/>
      <c r="G226" s="92" t="e">
        <f>IF('Puestos de Trabajo Emp'!#REF!&lt;&gt;0,'Puestos de Trabajo Emp'!#REF!,"")</f>
        <v>#REF!</v>
      </c>
      <c r="H226" s="93" t="e">
        <f>IF('Puestos de Trabajo Emp'!#REF!&lt;&gt;0,'Puestos de Trabajo Emp'!#REF!,"")</f>
        <v>#REF!</v>
      </c>
      <c r="I226" s="93" t="e">
        <f>IF('Puestos de Trabajo Emp'!#REF!&lt;&gt;0,'Puestos de Trabajo Emp'!#REF!,"")</f>
        <v>#REF!</v>
      </c>
      <c r="J226" s="352"/>
      <c r="K226" s="352"/>
      <c r="L226" s="352"/>
      <c r="M226" s="355"/>
      <c r="N226" s="42">
        <v>5</v>
      </c>
      <c r="O226" s="42">
        <v>89</v>
      </c>
      <c r="P226" s="368"/>
      <c r="Q226" s="63" t="e">
        <f t="shared" si="116"/>
        <v>#REF!</v>
      </c>
      <c r="R226" s="334"/>
      <c r="S226" s="334"/>
      <c r="T226" s="364"/>
      <c r="U226" s="325"/>
      <c r="V226" s="325"/>
      <c r="W226" s="365"/>
      <c r="X226" s="331"/>
      <c r="Y226" s="365"/>
      <c r="Z226" s="331"/>
      <c r="AA226" s="331"/>
      <c r="AB226" s="328"/>
      <c r="AC226" s="331"/>
      <c r="AD226" s="334"/>
      <c r="AE226" s="337"/>
      <c r="AF226" s="340"/>
      <c r="AG226" s="343"/>
    </row>
    <row r="227" spans="1:33" ht="25.5" hidden="1" customHeight="1" x14ac:dyDescent="0.25">
      <c r="A227" s="344">
        <v>45</v>
      </c>
      <c r="B227" s="347" t="e">
        <f>IF('Puestos de Trabajo Emp'!#REF!&lt;&gt;0,'Puestos de Trabajo Emp'!#REF!,"")</f>
        <v>#REF!</v>
      </c>
      <c r="C227" s="347" t="e">
        <f>IF('Puestos de Trabajo Emp'!#REF!&lt;&gt;0,'Puestos de Trabajo Emp'!#REF!,"")</f>
        <v>#REF!</v>
      </c>
      <c r="D227" s="90" t="e">
        <f>IF('Puestos de Trabajo Emp'!#REF!&lt;&gt;0,'Puestos de Trabajo Emp'!#REF!,"")</f>
        <v>#REF!</v>
      </c>
      <c r="E227" s="91" t="e">
        <f>IF('Puestos de Trabajo Emp'!#REF!&lt;&gt;0,'Puestos de Trabajo Emp'!#REF!,"")</f>
        <v>#REF!</v>
      </c>
      <c r="F227" s="350" t="e">
        <f>IF('Puestos de Trabajo Emp'!#REF!&lt;&gt;0,'Puestos de Trabajo Emp'!#REF!,"")</f>
        <v>#REF!</v>
      </c>
      <c r="G227" s="90" t="e">
        <f>IF('Puestos de Trabajo Emp'!#REF!&lt;&gt;0,'Puestos de Trabajo Emp'!#REF!,"")</f>
        <v>#REF!</v>
      </c>
      <c r="H227" s="91" t="e">
        <f>IF('Puestos de Trabajo Emp'!#REF!&lt;&gt;0,'Puestos de Trabajo Emp'!#REF!,"")</f>
        <v>#REF!</v>
      </c>
      <c r="I227" s="91" t="e">
        <f>IF('Puestos de Trabajo Emp'!#REF!&lt;&gt;0,'Puestos de Trabajo Emp'!#REF!,"")</f>
        <v>#REF!</v>
      </c>
      <c r="J227" s="350" t="e">
        <f>IF('Puestos de Trabajo Emp'!#REF!&lt;&gt;0,'Puestos de Trabajo Emp'!#REF!,"")</f>
        <v>#REF!</v>
      </c>
      <c r="K227" s="350" t="e">
        <f>IF('Puestos de Trabajo Emp'!#REF!&lt;&gt;0,'Puestos de Trabajo Emp'!#REF!,"")</f>
        <v>#REF!</v>
      </c>
      <c r="L227" s="350" t="e">
        <f>IF('Puestos de Trabajo Emp'!#REF!&lt;&gt;0,'Puestos de Trabajo Emp'!#REF!,"")</f>
        <v>#REF!</v>
      </c>
      <c r="M227" s="353" t="e">
        <f>SUM(E227:E231)</f>
        <v>#REF!</v>
      </c>
      <c r="N227" s="43">
        <v>6</v>
      </c>
      <c r="O227" s="43">
        <v>88</v>
      </c>
      <c r="P227" s="357">
        <f>MAX(O227:O231)</f>
        <v>99</v>
      </c>
      <c r="Q227" s="61" t="e">
        <f t="shared" si="116"/>
        <v>#REF!</v>
      </c>
      <c r="R227" s="360" t="e">
        <f>SUM(Q227:Q231)</f>
        <v>#REF!</v>
      </c>
      <c r="S227" s="332" t="e">
        <f>ROUND(M227/(8/POWER(2,((P227-85)/3))),1)</f>
        <v>#REF!</v>
      </c>
      <c r="T227" s="362" t="e">
        <f>IF(S227&gt;=10,"Alta",IF(S227&lt;0.5,"Baja","Media"))</f>
        <v>#REF!</v>
      </c>
      <c r="U227" s="324"/>
      <c r="V227" s="323"/>
      <c r="W227" s="282" t="s">
        <v>250</v>
      </c>
      <c r="X227" s="330"/>
      <c r="Y227" s="283"/>
      <c r="Z227" s="330"/>
      <c r="AA227" s="330"/>
      <c r="AB227" s="326">
        <f>ROUND(8/(POWER(2,((AC227-85)/3))),1)</f>
        <v>2705659852.4000001</v>
      </c>
      <c r="AC227" s="330"/>
      <c r="AD227" s="333" t="e">
        <f>ROUND(M227/(8/POWER(2,((AC227-85)/3))),1)</f>
        <v>#REF!</v>
      </c>
      <c r="AE227" s="335" t="e">
        <f t="shared" ref="AE227" si="132">IF(AD227&gt;=10,"Crítico",IF(AD227&lt;0.5,"Bajo","Importante"))</f>
        <v>#REF!</v>
      </c>
      <c r="AF227" s="338" t="e">
        <f t="shared" ref="AF227" si="133">IF(AD227&gt;=10,"Exposición Ocupacional sobre diez veces la Dosis de Ruido Máxima Permitida.",IF(AD227&gt;=1,"Exposición Ocupacional sobre la Dosis de Ruido Máxima Permitida.",IF(AD227&lt;0.5,"Exposición Ocupacional bajo la Dosis de Acción.","Exposición Ocupacional bajo la Dosis de Ruido Máxima Permitida pero sobre la Dosis de Acción.")))</f>
        <v>#REF!</v>
      </c>
      <c r="AG227" s="341" t="e">
        <f t="shared" ref="AG227" si="134">IF(AD227&gt;=10,"Se establece un plazo máximo de seis meses para implementar medidas de control.  Remitir al experto asesor de ACHS la nómina de todos los trabajadores de este puesto de trabajo, para su ingreso al Programa de Vigilancia de la Salud ACHS.",IF(AD227&lt;0.5,"Mantener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228" spans="1:33" ht="25.5" hidden="1" customHeight="1" x14ac:dyDescent="0.25">
      <c r="A228" s="345"/>
      <c r="B228" s="348"/>
      <c r="C228" s="348"/>
      <c r="D228" s="94" t="e">
        <f>IF('Puestos de Trabajo Emp'!#REF!&lt;&gt;0,'Puestos de Trabajo Emp'!#REF!,"")</f>
        <v>#REF!</v>
      </c>
      <c r="E228" s="95" t="e">
        <f>IF('Puestos de Trabajo Emp'!#REF!&lt;&gt;0,'Puestos de Trabajo Emp'!#REF!,"")</f>
        <v>#REF!</v>
      </c>
      <c r="F228" s="351"/>
      <c r="G228" s="94" t="e">
        <f>IF('Puestos de Trabajo Emp'!#REF!&lt;&gt;0,'Puestos de Trabajo Emp'!#REF!,"")</f>
        <v>#REF!</v>
      </c>
      <c r="H228" s="95" t="e">
        <f>IF('Puestos de Trabajo Emp'!#REF!&lt;&gt;0,'Puestos de Trabajo Emp'!#REF!,"")</f>
        <v>#REF!</v>
      </c>
      <c r="I228" s="95" t="e">
        <f>IF('Puestos de Trabajo Emp'!#REF!&lt;&gt;0,'Puestos de Trabajo Emp'!#REF!,"")</f>
        <v>#REF!</v>
      </c>
      <c r="J228" s="351"/>
      <c r="K228" s="351"/>
      <c r="L228" s="351"/>
      <c r="M228" s="354"/>
      <c r="N228" s="41">
        <v>7</v>
      </c>
      <c r="O228" s="41">
        <v>99</v>
      </c>
      <c r="P228" s="357"/>
      <c r="Q228" s="62" t="e">
        <f t="shared" si="116"/>
        <v>#REF!</v>
      </c>
      <c r="R228" s="360"/>
      <c r="S228" s="333"/>
      <c r="T228" s="363"/>
      <c r="U228" s="324"/>
      <c r="V228" s="324"/>
      <c r="W228" s="283"/>
      <c r="X228" s="330"/>
      <c r="Y228" s="283"/>
      <c r="Z228" s="330"/>
      <c r="AA228" s="330"/>
      <c r="AB228" s="327"/>
      <c r="AC228" s="330"/>
      <c r="AD228" s="333"/>
      <c r="AE228" s="336"/>
      <c r="AF228" s="339"/>
      <c r="AG228" s="342"/>
    </row>
    <row r="229" spans="1:33" ht="25.5" hidden="1" customHeight="1" x14ac:dyDescent="0.25">
      <c r="A229" s="345"/>
      <c r="B229" s="348"/>
      <c r="C229" s="348"/>
      <c r="D229" s="94" t="e">
        <f>IF('Puestos de Trabajo Emp'!#REF!&lt;&gt;0,'Puestos de Trabajo Emp'!#REF!,"")</f>
        <v>#REF!</v>
      </c>
      <c r="E229" s="95" t="e">
        <f>IF('Puestos de Trabajo Emp'!#REF!&lt;&gt;0,'Puestos de Trabajo Emp'!#REF!,"")</f>
        <v>#REF!</v>
      </c>
      <c r="F229" s="351"/>
      <c r="G229" s="94" t="e">
        <f>IF('Puestos de Trabajo Emp'!#REF!&lt;&gt;0,'Puestos de Trabajo Emp'!#REF!,"")</f>
        <v>#REF!</v>
      </c>
      <c r="H229" s="95" t="e">
        <f>IF('Puestos de Trabajo Emp'!#REF!&lt;&gt;0,'Puestos de Trabajo Emp'!#REF!,"")</f>
        <v>#REF!</v>
      </c>
      <c r="I229" s="95" t="e">
        <f>IF('Puestos de Trabajo Emp'!#REF!&lt;&gt;0,'Puestos de Trabajo Emp'!#REF!,"")</f>
        <v>#REF!</v>
      </c>
      <c r="J229" s="351"/>
      <c r="K229" s="351"/>
      <c r="L229" s="351"/>
      <c r="M229" s="354"/>
      <c r="N229" s="41"/>
      <c r="O229" s="41"/>
      <c r="P229" s="357"/>
      <c r="Q229" s="62" t="e">
        <f t="shared" si="116"/>
        <v>#REF!</v>
      </c>
      <c r="R229" s="360"/>
      <c r="S229" s="333"/>
      <c r="T229" s="363"/>
      <c r="U229" s="324"/>
      <c r="V229" s="324"/>
      <c r="W229" s="283"/>
      <c r="X229" s="330"/>
      <c r="Y229" s="283"/>
      <c r="Z229" s="330"/>
      <c r="AA229" s="330"/>
      <c r="AB229" s="327"/>
      <c r="AC229" s="330"/>
      <c r="AD229" s="333"/>
      <c r="AE229" s="336"/>
      <c r="AF229" s="339"/>
      <c r="AG229" s="342"/>
    </row>
    <row r="230" spans="1:33" ht="25.5" hidden="1" customHeight="1" x14ac:dyDescent="0.25">
      <c r="A230" s="345"/>
      <c r="B230" s="348"/>
      <c r="C230" s="348"/>
      <c r="D230" s="94" t="e">
        <f>IF('Puestos de Trabajo Emp'!#REF!&lt;&gt;0,'Puestos de Trabajo Emp'!#REF!,"")</f>
        <v>#REF!</v>
      </c>
      <c r="E230" s="95" t="e">
        <f>IF('Puestos de Trabajo Emp'!#REF!&lt;&gt;0,'Puestos de Trabajo Emp'!#REF!,"")</f>
        <v>#REF!</v>
      </c>
      <c r="F230" s="351"/>
      <c r="G230" s="94" t="e">
        <f>IF('Puestos de Trabajo Emp'!#REF!&lt;&gt;0,'Puestos de Trabajo Emp'!#REF!,"")</f>
        <v>#REF!</v>
      </c>
      <c r="H230" s="95" t="e">
        <f>IF('Puestos de Trabajo Emp'!#REF!&lt;&gt;0,'Puestos de Trabajo Emp'!#REF!,"")</f>
        <v>#REF!</v>
      </c>
      <c r="I230" s="95" t="e">
        <f>IF('Puestos de Trabajo Emp'!#REF!&lt;&gt;0,'Puestos de Trabajo Emp'!#REF!,"")</f>
        <v>#REF!</v>
      </c>
      <c r="J230" s="351"/>
      <c r="K230" s="351"/>
      <c r="L230" s="351"/>
      <c r="M230" s="354"/>
      <c r="N230" s="41"/>
      <c r="O230" s="41"/>
      <c r="P230" s="357"/>
      <c r="Q230" s="62" t="e">
        <f t="shared" si="116"/>
        <v>#REF!</v>
      </c>
      <c r="R230" s="360"/>
      <c r="S230" s="333"/>
      <c r="T230" s="363"/>
      <c r="U230" s="324"/>
      <c r="V230" s="324"/>
      <c r="W230" s="283"/>
      <c r="X230" s="330"/>
      <c r="Y230" s="283"/>
      <c r="Z230" s="330"/>
      <c r="AA230" s="330"/>
      <c r="AB230" s="327"/>
      <c r="AC230" s="330"/>
      <c r="AD230" s="333"/>
      <c r="AE230" s="336"/>
      <c r="AF230" s="339"/>
      <c r="AG230" s="342"/>
    </row>
    <row r="231" spans="1:33" ht="25.5" hidden="1" customHeight="1" thickBot="1" x14ac:dyDescent="0.3">
      <c r="A231" s="346"/>
      <c r="B231" s="349"/>
      <c r="C231" s="349"/>
      <c r="D231" s="92" t="e">
        <f>IF('Puestos de Trabajo Emp'!#REF!&lt;&gt;0,'Puestos de Trabajo Emp'!#REF!,"")</f>
        <v>#REF!</v>
      </c>
      <c r="E231" s="93" t="e">
        <f>IF('Puestos de Trabajo Emp'!#REF!&lt;&gt;0,'Puestos de Trabajo Emp'!#REF!,"")</f>
        <v>#REF!</v>
      </c>
      <c r="F231" s="352"/>
      <c r="G231" s="92" t="e">
        <f>IF('Puestos de Trabajo Emp'!#REF!&lt;&gt;0,'Puestos de Trabajo Emp'!#REF!,"")</f>
        <v>#REF!</v>
      </c>
      <c r="H231" s="93" t="e">
        <f>IF('Puestos de Trabajo Emp'!#REF!&lt;&gt;0,'Puestos de Trabajo Emp'!#REF!,"")</f>
        <v>#REF!</v>
      </c>
      <c r="I231" s="93" t="e">
        <f>IF('Puestos de Trabajo Emp'!#REF!&lt;&gt;0,'Puestos de Trabajo Emp'!#REF!,"")</f>
        <v>#REF!</v>
      </c>
      <c r="J231" s="352"/>
      <c r="K231" s="352"/>
      <c r="L231" s="352"/>
      <c r="M231" s="355"/>
      <c r="N231" s="68"/>
      <c r="O231" s="68"/>
      <c r="P231" s="357"/>
      <c r="Q231" s="69" t="e">
        <f t="shared" si="116"/>
        <v>#REF!</v>
      </c>
      <c r="R231" s="360"/>
      <c r="S231" s="334"/>
      <c r="T231" s="364"/>
      <c r="U231" s="324"/>
      <c r="V231" s="325"/>
      <c r="W231" s="365"/>
      <c r="X231" s="330"/>
      <c r="Y231" s="283"/>
      <c r="Z231" s="330"/>
      <c r="AA231" s="330"/>
      <c r="AB231" s="328"/>
      <c r="AC231" s="330"/>
      <c r="AD231" s="333"/>
      <c r="AE231" s="337"/>
      <c r="AF231" s="340"/>
      <c r="AG231" s="343"/>
    </row>
    <row r="232" spans="1:33" ht="25.5" hidden="1" customHeight="1" x14ac:dyDescent="0.25">
      <c r="A232" s="344">
        <v>46</v>
      </c>
      <c r="B232" s="347" t="e">
        <f>IF('Puestos de Trabajo Emp'!#REF!&lt;&gt;0,'Puestos de Trabajo Emp'!#REF!,"")</f>
        <v>#REF!</v>
      </c>
      <c r="C232" s="347" t="e">
        <f>IF('Puestos de Trabajo Emp'!#REF!&lt;&gt;0,'Puestos de Trabajo Emp'!#REF!,"")</f>
        <v>#REF!</v>
      </c>
      <c r="D232" s="90" t="e">
        <f>IF('Puestos de Trabajo Emp'!#REF!&lt;&gt;0,'Puestos de Trabajo Emp'!#REF!,"")</f>
        <v>#REF!</v>
      </c>
      <c r="E232" s="91" t="e">
        <f>IF('Puestos de Trabajo Emp'!#REF!&lt;&gt;0,'Puestos de Trabajo Emp'!#REF!,"")</f>
        <v>#REF!</v>
      </c>
      <c r="F232" s="350" t="e">
        <f>IF('Puestos de Trabajo Emp'!#REF!&lt;&gt;0,'Puestos de Trabajo Emp'!#REF!,"")</f>
        <v>#REF!</v>
      </c>
      <c r="G232" s="90" t="e">
        <f>IF('Puestos de Trabajo Emp'!#REF!&lt;&gt;0,'Puestos de Trabajo Emp'!#REF!,"")</f>
        <v>#REF!</v>
      </c>
      <c r="H232" s="91" t="e">
        <f>IF('Puestos de Trabajo Emp'!#REF!&lt;&gt;0,'Puestos de Trabajo Emp'!#REF!,"")</f>
        <v>#REF!</v>
      </c>
      <c r="I232" s="91" t="e">
        <f>IF('Puestos de Trabajo Emp'!#REF!&lt;&gt;0,'Puestos de Trabajo Emp'!#REF!,"")</f>
        <v>#REF!</v>
      </c>
      <c r="J232" s="350" t="e">
        <f>IF('Puestos de Trabajo Emp'!#REF!&lt;&gt;0,'Puestos de Trabajo Emp'!#REF!,"")</f>
        <v>#REF!</v>
      </c>
      <c r="K232" s="350" t="e">
        <f>IF('Puestos de Trabajo Emp'!#REF!&lt;&gt;0,'Puestos de Trabajo Emp'!#REF!,"")</f>
        <v>#REF!</v>
      </c>
      <c r="L232" s="350" t="e">
        <f>IF('Puestos de Trabajo Emp'!#REF!&lt;&gt;0,'Puestos de Trabajo Emp'!#REF!,"")</f>
        <v>#REF!</v>
      </c>
      <c r="M232" s="353" t="e">
        <f>SUM(E232:E236)</f>
        <v>#REF!</v>
      </c>
      <c r="N232" s="40">
        <v>9</v>
      </c>
      <c r="O232" s="40">
        <v>88</v>
      </c>
      <c r="P232" s="356">
        <f>MAX(O232:O236)</f>
        <v>88</v>
      </c>
      <c r="Q232" s="64" t="e">
        <f t="shared" si="116"/>
        <v>#REF!</v>
      </c>
      <c r="R232" s="359" t="e">
        <f>SUM(Q232:Q236)</f>
        <v>#REF!</v>
      </c>
      <c r="S232" s="332" t="e">
        <f>ROUND(M232/(8/POWER(2,((P232-85)/3))),1)</f>
        <v>#REF!</v>
      </c>
      <c r="T232" s="362" t="e">
        <f>IF(S232&gt;=10,"Alta",IF(S232&lt;0.5,"Baja","Media"))</f>
        <v>#REF!</v>
      </c>
      <c r="U232" s="323"/>
      <c r="V232" s="323"/>
      <c r="W232" s="282" t="s">
        <v>250</v>
      </c>
      <c r="X232" s="329"/>
      <c r="Y232" s="282"/>
      <c r="Z232" s="329"/>
      <c r="AA232" s="329"/>
      <c r="AB232" s="326">
        <f>ROUND(8/(POWER(2,((AC232-85)/3))),1)</f>
        <v>2705659852.4000001</v>
      </c>
      <c r="AC232" s="329"/>
      <c r="AD232" s="332" t="e">
        <f>ROUND(M232/(8/POWER(2,((AC232-85)/3))),1)</f>
        <v>#REF!</v>
      </c>
      <c r="AE232" s="335" t="e">
        <f t="shared" ref="AE232" si="135">IF(AD232&gt;=10,"Crítico",IF(AD232&lt;0.5,"Bajo","Importante"))</f>
        <v>#REF!</v>
      </c>
      <c r="AF232" s="338" t="e">
        <f t="shared" ref="AF232" si="136">IF(AD232&gt;=10,"Exposición Ocupacional sobre diez veces la Dosis de Ruido Máxima Permitida.",IF(AD232&gt;=1,"Exposición Ocupacional sobre la Dosis de Ruido Máxima Permitida.",IF(AD232&lt;0.5,"Exposición Ocupacional bajo la Dosis de Acción.","Exposición Ocupacional bajo la Dosis de Ruido Máxima Permitida pero sobre la Dosis de Acción.")))</f>
        <v>#REF!</v>
      </c>
      <c r="AG232" s="341" t="e">
        <f t="shared" ref="AG232" si="137">IF(AD232&gt;=10,"Se establece un plazo máximo de seis meses para implementar medidas de control.  Remitir al experto asesor de ACHS la nómina de todos los trabajadores de este puesto de trabajo, para su ingreso al Programa de Vigilancia de la Salud ACHS.",IF(AD232&lt;0.5,"Mantener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233" spans="1:33" ht="25.5" hidden="1" customHeight="1" x14ac:dyDescent="0.25">
      <c r="A233" s="345"/>
      <c r="B233" s="348"/>
      <c r="C233" s="348"/>
      <c r="D233" s="94" t="e">
        <f>IF('Puestos de Trabajo Emp'!#REF!&lt;&gt;0,'Puestos de Trabajo Emp'!#REF!,"")</f>
        <v>#REF!</v>
      </c>
      <c r="E233" s="95" t="e">
        <f>IF('Puestos de Trabajo Emp'!#REF!&lt;&gt;0,'Puestos de Trabajo Emp'!#REF!,"")</f>
        <v>#REF!</v>
      </c>
      <c r="F233" s="351"/>
      <c r="G233" s="94" t="e">
        <f>IF('Puestos de Trabajo Emp'!#REF!&lt;&gt;0,'Puestos de Trabajo Emp'!#REF!,"")</f>
        <v>#REF!</v>
      </c>
      <c r="H233" s="95" t="e">
        <f>IF('Puestos de Trabajo Emp'!#REF!&lt;&gt;0,'Puestos de Trabajo Emp'!#REF!,"")</f>
        <v>#REF!</v>
      </c>
      <c r="I233" s="95" t="e">
        <f>IF('Puestos de Trabajo Emp'!#REF!&lt;&gt;0,'Puestos de Trabajo Emp'!#REF!,"")</f>
        <v>#REF!</v>
      </c>
      <c r="J233" s="351"/>
      <c r="K233" s="351"/>
      <c r="L233" s="351"/>
      <c r="M233" s="354"/>
      <c r="N233" s="41"/>
      <c r="O233" s="41"/>
      <c r="P233" s="357"/>
      <c r="Q233" s="62" t="e">
        <f t="shared" si="116"/>
        <v>#REF!</v>
      </c>
      <c r="R233" s="360"/>
      <c r="S233" s="333"/>
      <c r="T233" s="363"/>
      <c r="U233" s="324"/>
      <c r="V233" s="324"/>
      <c r="W233" s="283"/>
      <c r="X233" s="330"/>
      <c r="Y233" s="283"/>
      <c r="Z233" s="330"/>
      <c r="AA233" s="330"/>
      <c r="AB233" s="327"/>
      <c r="AC233" s="330"/>
      <c r="AD233" s="333"/>
      <c r="AE233" s="336"/>
      <c r="AF233" s="339"/>
      <c r="AG233" s="342"/>
    </row>
    <row r="234" spans="1:33" ht="25.5" hidden="1" customHeight="1" x14ac:dyDescent="0.25">
      <c r="A234" s="345"/>
      <c r="B234" s="348"/>
      <c r="C234" s="348"/>
      <c r="D234" s="94" t="e">
        <f>IF('Puestos de Trabajo Emp'!#REF!&lt;&gt;0,'Puestos de Trabajo Emp'!#REF!,"")</f>
        <v>#REF!</v>
      </c>
      <c r="E234" s="95" t="e">
        <f>IF('Puestos de Trabajo Emp'!#REF!&lt;&gt;0,'Puestos de Trabajo Emp'!#REF!,"")</f>
        <v>#REF!</v>
      </c>
      <c r="F234" s="351"/>
      <c r="G234" s="94" t="e">
        <f>IF('Puestos de Trabajo Emp'!#REF!&lt;&gt;0,'Puestos de Trabajo Emp'!#REF!,"")</f>
        <v>#REF!</v>
      </c>
      <c r="H234" s="95" t="e">
        <f>IF('Puestos de Trabajo Emp'!#REF!&lt;&gt;0,'Puestos de Trabajo Emp'!#REF!,"")</f>
        <v>#REF!</v>
      </c>
      <c r="I234" s="95" t="e">
        <f>IF('Puestos de Trabajo Emp'!#REF!&lt;&gt;0,'Puestos de Trabajo Emp'!#REF!,"")</f>
        <v>#REF!</v>
      </c>
      <c r="J234" s="351"/>
      <c r="K234" s="351"/>
      <c r="L234" s="351"/>
      <c r="M234" s="354"/>
      <c r="N234" s="41"/>
      <c r="O234" s="41"/>
      <c r="P234" s="357"/>
      <c r="Q234" s="62" t="e">
        <f t="shared" si="116"/>
        <v>#REF!</v>
      </c>
      <c r="R234" s="360"/>
      <c r="S234" s="333"/>
      <c r="T234" s="363"/>
      <c r="U234" s="324"/>
      <c r="V234" s="324"/>
      <c r="W234" s="283"/>
      <c r="X234" s="330"/>
      <c r="Y234" s="283"/>
      <c r="Z234" s="330"/>
      <c r="AA234" s="330"/>
      <c r="AB234" s="327"/>
      <c r="AC234" s="330"/>
      <c r="AD234" s="333"/>
      <c r="AE234" s="336"/>
      <c r="AF234" s="339"/>
      <c r="AG234" s="342"/>
    </row>
    <row r="235" spans="1:33" ht="25.5" hidden="1" customHeight="1" x14ac:dyDescent="0.25">
      <c r="A235" s="345"/>
      <c r="B235" s="348"/>
      <c r="C235" s="348"/>
      <c r="D235" s="94" t="e">
        <f>IF('Puestos de Trabajo Emp'!#REF!&lt;&gt;0,'Puestos de Trabajo Emp'!#REF!,"")</f>
        <v>#REF!</v>
      </c>
      <c r="E235" s="95" t="e">
        <f>IF('Puestos de Trabajo Emp'!#REF!&lt;&gt;0,'Puestos de Trabajo Emp'!#REF!,"")</f>
        <v>#REF!</v>
      </c>
      <c r="F235" s="351"/>
      <c r="G235" s="94" t="e">
        <f>IF('Puestos de Trabajo Emp'!#REF!&lt;&gt;0,'Puestos de Trabajo Emp'!#REF!,"")</f>
        <v>#REF!</v>
      </c>
      <c r="H235" s="95" t="e">
        <f>IF('Puestos de Trabajo Emp'!#REF!&lt;&gt;0,'Puestos de Trabajo Emp'!#REF!,"")</f>
        <v>#REF!</v>
      </c>
      <c r="I235" s="95" t="e">
        <f>IF('Puestos de Trabajo Emp'!#REF!&lt;&gt;0,'Puestos de Trabajo Emp'!#REF!,"")</f>
        <v>#REF!</v>
      </c>
      <c r="J235" s="351"/>
      <c r="K235" s="351"/>
      <c r="L235" s="351"/>
      <c r="M235" s="354"/>
      <c r="N235" s="41"/>
      <c r="O235" s="41"/>
      <c r="P235" s="357"/>
      <c r="Q235" s="62" t="e">
        <f t="shared" si="116"/>
        <v>#REF!</v>
      </c>
      <c r="R235" s="360"/>
      <c r="S235" s="333"/>
      <c r="T235" s="363"/>
      <c r="U235" s="324"/>
      <c r="V235" s="324"/>
      <c r="W235" s="283"/>
      <c r="X235" s="330"/>
      <c r="Y235" s="283"/>
      <c r="Z235" s="330"/>
      <c r="AA235" s="330"/>
      <c r="AB235" s="327"/>
      <c r="AC235" s="330"/>
      <c r="AD235" s="333"/>
      <c r="AE235" s="336"/>
      <c r="AF235" s="339"/>
      <c r="AG235" s="342"/>
    </row>
    <row r="236" spans="1:33" ht="25.5" hidden="1" customHeight="1" thickBot="1" x14ac:dyDescent="0.3">
      <c r="A236" s="346"/>
      <c r="B236" s="349"/>
      <c r="C236" s="349"/>
      <c r="D236" s="92" t="e">
        <f>IF('Puestos de Trabajo Emp'!#REF!&lt;&gt;0,'Puestos de Trabajo Emp'!#REF!,"")</f>
        <v>#REF!</v>
      </c>
      <c r="E236" s="93" t="e">
        <f>IF('Puestos de Trabajo Emp'!#REF!&lt;&gt;0,'Puestos de Trabajo Emp'!#REF!,"")</f>
        <v>#REF!</v>
      </c>
      <c r="F236" s="352"/>
      <c r="G236" s="92" t="e">
        <f>IF('Puestos de Trabajo Emp'!#REF!&lt;&gt;0,'Puestos de Trabajo Emp'!#REF!,"")</f>
        <v>#REF!</v>
      </c>
      <c r="H236" s="93" t="e">
        <f>IF('Puestos de Trabajo Emp'!#REF!&lt;&gt;0,'Puestos de Trabajo Emp'!#REF!,"")</f>
        <v>#REF!</v>
      </c>
      <c r="I236" s="93" t="e">
        <f>IF('Puestos de Trabajo Emp'!#REF!&lt;&gt;0,'Puestos de Trabajo Emp'!#REF!,"")</f>
        <v>#REF!</v>
      </c>
      <c r="J236" s="352"/>
      <c r="K236" s="352"/>
      <c r="L236" s="352"/>
      <c r="M236" s="355"/>
      <c r="N236" s="42"/>
      <c r="O236" s="42"/>
      <c r="P236" s="358"/>
      <c r="Q236" s="63" t="e">
        <f t="shared" si="116"/>
        <v>#REF!</v>
      </c>
      <c r="R236" s="361"/>
      <c r="S236" s="334"/>
      <c r="T236" s="364"/>
      <c r="U236" s="325"/>
      <c r="V236" s="325"/>
      <c r="W236" s="365"/>
      <c r="X236" s="331"/>
      <c r="Y236" s="365"/>
      <c r="Z236" s="331"/>
      <c r="AA236" s="331"/>
      <c r="AB236" s="328"/>
      <c r="AC236" s="331"/>
      <c r="AD236" s="334"/>
      <c r="AE236" s="337"/>
      <c r="AF236" s="340"/>
      <c r="AG236" s="343"/>
    </row>
    <row r="237" spans="1:33" ht="25.5" hidden="1" customHeight="1" x14ac:dyDescent="0.25">
      <c r="A237" s="344">
        <v>47</v>
      </c>
      <c r="B237" s="347" t="e">
        <f>IF('Puestos de Trabajo Emp'!#REF!&lt;&gt;0,'Puestos de Trabajo Emp'!#REF!,"")</f>
        <v>#REF!</v>
      </c>
      <c r="C237" s="347" t="e">
        <f>IF('Puestos de Trabajo Emp'!#REF!&lt;&gt;0,'Puestos de Trabajo Emp'!#REF!,"")</f>
        <v>#REF!</v>
      </c>
      <c r="D237" s="90" t="e">
        <f>IF('Puestos de Trabajo Emp'!#REF!&lt;&gt;0,'Puestos de Trabajo Emp'!#REF!,"")</f>
        <v>#REF!</v>
      </c>
      <c r="E237" s="91" t="e">
        <f>IF('Puestos de Trabajo Emp'!#REF!&lt;&gt;0,'Puestos de Trabajo Emp'!#REF!,"")</f>
        <v>#REF!</v>
      </c>
      <c r="F237" s="350" t="e">
        <f>IF('Puestos de Trabajo Emp'!#REF!&lt;&gt;0,'Puestos de Trabajo Emp'!#REF!,"")</f>
        <v>#REF!</v>
      </c>
      <c r="G237" s="90" t="e">
        <f>IF('Puestos de Trabajo Emp'!#REF!&lt;&gt;0,'Puestos de Trabajo Emp'!#REF!,"")</f>
        <v>#REF!</v>
      </c>
      <c r="H237" s="91" t="e">
        <f>IF('Puestos de Trabajo Emp'!#REF!&lt;&gt;0,'Puestos de Trabajo Emp'!#REF!,"")</f>
        <v>#REF!</v>
      </c>
      <c r="I237" s="91" t="e">
        <f>IF('Puestos de Trabajo Emp'!#REF!&lt;&gt;0,'Puestos de Trabajo Emp'!#REF!,"")</f>
        <v>#REF!</v>
      </c>
      <c r="J237" s="350" t="e">
        <f>IF('Puestos de Trabajo Emp'!#REF!&lt;&gt;0,'Puestos de Trabajo Emp'!#REF!,"")</f>
        <v>#REF!</v>
      </c>
      <c r="K237" s="350" t="e">
        <f>IF('Puestos de Trabajo Emp'!#REF!&lt;&gt;0,'Puestos de Trabajo Emp'!#REF!,"")</f>
        <v>#REF!</v>
      </c>
      <c r="L237" s="350" t="e">
        <f>IF('Puestos de Trabajo Emp'!#REF!&lt;&gt;0,'Puestos de Trabajo Emp'!#REF!,"")</f>
        <v>#REF!</v>
      </c>
      <c r="M237" s="353" t="e">
        <f>SUM(E237:E241)</f>
        <v>#REF!</v>
      </c>
      <c r="N237" s="43">
        <v>10</v>
      </c>
      <c r="O237" s="43">
        <v>81</v>
      </c>
      <c r="P237" s="357">
        <f>MAX(O237:O241)</f>
        <v>100.8</v>
      </c>
      <c r="Q237" s="61" t="e">
        <f t="shared" si="116"/>
        <v>#REF!</v>
      </c>
      <c r="R237" s="360" t="e">
        <f>SUM(Q237:Q241)</f>
        <v>#REF!</v>
      </c>
      <c r="S237" s="332" t="e">
        <f>ROUND(M237/(8/POWER(2,((P237-85)/3))),1)</f>
        <v>#REF!</v>
      </c>
      <c r="T237" s="362" t="e">
        <f>IF(S237&gt;=10,"Alta",IF(S237&lt;0.5,"Baja","Media"))</f>
        <v>#REF!</v>
      </c>
      <c r="U237" s="324"/>
      <c r="V237" s="323"/>
      <c r="W237" s="282" t="s">
        <v>250</v>
      </c>
      <c r="X237" s="330"/>
      <c r="Y237" s="283"/>
      <c r="Z237" s="330"/>
      <c r="AA237" s="330"/>
      <c r="AB237" s="326">
        <f>ROUND(8/(POWER(2,((AC237-85)/3))),1)</f>
        <v>2705659852.4000001</v>
      </c>
      <c r="AC237" s="330"/>
      <c r="AD237" s="333" t="e">
        <f>ROUND(M237/(8/POWER(2,((AC237-85)/3))),1)</f>
        <v>#REF!</v>
      </c>
      <c r="AE237" s="335" t="e">
        <f t="shared" ref="AE237" si="138">IF(AD237&gt;=10,"Crítico",IF(AD237&lt;0.5,"Bajo","Importante"))</f>
        <v>#REF!</v>
      </c>
      <c r="AF237" s="338" t="e">
        <f t="shared" ref="AF237" si="139">IF(AD237&gt;=10,"Exposición Ocupacional sobre diez veces la Dosis de Ruido Máxima Permitida.",IF(AD237&gt;=1,"Exposición Ocupacional sobre la Dosis de Ruido Máxima Permitida.",IF(AD237&lt;0.5,"Exposición Ocupacional bajo la Dosis de Acción.","Exposición Ocupacional bajo la Dosis de Ruido Máxima Permitida pero sobre la Dosis de Acción.")))</f>
        <v>#REF!</v>
      </c>
      <c r="AG237" s="341" t="e">
        <f t="shared" ref="AG237" si="140">IF(AD237&gt;=10,"Se establece un plazo máximo de seis meses para implementar medidas de control.  Remitir al experto asesor de ACHS la nómina de todos los trabajadores de este puesto de trabajo, para su ingreso al Programa de Vigilancia de la Salud ACHS.",IF(AD237&lt;0.5,"Mantener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238" spans="1:33" ht="25.5" hidden="1" customHeight="1" x14ac:dyDescent="0.25">
      <c r="A238" s="345"/>
      <c r="B238" s="348"/>
      <c r="C238" s="348"/>
      <c r="D238" s="94" t="e">
        <f>IF('Puestos de Trabajo Emp'!#REF!&lt;&gt;0,'Puestos de Trabajo Emp'!#REF!,"")</f>
        <v>#REF!</v>
      </c>
      <c r="E238" s="95" t="e">
        <f>IF('Puestos de Trabajo Emp'!#REF!&lt;&gt;0,'Puestos de Trabajo Emp'!#REF!,"")</f>
        <v>#REF!</v>
      </c>
      <c r="F238" s="351"/>
      <c r="G238" s="94" t="e">
        <f>IF('Puestos de Trabajo Emp'!#REF!&lt;&gt;0,'Puestos de Trabajo Emp'!#REF!,"")</f>
        <v>#REF!</v>
      </c>
      <c r="H238" s="95" t="e">
        <f>IF('Puestos de Trabajo Emp'!#REF!&lt;&gt;0,'Puestos de Trabajo Emp'!#REF!,"")</f>
        <v>#REF!</v>
      </c>
      <c r="I238" s="95" t="e">
        <f>IF('Puestos de Trabajo Emp'!#REF!&lt;&gt;0,'Puestos de Trabajo Emp'!#REF!,"")</f>
        <v>#REF!</v>
      </c>
      <c r="J238" s="351"/>
      <c r="K238" s="351"/>
      <c r="L238" s="351"/>
      <c r="M238" s="354"/>
      <c r="N238" s="41">
        <v>11</v>
      </c>
      <c r="O238" s="41">
        <v>100.8</v>
      </c>
      <c r="P238" s="357"/>
      <c r="Q238" s="62" t="e">
        <f t="shared" si="116"/>
        <v>#REF!</v>
      </c>
      <c r="R238" s="360"/>
      <c r="S238" s="333"/>
      <c r="T238" s="363"/>
      <c r="U238" s="324"/>
      <c r="V238" s="324"/>
      <c r="W238" s="283"/>
      <c r="X238" s="330"/>
      <c r="Y238" s="283"/>
      <c r="Z238" s="330"/>
      <c r="AA238" s="330"/>
      <c r="AB238" s="327"/>
      <c r="AC238" s="330"/>
      <c r="AD238" s="333"/>
      <c r="AE238" s="336"/>
      <c r="AF238" s="339"/>
      <c r="AG238" s="342"/>
    </row>
    <row r="239" spans="1:33" ht="25.5" hidden="1" customHeight="1" x14ac:dyDescent="0.25">
      <c r="A239" s="345"/>
      <c r="B239" s="348"/>
      <c r="C239" s="348"/>
      <c r="D239" s="94" t="e">
        <f>IF('Puestos de Trabajo Emp'!#REF!&lt;&gt;0,'Puestos de Trabajo Emp'!#REF!,"")</f>
        <v>#REF!</v>
      </c>
      <c r="E239" s="95" t="e">
        <f>IF('Puestos de Trabajo Emp'!#REF!&lt;&gt;0,'Puestos de Trabajo Emp'!#REF!,"")</f>
        <v>#REF!</v>
      </c>
      <c r="F239" s="351"/>
      <c r="G239" s="94" t="e">
        <f>IF('Puestos de Trabajo Emp'!#REF!&lt;&gt;0,'Puestos de Trabajo Emp'!#REF!,"")</f>
        <v>#REF!</v>
      </c>
      <c r="H239" s="95" t="e">
        <f>IF('Puestos de Trabajo Emp'!#REF!&lt;&gt;0,'Puestos de Trabajo Emp'!#REF!,"")</f>
        <v>#REF!</v>
      </c>
      <c r="I239" s="95" t="e">
        <f>IF('Puestos de Trabajo Emp'!#REF!&lt;&gt;0,'Puestos de Trabajo Emp'!#REF!,"")</f>
        <v>#REF!</v>
      </c>
      <c r="J239" s="351"/>
      <c r="K239" s="351"/>
      <c r="L239" s="351"/>
      <c r="M239" s="354"/>
      <c r="N239" s="41"/>
      <c r="O239" s="41"/>
      <c r="P239" s="357"/>
      <c r="Q239" s="62" t="e">
        <f t="shared" si="116"/>
        <v>#REF!</v>
      </c>
      <c r="R239" s="360"/>
      <c r="S239" s="333"/>
      <c r="T239" s="363"/>
      <c r="U239" s="324"/>
      <c r="V239" s="324"/>
      <c r="W239" s="283"/>
      <c r="X239" s="330"/>
      <c r="Y239" s="283"/>
      <c r="Z239" s="330"/>
      <c r="AA239" s="330"/>
      <c r="AB239" s="327"/>
      <c r="AC239" s="330"/>
      <c r="AD239" s="333"/>
      <c r="AE239" s="336"/>
      <c r="AF239" s="339"/>
      <c r="AG239" s="342"/>
    </row>
    <row r="240" spans="1:33" ht="25.5" hidden="1" customHeight="1" x14ac:dyDescent="0.25">
      <c r="A240" s="345"/>
      <c r="B240" s="348"/>
      <c r="C240" s="348"/>
      <c r="D240" s="94" t="e">
        <f>IF('Puestos de Trabajo Emp'!#REF!&lt;&gt;0,'Puestos de Trabajo Emp'!#REF!,"")</f>
        <v>#REF!</v>
      </c>
      <c r="E240" s="95" t="e">
        <f>IF('Puestos de Trabajo Emp'!#REF!&lt;&gt;0,'Puestos de Trabajo Emp'!#REF!,"")</f>
        <v>#REF!</v>
      </c>
      <c r="F240" s="351"/>
      <c r="G240" s="94" t="e">
        <f>IF('Puestos de Trabajo Emp'!#REF!&lt;&gt;0,'Puestos de Trabajo Emp'!#REF!,"")</f>
        <v>#REF!</v>
      </c>
      <c r="H240" s="95" t="e">
        <f>IF('Puestos de Trabajo Emp'!#REF!&lt;&gt;0,'Puestos de Trabajo Emp'!#REF!,"")</f>
        <v>#REF!</v>
      </c>
      <c r="I240" s="95" t="e">
        <f>IF('Puestos de Trabajo Emp'!#REF!&lt;&gt;0,'Puestos de Trabajo Emp'!#REF!,"")</f>
        <v>#REF!</v>
      </c>
      <c r="J240" s="351"/>
      <c r="K240" s="351"/>
      <c r="L240" s="351"/>
      <c r="M240" s="354"/>
      <c r="N240" s="41"/>
      <c r="O240" s="41"/>
      <c r="P240" s="357"/>
      <c r="Q240" s="62" t="e">
        <f t="shared" si="116"/>
        <v>#REF!</v>
      </c>
      <c r="R240" s="360"/>
      <c r="S240" s="333"/>
      <c r="T240" s="363"/>
      <c r="U240" s="324"/>
      <c r="V240" s="324"/>
      <c r="W240" s="283"/>
      <c r="X240" s="330"/>
      <c r="Y240" s="283"/>
      <c r="Z240" s="330"/>
      <c r="AA240" s="330"/>
      <c r="AB240" s="327"/>
      <c r="AC240" s="330"/>
      <c r="AD240" s="333"/>
      <c r="AE240" s="336"/>
      <c r="AF240" s="339"/>
      <c r="AG240" s="342"/>
    </row>
    <row r="241" spans="1:33" ht="25.5" hidden="1" customHeight="1" thickBot="1" x14ac:dyDescent="0.3">
      <c r="A241" s="346"/>
      <c r="B241" s="349"/>
      <c r="C241" s="349"/>
      <c r="D241" s="92" t="e">
        <f>IF('Puestos de Trabajo Emp'!#REF!&lt;&gt;0,'Puestos de Trabajo Emp'!#REF!,"")</f>
        <v>#REF!</v>
      </c>
      <c r="E241" s="93" t="e">
        <f>IF('Puestos de Trabajo Emp'!#REF!&lt;&gt;0,'Puestos de Trabajo Emp'!#REF!,"")</f>
        <v>#REF!</v>
      </c>
      <c r="F241" s="352"/>
      <c r="G241" s="92" t="e">
        <f>IF('Puestos de Trabajo Emp'!#REF!&lt;&gt;0,'Puestos de Trabajo Emp'!#REF!,"")</f>
        <v>#REF!</v>
      </c>
      <c r="H241" s="93" t="e">
        <f>IF('Puestos de Trabajo Emp'!#REF!&lt;&gt;0,'Puestos de Trabajo Emp'!#REF!,"")</f>
        <v>#REF!</v>
      </c>
      <c r="I241" s="93" t="e">
        <f>IF('Puestos de Trabajo Emp'!#REF!&lt;&gt;0,'Puestos de Trabajo Emp'!#REF!,"")</f>
        <v>#REF!</v>
      </c>
      <c r="J241" s="352"/>
      <c r="K241" s="352"/>
      <c r="L241" s="352"/>
      <c r="M241" s="355"/>
      <c r="N241" s="68"/>
      <c r="O241" s="68"/>
      <c r="P241" s="357"/>
      <c r="Q241" s="69" t="e">
        <f t="shared" si="116"/>
        <v>#REF!</v>
      </c>
      <c r="R241" s="360"/>
      <c r="S241" s="334"/>
      <c r="T241" s="364"/>
      <c r="U241" s="324"/>
      <c r="V241" s="325"/>
      <c r="W241" s="365"/>
      <c r="X241" s="330"/>
      <c r="Y241" s="283"/>
      <c r="Z241" s="330"/>
      <c r="AA241" s="330"/>
      <c r="AB241" s="328"/>
      <c r="AC241" s="330"/>
      <c r="AD241" s="333"/>
      <c r="AE241" s="337"/>
      <c r="AF241" s="340"/>
      <c r="AG241" s="343"/>
    </row>
    <row r="242" spans="1:33" ht="25.5" hidden="1" customHeight="1" x14ac:dyDescent="0.25">
      <c r="A242" s="344">
        <v>48</v>
      </c>
      <c r="B242" s="347" t="e">
        <f>IF('Puestos de Trabajo Emp'!#REF!&lt;&gt;0,'Puestos de Trabajo Emp'!#REF!,"")</f>
        <v>#REF!</v>
      </c>
      <c r="C242" s="347" t="e">
        <f>IF('Puestos de Trabajo Emp'!#REF!&lt;&gt;0,'Puestos de Trabajo Emp'!#REF!,"")</f>
        <v>#REF!</v>
      </c>
      <c r="D242" s="90" t="e">
        <f>IF('Puestos de Trabajo Emp'!#REF!&lt;&gt;0,'Puestos de Trabajo Emp'!#REF!,"")</f>
        <v>#REF!</v>
      </c>
      <c r="E242" s="91" t="e">
        <f>IF('Puestos de Trabajo Emp'!#REF!&lt;&gt;0,'Puestos de Trabajo Emp'!#REF!,"")</f>
        <v>#REF!</v>
      </c>
      <c r="F242" s="350" t="e">
        <f>IF('Puestos de Trabajo Emp'!#REF!&lt;&gt;0,'Puestos de Trabajo Emp'!#REF!,"")</f>
        <v>#REF!</v>
      </c>
      <c r="G242" s="90" t="e">
        <f>IF('Puestos de Trabajo Emp'!#REF!&lt;&gt;0,'Puestos de Trabajo Emp'!#REF!,"")</f>
        <v>#REF!</v>
      </c>
      <c r="H242" s="91" t="e">
        <f>IF('Puestos de Trabajo Emp'!#REF!&lt;&gt;0,'Puestos de Trabajo Emp'!#REF!,"")</f>
        <v>#REF!</v>
      </c>
      <c r="I242" s="91" t="e">
        <f>IF('Puestos de Trabajo Emp'!#REF!&lt;&gt;0,'Puestos de Trabajo Emp'!#REF!,"")</f>
        <v>#REF!</v>
      </c>
      <c r="J242" s="350" t="e">
        <f>IF('Puestos de Trabajo Emp'!#REF!&lt;&gt;0,'Puestos de Trabajo Emp'!#REF!,"")</f>
        <v>#REF!</v>
      </c>
      <c r="K242" s="350" t="e">
        <f>IF('Puestos de Trabajo Emp'!#REF!&lt;&gt;0,'Puestos de Trabajo Emp'!#REF!,"")</f>
        <v>#REF!</v>
      </c>
      <c r="L242" s="350" t="e">
        <f>IF('Puestos de Trabajo Emp'!#REF!&lt;&gt;0,'Puestos de Trabajo Emp'!#REF!,"")</f>
        <v>#REF!</v>
      </c>
      <c r="M242" s="353" t="e">
        <f>SUM(E242:E246)</f>
        <v>#REF!</v>
      </c>
      <c r="N242" s="40">
        <v>13</v>
      </c>
      <c r="O242" s="40">
        <v>88</v>
      </c>
      <c r="P242" s="356">
        <f>MAX(O242:O246)</f>
        <v>99</v>
      </c>
      <c r="Q242" s="64" t="e">
        <f t="shared" si="116"/>
        <v>#REF!</v>
      </c>
      <c r="R242" s="359" t="e">
        <f>SUM(Q242:Q246)</f>
        <v>#REF!</v>
      </c>
      <c r="S242" s="332" t="e">
        <f>ROUND(M242/(8/POWER(2,((P242-85)/3))),1)</f>
        <v>#REF!</v>
      </c>
      <c r="T242" s="362" t="e">
        <f>IF(S242&gt;=10,"Alta",IF(S242&lt;0.5,"Baja","Media"))</f>
        <v>#REF!</v>
      </c>
      <c r="U242" s="323"/>
      <c r="V242" s="323"/>
      <c r="W242" s="282" t="s">
        <v>250</v>
      </c>
      <c r="X242" s="329"/>
      <c r="Y242" s="282"/>
      <c r="Z242" s="329"/>
      <c r="AA242" s="329"/>
      <c r="AB242" s="326">
        <f>ROUND(8/(POWER(2,((AC242-85)/3))),1)</f>
        <v>2705659852.4000001</v>
      </c>
      <c r="AC242" s="329"/>
      <c r="AD242" s="332" t="e">
        <f>ROUND(M242/(8/POWER(2,((AC242-85)/3))),1)</f>
        <v>#REF!</v>
      </c>
      <c r="AE242" s="335" t="e">
        <f t="shared" ref="AE242" si="141">IF(AD242&gt;=10,"Crítico",IF(AD242&lt;0.5,"Bajo","Importante"))</f>
        <v>#REF!</v>
      </c>
      <c r="AF242" s="338" t="e">
        <f t="shared" ref="AF242" si="142">IF(AD242&gt;=10,"Exposición Ocupacional sobre diez veces la Dosis de Ruido Máxima Permitida.",IF(AD242&gt;=1,"Exposición Ocupacional sobre la Dosis de Ruido Máxima Permitida.",IF(AD242&lt;0.5,"Exposición Ocupacional bajo la Dosis de Acción.","Exposición Ocupacional bajo la Dosis de Ruido Máxima Permitida pero sobre la Dosis de Acción.")))</f>
        <v>#REF!</v>
      </c>
      <c r="AG242" s="341" t="e">
        <f t="shared" ref="AG242" si="143">IF(AD242&gt;=10,"Se establece un plazo máximo de seis meses para implementar medidas de control.  Remitir al experto asesor de ACHS la nómina de todos los trabajadores de este puesto de trabajo, para su ingreso al Programa de Vigilancia de la Salud ACHS.",IF(AD242&lt;0.5,"Mantener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243" spans="1:33" ht="25.5" hidden="1" customHeight="1" x14ac:dyDescent="0.25">
      <c r="A243" s="345"/>
      <c r="B243" s="348"/>
      <c r="C243" s="348"/>
      <c r="D243" s="94" t="e">
        <f>IF('Puestos de Trabajo Emp'!#REF!&lt;&gt;0,'Puestos de Trabajo Emp'!#REF!,"")</f>
        <v>#REF!</v>
      </c>
      <c r="E243" s="95" t="e">
        <f>IF('Puestos de Trabajo Emp'!#REF!&lt;&gt;0,'Puestos de Trabajo Emp'!#REF!,"")</f>
        <v>#REF!</v>
      </c>
      <c r="F243" s="351"/>
      <c r="G243" s="94" t="e">
        <f>IF('Puestos de Trabajo Emp'!#REF!&lt;&gt;0,'Puestos de Trabajo Emp'!#REF!,"")</f>
        <v>#REF!</v>
      </c>
      <c r="H243" s="95" t="e">
        <f>IF('Puestos de Trabajo Emp'!#REF!&lt;&gt;0,'Puestos de Trabajo Emp'!#REF!,"")</f>
        <v>#REF!</v>
      </c>
      <c r="I243" s="95" t="e">
        <f>IF('Puestos de Trabajo Emp'!#REF!&lt;&gt;0,'Puestos de Trabajo Emp'!#REF!,"")</f>
        <v>#REF!</v>
      </c>
      <c r="J243" s="351"/>
      <c r="K243" s="351"/>
      <c r="L243" s="351"/>
      <c r="M243" s="354"/>
      <c r="N243" s="41">
        <v>14</v>
      </c>
      <c r="O243" s="41">
        <v>99</v>
      </c>
      <c r="P243" s="357"/>
      <c r="Q243" s="62" t="e">
        <f t="shared" si="116"/>
        <v>#REF!</v>
      </c>
      <c r="R243" s="360"/>
      <c r="S243" s="333"/>
      <c r="T243" s="363"/>
      <c r="U243" s="324"/>
      <c r="V243" s="324"/>
      <c r="W243" s="283"/>
      <c r="X243" s="330"/>
      <c r="Y243" s="283"/>
      <c r="Z243" s="330"/>
      <c r="AA243" s="330"/>
      <c r="AB243" s="327"/>
      <c r="AC243" s="330"/>
      <c r="AD243" s="333"/>
      <c r="AE243" s="336"/>
      <c r="AF243" s="339"/>
      <c r="AG243" s="342"/>
    </row>
    <row r="244" spans="1:33" ht="25.5" hidden="1" customHeight="1" x14ac:dyDescent="0.25">
      <c r="A244" s="345"/>
      <c r="B244" s="348"/>
      <c r="C244" s="348"/>
      <c r="D244" s="94" t="e">
        <f>IF('Puestos de Trabajo Emp'!#REF!&lt;&gt;0,'Puestos de Trabajo Emp'!#REF!,"")</f>
        <v>#REF!</v>
      </c>
      <c r="E244" s="95" t="e">
        <f>IF('Puestos de Trabajo Emp'!#REF!&lt;&gt;0,'Puestos de Trabajo Emp'!#REF!,"")</f>
        <v>#REF!</v>
      </c>
      <c r="F244" s="351"/>
      <c r="G244" s="94" t="e">
        <f>IF('Puestos de Trabajo Emp'!#REF!&lt;&gt;0,'Puestos de Trabajo Emp'!#REF!,"")</f>
        <v>#REF!</v>
      </c>
      <c r="H244" s="95" t="e">
        <f>IF('Puestos de Trabajo Emp'!#REF!&lt;&gt;0,'Puestos de Trabajo Emp'!#REF!,"")</f>
        <v>#REF!</v>
      </c>
      <c r="I244" s="95" t="e">
        <f>IF('Puestos de Trabajo Emp'!#REF!&lt;&gt;0,'Puestos de Trabajo Emp'!#REF!,"")</f>
        <v>#REF!</v>
      </c>
      <c r="J244" s="351"/>
      <c r="K244" s="351"/>
      <c r="L244" s="351"/>
      <c r="M244" s="354"/>
      <c r="N244" s="41">
        <v>15</v>
      </c>
      <c r="O244" s="41">
        <v>85</v>
      </c>
      <c r="P244" s="357"/>
      <c r="Q244" s="62" t="e">
        <f t="shared" si="116"/>
        <v>#REF!</v>
      </c>
      <c r="R244" s="360"/>
      <c r="S244" s="333"/>
      <c r="T244" s="363"/>
      <c r="U244" s="324"/>
      <c r="V244" s="324"/>
      <c r="W244" s="283"/>
      <c r="X244" s="330"/>
      <c r="Y244" s="283"/>
      <c r="Z244" s="330"/>
      <c r="AA244" s="330"/>
      <c r="AB244" s="327"/>
      <c r="AC244" s="330"/>
      <c r="AD244" s="333"/>
      <c r="AE244" s="336"/>
      <c r="AF244" s="339"/>
      <c r="AG244" s="342"/>
    </row>
    <row r="245" spans="1:33" ht="25.5" hidden="1" customHeight="1" x14ac:dyDescent="0.25">
      <c r="A245" s="345"/>
      <c r="B245" s="348"/>
      <c r="C245" s="348"/>
      <c r="D245" s="94" t="e">
        <f>IF('Puestos de Trabajo Emp'!#REF!&lt;&gt;0,'Puestos de Trabajo Emp'!#REF!,"")</f>
        <v>#REF!</v>
      </c>
      <c r="E245" s="95" t="e">
        <f>IF('Puestos de Trabajo Emp'!#REF!&lt;&gt;0,'Puestos de Trabajo Emp'!#REF!,"")</f>
        <v>#REF!</v>
      </c>
      <c r="F245" s="351"/>
      <c r="G245" s="94" t="e">
        <f>IF('Puestos de Trabajo Emp'!#REF!&lt;&gt;0,'Puestos de Trabajo Emp'!#REF!,"")</f>
        <v>#REF!</v>
      </c>
      <c r="H245" s="95" t="e">
        <f>IF('Puestos de Trabajo Emp'!#REF!&lt;&gt;0,'Puestos de Trabajo Emp'!#REF!,"")</f>
        <v>#REF!</v>
      </c>
      <c r="I245" s="95" t="e">
        <f>IF('Puestos de Trabajo Emp'!#REF!&lt;&gt;0,'Puestos de Trabajo Emp'!#REF!,"")</f>
        <v>#REF!</v>
      </c>
      <c r="J245" s="351"/>
      <c r="K245" s="351"/>
      <c r="L245" s="351"/>
      <c r="M245" s="354"/>
      <c r="N245" s="41"/>
      <c r="O245" s="41"/>
      <c r="P245" s="357"/>
      <c r="Q245" s="62" t="e">
        <f t="shared" si="116"/>
        <v>#REF!</v>
      </c>
      <c r="R245" s="360"/>
      <c r="S245" s="333"/>
      <c r="T245" s="363"/>
      <c r="U245" s="324"/>
      <c r="V245" s="324"/>
      <c r="W245" s="283"/>
      <c r="X245" s="330"/>
      <c r="Y245" s="283"/>
      <c r="Z245" s="330"/>
      <c r="AA245" s="330"/>
      <c r="AB245" s="327"/>
      <c r="AC245" s="330"/>
      <c r="AD245" s="333"/>
      <c r="AE245" s="336"/>
      <c r="AF245" s="339"/>
      <c r="AG245" s="342"/>
    </row>
    <row r="246" spans="1:33" ht="25.5" hidden="1" customHeight="1" thickBot="1" x14ac:dyDescent="0.3">
      <c r="A246" s="346"/>
      <c r="B246" s="349"/>
      <c r="C246" s="349"/>
      <c r="D246" s="92" t="e">
        <f>IF('Puestos de Trabajo Emp'!#REF!&lt;&gt;0,'Puestos de Trabajo Emp'!#REF!,"")</f>
        <v>#REF!</v>
      </c>
      <c r="E246" s="93" t="e">
        <f>IF('Puestos de Trabajo Emp'!#REF!&lt;&gt;0,'Puestos de Trabajo Emp'!#REF!,"")</f>
        <v>#REF!</v>
      </c>
      <c r="F246" s="352"/>
      <c r="G246" s="92" t="e">
        <f>IF('Puestos de Trabajo Emp'!#REF!&lt;&gt;0,'Puestos de Trabajo Emp'!#REF!,"")</f>
        <v>#REF!</v>
      </c>
      <c r="H246" s="93" t="e">
        <f>IF('Puestos de Trabajo Emp'!#REF!&lt;&gt;0,'Puestos de Trabajo Emp'!#REF!,"")</f>
        <v>#REF!</v>
      </c>
      <c r="I246" s="93" t="e">
        <f>IF('Puestos de Trabajo Emp'!#REF!&lt;&gt;0,'Puestos de Trabajo Emp'!#REF!,"")</f>
        <v>#REF!</v>
      </c>
      <c r="J246" s="352"/>
      <c r="K246" s="352"/>
      <c r="L246" s="352"/>
      <c r="M246" s="355"/>
      <c r="N246" s="42"/>
      <c r="O246" s="42"/>
      <c r="P246" s="358"/>
      <c r="Q246" s="63" t="e">
        <f t="shared" si="116"/>
        <v>#REF!</v>
      </c>
      <c r="R246" s="361"/>
      <c r="S246" s="334"/>
      <c r="T246" s="364"/>
      <c r="U246" s="325"/>
      <c r="V246" s="325"/>
      <c r="W246" s="365"/>
      <c r="X246" s="331"/>
      <c r="Y246" s="365"/>
      <c r="Z246" s="331"/>
      <c r="AA246" s="331"/>
      <c r="AB246" s="328"/>
      <c r="AC246" s="331"/>
      <c r="AD246" s="334"/>
      <c r="AE246" s="337"/>
      <c r="AF246" s="340"/>
      <c r="AG246" s="343"/>
    </row>
    <row r="247" spans="1:33" ht="25.5" hidden="1" customHeight="1" x14ac:dyDescent="0.25">
      <c r="A247" s="344">
        <v>49</v>
      </c>
      <c r="B247" s="347" t="e">
        <f>IF('Puestos de Trabajo Emp'!#REF!&lt;&gt;0,'Puestos de Trabajo Emp'!#REF!,"")</f>
        <v>#REF!</v>
      </c>
      <c r="C247" s="347" t="e">
        <f>IF('Puestos de Trabajo Emp'!#REF!&lt;&gt;0,'Puestos de Trabajo Emp'!#REF!,"")</f>
        <v>#REF!</v>
      </c>
      <c r="D247" s="90" t="e">
        <f>IF('Puestos de Trabajo Emp'!#REF!&lt;&gt;0,'Puestos de Trabajo Emp'!#REF!,"")</f>
        <v>#REF!</v>
      </c>
      <c r="E247" s="91" t="e">
        <f>IF('Puestos de Trabajo Emp'!#REF!&lt;&gt;0,'Puestos de Trabajo Emp'!#REF!,"")</f>
        <v>#REF!</v>
      </c>
      <c r="F247" s="350" t="e">
        <f>IF('Puestos de Trabajo Emp'!#REF!&lt;&gt;0,'Puestos de Trabajo Emp'!#REF!,"")</f>
        <v>#REF!</v>
      </c>
      <c r="G247" s="90" t="e">
        <f>IF('Puestos de Trabajo Emp'!#REF!&lt;&gt;0,'Puestos de Trabajo Emp'!#REF!,"")</f>
        <v>#REF!</v>
      </c>
      <c r="H247" s="91" t="e">
        <f>IF('Puestos de Trabajo Emp'!#REF!&lt;&gt;0,'Puestos de Trabajo Emp'!#REF!,"")</f>
        <v>#REF!</v>
      </c>
      <c r="I247" s="91" t="e">
        <f>IF('Puestos de Trabajo Emp'!#REF!&lt;&gt;0,'Puestos de Trabajo Emp'!#REF!,"")</f>
        <v>#REF!</v>
      </c>
      <c r="J247" s="350" t="e">
        <f>IF('Puestos de Trabajo Emp'!#REF!&lt;&gt;0,'Puestos de Trabajo Emp'!#REF!,"")</f>
        <v>#REF!</v>
      </c>
      <c r="K247" s="350" t="e">
        <f>IF('Puestos de Trabajo Emp'!#REF!&lt;&gt;0,'Puestos de Trabajo Emp'!#REF!,"")</f>
        <v>#REF!</v>
      </c>
      <c r="L247" s="350" t="e">
        <f>IF('Puestos de Trabajo Emp'!#REF!&lt;&gt;0,'Puestos de Trabajo Emp'!#REF!,"")</f>
        <v>#REF!</v>
      </c>
      <c r="M247" s="353" t="e">
        <f>SUM(E247:E251)</f>
        <v>#REF!</v>
      </c>
      <c r="N247" s="43">
        <v>16</v>
      </c>
      <c r="O247" s="43">
        <v>88</v>
      </c>
      <c r="P247" s="357">
        <f>MAX(O247:O251)</f>
        <v>99</v>
      </c>
      <c r="Q247" s="61" t="e">
        <f t="shared" si="116"/>
        <v>#REF!</v>
      </c>
      <c r="R247" s="360" t="e">
        <f>SUM(Q247:Q251)</f>
        <v>#REF!</v>
      </c>
      <c r="S247" s="332" t="e">
        <f>ROUND(M247/(8/POWER(2,((P247-85)/3))),1)</f>
        <v>#REF!</v>
      </c>
      <c r="T247" s="362" t="e">
        <f>IF(S247&gt;=10,"Alta",IF(S247&lt;0.5,"Baja","Media"))</f>
        <v>#REF!</v>
      </c>
      <c r="U247" s="324"/>
      <c r="V247" s="323"/>
      <c r="W247" s="282" t="s">
        <v>250</v>
      </c>
      <c r="X247" s="330"/>
      <c r="Y247" s="283"/>
      <c r="Z247" s="330"/>
      <c r="AA247" s="330"/>
      <c r="AB247" s="326">
        <f>ROUND(8/(POWER(2,((AC247-85)/3))),1)</f>
        <v>2705659852.4000001</v>
      </c>
      <c r="AC247" s="330"/>
      <c r="AD247" s="333" t="e">
        <f>ROUND(M247/(8/POWER(2,((AC247-85)/3))),1)</f>
        <v>#REF!</v>
      </c>
      <c r="AE247" s="335" t="e">
        <f t="shared" ref="AE247" si="144">IF(AD247&gt;=10,"Crítico",IF(AD247&lt;0.5,"Bajo","Importante"))</f>
        <v>#REF!</v>
      </c>
      <c r="AF247" s="338" t="e">
        <f t="shared" ref="AF247" si="145">IF(AD247&gt;=10,"Exposición Ocupacional sobre diez veces la Dosis de Ruido Máxima Permitida.",IF(AD247&gt;=1,"Exposición Ocupacional sobre la Dosis de Ruido Máxima Permitida.",IF(AD247&lt;0.5,"Exposición Ocupacional bajo la Dosis de Acción.","Exposición Ocupacional bajo la Dosis de Ruido Máxima Permitida pero sobre la Dosis de Acción.")))</f>
        <v>#REF!</v>
      </c>
      <c r="AG247" s="341" t="e">
        <f t="shared" ref="AG247" si="146">IF(AD247&gt;=10,"Se establece un plazo máximo de seis meses para implementar medidas de control.  Remitir al experto asesor de ACHS la nómina de todos los trabajadores de este puesto de trabajo, para su ingreso al Programa de Vigilancia de la Salud ACHS.",IF(AD247&lt;0.5,"Mantener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248" spans="1:33" ht="25.5" hidden="1" customHeight="1" x14ac:dyDescent="0.25">
      <c r="A248" s="345"/>
      <c r="B248" s="348"/>
      <c r="C248" s="348"/>
      <c r="D248" s="94" t="e">
        <f>IF('Puestos de Trabajo Emp'!#REF!&lt;&gt;0,'Puestos de Trabajo Emp'!#REF!,"")</f>
        <v>#REF!</v>
      </c>
      <c r="E248" s="95" t="e">
        <f>IF('Puestos de Trabajo Emp'!#REF!&lt;&gt;0,'Puestos de Trabajo Emp'!#REF!,"")</f>
        <v>#REF!</v>
      </c>
      <c r="F248" s="351"/>
      <c r="G248" s="94" t="e">
        <f>IF('Puestos de Trabajo Emp'!#REF!&lt;&gt;0,'Puestos de Trabajo Emp'!#REF!,"")</f>
        <v>#REF!</v>
      </c>
      <c r="H248" s="95" t="e">
        <f>IF('Puestos de Trabajo Emp'!#REF!&lt;&gt;0,'Puestos de Trabajo Emp'!#REF!,"")</f>
        <v>#REF!</v>
      </c>
      <c r="I248" s="95" t="e">
        <f>IF('Puestos de Trabajo Emp'!#REF!&lt;&gt;0,'Puestos de Trabajo Emp'!#REF!,"")</f>
        <v>#REF!</v>
      </c>
      <c r="J248" s="351"/>
      <c r="K248" s="351"/>
      <c r="L248" s="351"/>
      <c r="M248" s="354"/>
      <c r="N248" s="41">
        <v>17</v>
      </c>
      <c r="O248" s="41">
        <v>99</v>
      </c>
      <c r="P248" s="357"/>
      <c r="Q248" s="62" t="e">
        <f t="shared" si="116"/>
        <v>#REF!</v>
      </c>
      <c r="R248" s="360"/>
      <c r="S248" s="333"/>
      <c r="T248" s="363"/>
      <c r="U248" s="324"/>
      <c r="V248" s="324"/>
      <c r="W248" s="283"/>
      <c r="X248" s="330"/>
      <c r="Y248" s="283"/>
      <c r="Z248" s="330"/>
      <c r="AA248" s="330"/>
      <c r="AB248" s="327"/>
      <c r="AC248" s="330"/>
      <c r="AD248" s="333"/>
      <c r="AE248" s="336"/>
      <c r="AF248" s="339"/>
      <c r="AG248" s="342"/>
    </row>
    <row r="249" spans="1:33" ht="25.5" hidden="1" customHeight="1" x14ac:dyDescent="0.25">
      <c r="A249" s="345"/>
      <c r="B249" s="348"/>
      <c r="C249" s="348"/>
      <c r="D249" s="94" t="e">
        <f>IF('Puestos de Trabajo Emp'!#REF!&lt;&gt;0,'Puestos de Trabajo Emp'!#REF!,"")</f>
        <v>#REF!</v>
      </c>
      <c r="E249" s="95" t="e">
        <f>IF('Puestos de Trabajo Emp'!#REF!&lt;&gt;0,'Puestos de Trabajo Emp'!#REF!,"")</f>
        <v>#REF!</v>
      </c>
      <c r="F249" s="351"/>
      <c r="G249" s="94" t="e">
        <f>IF('Puestos de Trabajo Emp'!#REF!&lt;&gt;0,'Puestos de Trabajo Emp'!#REF!,"")</f>
        <v>#REF!</v>
      </c>
      <c r="H249" s="95" t="e">
        <f>IF('Puestos de Trabajo Emp'!#REF!&lt;&gt;0,'Puestos de Trabajo Emp'!#REF!,"")</f>
        <v>#REF!</v>
      </c>
      <c r="I249" s="95" t="e">
        <f>IF('Puestos de Trabajo Emp'!#REF!&lt;&gt;0,'Puestos de Trabajo Emp'!#REF!,"")</f>
        <v>#REF!</v>
      </c>
      <c r="J249" s="351"/>
      <c r="K249" s="351"/>
      <c r="L249" s="351"/>
      <c r="M249" s="354"/>
      <c r="N249" s="41">
        <v>18</v>
      </c>
      <c r="O249" s="41">
        <v>85</v>
      </c>
      <c r="P249" s="357"/>
      <c r="Q249" s="62" t="e">
        <f t="shared" si="116"/>
        <v>#REF!</v>
      </c>
      <c r="R249" s="360"/>
      <c r="S249" s="333"/>
      <c r="T249" s="363"/>
      <c r="U249" s="324"/>
      <c r="V249" s="324"/>
      <c r="W249" s="283"/>
      <c r="X249" s="330"/>
      <c r="Y249" s="283"/>
      <c r="Z249" s="330"/>
      <c r="AA249" s="330"/>
      <c r="AB249" s="327"/>
      <c r="AC249" s="330"/>
      <c r="AD249" s="333"/>
      <c r="AE249" s="336"/>
      <c r="AF249" s="339"/>
      <c r="AG249" s="342"/>
    </row>
    <row r="250" spans="1:33" ht="25.5" hidden="1" customHeight="1" x14ac:dyDescent="0.25">
      <c r="A250" s="345"/>
      <c r="B250" s="348"/>
      <c r="C250" s="348"/>
      <c r="D250" s="94" t="e">
        <f>IF('Puestos de Trabajo Emp'!#REF!&lt;&gt;0,'Puestos de Trabajo Emp'!#REF!,"")</f>
        <v>#REF!</v>
      </c>
      <c r="E250" s="95" t="e">
        <f>IF('Puestos de Trabajo Emp'!#REF!&lt;&gt;0,'Puestos de Trabajo Emp'!#REF!,"")</f>
        <v>#REF!</v>
      </c>
      <c r="F250" s="351"/>
      <c r="G250" s="94" t="e">
        <f>IF('Puestos de Trabajo Emp'!#REF!&lt;&gt;0,'Puestos de Trabajo Emp'!#REF!,"")</f>
        <v>#REF!</v>
      </c>
      <c r="H250" s="95" t="e">
        <f>IF('Puestos de Trabajo Emp'!#REF!&lt;&gt;0,'Puestos de Trabajo Emp'!#REF!,"")</f>
        <v>#REF!</v>
      </c>
      <c r="I250" s="95" t="e">
        <f>IF('Puestos de Trabajo Emp'!#REF!&lt;&gt;0,'Puestos de Trabajo Emp'!#REF!,"")</f>
        <v>#REF!</v>
      </c>
      <c r="J250" s="351"/>
      <c r="K250" s="351"/>
      <c r="L250" s="351"/>
      <c r="M250" s="354"/>
      <c r="N250" s="41"/>
      <c r="O250" s="41"/>
      <c r="P250" s="357"/>
      <c r="Q250" s="62" t="e">
        <f t="shared" si="116"/>
        <v>#REF!</v>
      </c>
      <c r="R250" s="360"/>
      <c r="S250" s="333"/>
      <c r="T250" s="363"/>
      <c r="U250" s="324"/>
      <c r="V250" s="324"/>
      <c r="W250" s="283"/>
      <c r="X250" s="330"/>
      <c r="Y250" s="283"/>
      <c r="Z250" s="330"/>
      <c r="AA250" s="330"/>
      <c r="AB250" s="327"/>
      <c r="AC250" s="330"/>
      <c r="AD250" s="333"/>
      <c r="AE250" s="336"/>
      <c r="AF250" s="339"/>
      <c r="AG250" s="342"/>
    </row>
    <row r="251" spans="1:33" ht="25.5" hidden="1" customHeight="1" thickBot="1" x14ac:dyDescent="0.3">
      <c r="A251" s="346"/>
      <c r="B251" s="349"/>
      <c r="C251" s="349"/>
      <c r="D251" s="92" t="e">
        <f>IF('Puestos de Trabajo Emp'!#REF!&lt;&gt;0,'Puestos de Trabajo Emp'!#REF!,"")</f>
        <v>#REF!</v>
      </c>
      <c r="E251" s="93" t="e">
        <f>IF('Puestos de Trabajo Emp'!#REF!&lt;&gt;0,'Puestos de Trabajo Emp'!#REF!,"")</f>
        <v>#REF!</v>
      </c>
      <c r="F251" s="352"/>
      <c r="G251" s="92" t="e">
        <f>IF('Puestos de Trabajo Emp'!#REF!&lt;&gt;0,'Puestos de Trabajo Emp'!#REF!,"")</f>
        <v>#REF!</v>
      </c>
      <c r="H251" s="93" t="e">
        <f>IF('Puestos de Trabajo Emp'!#REF!&lt;&gt;0,'Puestos de Trabajo Emp'!#REF!,"")</f>
        <v>#REF!</v>
      </c>
      <c r="I251" s="93" t="e">
        <f>IF('Puestos de Trabajo Emp'!#REF!&lt;&gt;0,'Puestos de Trabajo Emp'!#REF!,"")</f>
        <v>#REF!</v>
      </c>
      <c r="J251" s="352"/>
      <c r="K251" s="352"/>
      <c r="L251" s="352"/>
      <c r="M251" s="355"/>
      <c r="N251" s="68"/>
      <c r="O251" s="68"/>
      <c r="P251" s="357"/>
      <c r="Q251" s="69" t="e">
        <f t="shared" si="116"/>
        <v>#REF!</v>
      </c>
      <c r="R251" s="360"/>
      <c r="S251" s="334"/>
      <c r="T251" s="364"/>
      <c r="U251" s="324"/>
      <c r="V251" s="325"/>
      <c r="W251" s="365"/>
      <c r="X251" s="330"/>
      <c r="Y251" s="283"/>
      <c r="Z251" s="330"/>
      <c r="AA251" s="330"/>
      <c r="AB251" s="328"/>
      <c r="AC251" s="330"/>
      <c r="AD251" s="333"/>
      <c r="AE251" s="337"/>
      <c r="AF251" s="340"/>
      <c r="AG251" s="343"/>
    </row>
    <row r="252" spans="1:33" ht="25.5" hidden="1" customHeight="1" x14ac:dyDescent="0.25">
      <c r="A252" s="344">
        <v>50</v>
      </c>
      <c r="B252" s="347" t="e">
        <f>IF('Puestos de Trabajo Emp'!#REF!&lt;&gt;0,'Puestos de Trabajo Emp'!#REF!,"")</f>
        <v>#REF!</v>
      </c>
      <c r="C252" s="347" t="e">
        <f>IF('Puestos de Trabajo Emp'!#REF!&lt;&gt;0,'Puestos de Trabajo Emp'!#REF!,"")</f>
        <v>#REF!</v>
      </c>
      <c r="D252" s="90" t="e">
        <f>IF('Puestos de Trabajo Emp'!#REF!&lt;&gt;0,'Puestos de Trabajo Emp'!#REF!,"")</f>
        <v>#REF!</v>
      </c>
      <c r="E252" s="91" t="e">
        <f>IF('Puestos de Trabajo Emp'!#REF!&lt;&gt;0,'Puestos de Trabajo Emp'!#REF!,"")</f>
        <v>#REF!</v>
      </c>
      <c r="F252" s="350" t="e">
        <f>IF('Puestos de Trabajo Emp'!#REF!&lt;&gt;0,'Puestos de Trabajo Emp'!#REF!,"")</f>
        <v>#REF!</v>
      </c>
      <c r="G252" s="90" t="e">
        <f>IF('Puestos de Trabajo Emp'!#REF!&lt;&gt;0,'Puestos de Trabajo Emp'!#REF!,"")</f>
        <v>#REF!</v>
      </c>
      <c r="H252" s="91" t="e">
        <f>IF('Puestos de Trabajo Emp'!#REF!&lt;&gt;0,'Puestos de Trabajo Emp'!#REF!,"")</f>
        <v>#REF!</v>
      </c>
      <c r="I252" s="91" t="e">
        <f>IF('Puestos de Trabajo Emp'!#REF!&lt;&gt;0,'Puestos de Trabajo Emp'!#REF!,"")</f>
        <v>#REF!</v>
      </c>
      <c r="J252" s="350" t="e">
        <f>IF('Puestos de Trabajo Emp'!#REF!&lt;&gt;0,'Puestos de Trabajo Emp'!#REF!,"")</f>
        <v>#REF!</v>
      </c>
      <c r="K252" s="350" t="e">
        <f>IF('Puestos de Trabajo Emp'!#REF!&lt;&gt;0,'Puestos de Trabajo Emp'!#REF!,"")</f>
        <v>#REF!</v>
      </c>
      <c r="L252" s="350" t="e">
        <f>IF('Puestos de Trabajo Emp'!#REF!&lt;&gt;0,'Puestos de Trabajo Emp'!#REF!,"")</f>
        <v>#REF!</v>
      </c>
      <c r="M252" s="353" t="e">
        <f>SUM(E252:E256)</f>
        <v>#REF!</v>
      </c>
      <c r="N252" s="40">
        <v>19</v>
      </c>
      <c r="O252" s="40">
        <v>88</v>
      </c>
      <c r="P252" s="356">
        <f>MAX(O252:O256)</f>
        <v>99</v>
      </c>
      <c r="Q252" s="64" t="e">
        <f t="shared" si="116"/>
        <v>#REF!</v>
      </c>
      <c r="R252" s="359" t="e">
        <f>SUM(Q252:Q256)</f>
        <v>#REF!</v>
      </c>
      <c r="S252" s="332" t="e">
        <f>ROUND(M252/(8/POWER(2,((P252-85)/3))),1)</f>
        <v>#REF!</v>
      </c>
      <c r="T252" s="362" t="e">
        <f>IF(S252&gt;=10,"Alta",IF(S252&lt;0.5,"Baja","Media"))</f>
        <v>#REF!</v>
      </c>
      <c r="U252" s="323"/>
      <c r="V252" s="323"/>
      <c r="W252" s="282" t="s">
        <v>250</v>
      </c>
      <c r="X252" s="329"/>
      <c r="Y252" s="282"/>
      <c r="Z252" s="329"/>
      <c r="AA252" s="329"/>
      <c r="AB252" s="326">
        <f>ROUND(8/(POWER(2,((AC252-85)/3))),1)</f>
        <v>2705659852.4000001</v>
      </c>
      <c r="AC252" s="329"/>
      <c r="AD252" s="332" t="e">
        <f>ROUND(M252/(8/POWER(2,((AC252-85)/3))),1)</f>
        <v>#REF!</v>
      </c>
      <c r="AE252" s="335" t="e">
        <f t="shared" ref="AE252" si="147">IF(AD252&gt;=10,"Crítico",IF(AD252&lt;0.5,"Bajo","Importante"))</f>
        <v>#REF!</v>
      </c>
      <c r="AF252" s="338" t="e">
        <f t="shared" ref="AF252" si="148">IF(AD252&gt;=10,"Exposición Ocupacional sobre diez veces la Dosis de Ruido Máxima Permitida.",IF(AD252&gt;=1,"Exposición Ocupacional sobre la Dosis de Ruido Máxima Permitida.",IF(AD252&lt;0.5,"Exposición Ocupacional bajo la Dosis de Acción.","Exposición Ocupacional bajo la Dosis de Ruido Máxima Permitida pero sobre la Dosis de Acción.")))</f>
        <v>#REF!</v>
      </c>
      <c r="AG252" s="341" t="e">
        <f t="shared" ref="AG252" si="149">IF(AD252&gt;=10,"Se establece un plazo máximo de seis meses para implementar medidas de control.  Remitir al experto asesor de ACHS la nómina de todos los trabajadores de este puesto de trabajo, para su ingreso al Programa de Vigilancia de la Salud ACHS.",IF(AD252&lt;0.5,"Mantener o mejorar las condiciones de exposición (Se chequeará cada tres años que la condición ambiental evaluada se mantenga). ","Se establece un plazo máximo de un año para implementar medidas de control. Remitir al experto asesor de ACHS la nómina de todos los trabajadores de este puesto de trabajo, para su ingreso al Programa de Vigilancia de la Salud ACHS."))</f>
        <v>#REF!</v>
      </c>
    </row>
    <row r="253" spans="1:33" ht="25.5" hidden="1" customHeight="1" x14ac:dyDescent="0.25">
      <c r="A253" s="345"/>
      <c r="B253" s="348"/>
      <c r="C253" s="348"/>
      <c r="D253" s="94" t="e">
        <f>IF('Puestos de Trabajo Emp'!#REF!&lt;&gt;0,'Puestos de Trabajo Emp'!#REF!,"")</f>
        <v>#REF!</v>
      </c>
      <c r="E253" s="95" t="e">
        <f>IF('Puestos de Trabajo Emp'!#REF!&lt;&gt;0,'Puestos de Trabajo Emp'!#REF!,"")</f>
        <v>#REF!</v>
      </c>
      <c r="F253" s="351"/>
      <c r="G253" s="94" t="e">
        <f>IF('Puestos de Trabajo Emp'!#REF!&lt;&gt;0,'Puestos de Trabajo Emp'!#REF!,"")</f>
        <v>#REF!</v>
      </c>
      <c r="H253" s="95" t="e">
        <f>IF('Puestos de Trabajo Emp'!#REF!&lt;&gt;0,'Puestos de Trabajo Emp'!#REF!,"")</f>
        <v>#REF!</v>
      </c>
      <c r="I253" s="95" t="e">
        <f>IF('Puestos de Trabajo Emp'!#REF!&lt;&gt;0,'Puestos de Trabajo Emp'!#REF!,"")</f>
        <v>#REF!</v>
      </c>
      <c r="J253" s="351"/>
      <c r="K253" s="351"/>
      <c r="L253" s="351"/>
      <c r="M253" s="354"/>
      <c r="N253" s="41">
        <v>20</v>
      </c>
      <c r="O253" s="41">
        <v>99</v>
      </c>
      <c r="P253" s="357"/>
      <c r="Q253" s="62" t="e">
        <f t="shared" si="116"/>
        <v>#REF!</v>
      </c>
      <c r="R253" s="360"/>
      <c r="S253" s="333"/>
      <c r="T253" s="363"/>
      <c r="U253" s="324"/>
      <c r="V253" s="324"/>
      <c r="W253" s="283"/>
      <c r="X253" s="330"/>
      <c r="Y253" s="283"/>
      <c r="Z253" s="330"/>
      <c r="AA253" s="330"/>
      <c r="AB253" s="327"/>
      <c r="AC253" s="330"/>
      <c r="AD253" s="333"/>
      <c r="AE253" s="336"/>
      <c r="AF253" s="339"/>
      <c r="AG253" s="342"/>
    </row>
    <row r="254" spans="1:33" ht="25.5" hidden="1" customHeight="1" x14ac:dyDescent="0.25">
      <c r="A254" s="345"/>
      <c r="B254" s="348"/>
      <c r="C254" s="348"/>
      <c r="D254" s="94" t="e">
        <f>IF('Puestos de Trabajo Emp'!#REF!&lt;&gt;0,'Puestos de Trabajo Emp'!#REF!,"")</f>
        <v>#REF!</v>
      </c>
      <c r="E254" s="95" t="e">
        <f>IF('Puestos de Trabajo Emp'!#REF!&lt;&gt;0,'Puestos de Trabajo Emp'!#REF!,"")</f>
        <v>#REF!</v>
      </c>
      <c r="F254" s="351"/>
      <c r="G254" s="94" t="e">
        <f>IF('Puestos de Trabajo Emp'!#REF!&lt;&gt;0,'Puestos de Trabajo Emp'!#REF!,"")</f>
        <v>#REF!</v>
      </c>
      <c r="H254" s="95" t="e">
        <f>IF('Puestos de Trabajo Emp'!#REF!&lt;&gt;0,'Puestos de Trabajo Emp'!#REF!,"")</f>
        <v>#REF!</v>
      </c>
      <c r="I254" s="95" t="e">
        <f>IF('Puestos de Trabajo Emp'!#REF!&lt;&gt;0,'Puestos de Trabajo Emp'!#REF!,"")</f>
        <v>#REF!</v>
      </c>
      <c r="J254" s="351"/>
      <c r="K254" s="351"/>
      <c r="L254" s="351"/>
      <c r="M254" s="354"/>
      <c r="N254" s="41">
        <v>21</v>
      </c>
      <c r="O254" s="41">
        <v>85</v>
      </c>
      <c r="P254" s="357"/>
      <c r="Q254" s="62" t="e">
        <f t="shared" si="116"/>
        <v>#REF!</v>
      </c>
      <c r="R254" s="360"/>
      <c r="S254" s="333"/>
      <c r="T254" s="363"/>
      <c r="U254" s="324"/>
      <c r="V254" s="324"/>
      <c r="W254" s="283"/>
      <c r="X254" s="330"/>
      <c r="Y254" s="283"/>
      <c r="Z254" s="330"/>
      <c r="AA254" s="330"/>
      <c r="AB254" s="327"/>
      <c r="AC254" s="330"/>
      <c r="AD254" s="333"/>
      <c r="AE254" s="336"/>
      <c r="AF254" s="339"/>
      <c r="AG254" s="342"/>
    </row>
    <row r="255" spans="1:33" ht="25.5" hidden="1" customHeight="1" x14ac:dyDescent="0.25">
      <c r="A255" s="345"/>
      <c r="B255" s="348"/>
      <c r="C255" s="348"/>
      <c r="D255" s="94" t="e">
        <f>IF('Puestos de Trabajo Emp'!#REF!&lt;&gt;0,'Puestos de Trabajo Emp'!#REF!,"")</f>
        <v>#REF!</v>
      </c>
      <c r="E255" s="95" t="e">
        <f>IF('Puestos de Trabajo Emp'!#REF!&lt;&gt;0,'Puestos de Trabajo Emp'!#REF!,"")</f>
        <v>#REF!</v>
      </c>
      <c r="F255" s="351"/>
      <c r="G255" s="94" t="e">
        <f>IF('Puestos de Trabajo Emp'!#REF!&lt;&gt;0,'Puestos de Trabajo Emp'!#REF!,"")</f>
        <v>#REF!</v>
      </c>
      <c r="H255" s="95" t="e">
        <f>IF('Puestos de Trabajo Emp'!#REF!&lt;&gt;0,'Puestos de Trabajo Emp'!#REF!,"")</f>
        <v>#REF!</v>
      </c>
      <c r="I255" s="95" t="e">
        <f>IF('Puestos de Trabajo Emp'!#REF!&lt;&gt;0,'Puestos de Trabajo Emp'!#REF!,"")</f>
        <v>#REF!</v>
      </c>
      <c r="J255" s="351"/>
      <c r="K255" s="351"/>
      <c r="L255" s="351"/>
      <c r="M255" s="354"/>
      <c r="N255" s="41"/>
      <c r="O255" s="41"/>
      <c r="P255" s="357"/>
      <c r="Q255" s="62" t="e">
        <f t="shared" si="116"/>
        <v>#REF!</v>
      </c>
      <c r="R255" s="360"/>
      <c r="S255" s="333"/>
      <c r="T255" s="363"/>
      <c r="U255" s="324"/>
      <c r="V255" s="324"/>
      <c r="W255" s="283"/>
      <c r="X255" s="330"/>
      <c r="Y255" s="283"/>
      <c r="Z255" s="330"/>
      <c r="AA255" s="330"/>
      <c r="AB255" s="327"/>
      <c r="AC255" s="330"/>
      <c r="AD255" s="333"/>
      <c r="AE255" s="336"/>
      <c r="AF255" s="339"/>
      <c r="AG255" s="342"/>
    </row>
    <row r="256" spans="1:33" ht="25.5" hidden="1" customHeight="1" thickBot="1" x14ac:dyDescent="0.3">
      <c r="A256" s="346"/>
      <c r="B256" s="349"/>
      <c r="C256" s="349"/>
      <c r="D256" s="92" t="e">
        <f>IF('Puestos de Trabajo Emp'!#REF!&lt;&gt;0,'Puestos de Trabajo Emp'!#REF!,"")</f>
        <v>#REF!</v>
      </c>
      <c r="E256" s="93" t="e">
        <f>IF('Puestos de Trabajo Emp'!#REF!&lt;&gt;0,'Puestos de Trabajo Emp'!#REF!,"")</f>
        <v>#REF!</v>
      </c>
      <c r="F256" s="352"/>
      <c r="G256" s="92" t="e">
        <f>IF('Puestos de Trabajo Emp'!#REF!&lt;&gt;0,'Puestos de Trabajo Emp'!#REF!,"")</f>
        <v>#REF!</v>
      </c>
      <c r="H256" s="93" t="e">
        <f>IF('Puestos de Trabajo Emp'!#REF!&lt;&gt;0,'Puestos de Trabajo Emp'!#REF!,"")</f>
        <v>#REF!</v>
      </c>
      <c r="I256" s="93" t="e">
        <f>IF('Puestos de Trabajo Emp'!#REF!&lt;&gt;0,'Puestos de Trabajo Emp'!#REF!,"")</f>
        <v>#REF!</v>
      </c>
      <c r="J256" s="352"/>
      <c r="K256" s="352"/>
      <c r="L256" s="352"/>
      <c r="M256" s="355"/>
      <c r="N256" s="42"/>
      <c r="O256" s="42"/>
      <c r="P256" s="358"/>
      <c r="Q256" s="63" t="e">
        <f t="shared" si="116"/>
        <v>#REF!</v>
      </c>
      <c r="R256" s="361"/>
      <c r="S256" s="334"/>
      <c r="T256" s="364"/>
      <c r="U256" s="325"/>
      <c r="V256" s="325"/>
      <c r="W256" s="365"/>
      <c r="X256" s="331"/>
      <c r="Y256" s="365"/>
      <c r="Z256" s="331"/>
      <c r="AA256" s="331"/>
      <c r="AB256" s="328"/>
      <c r="AC256" s="331"/>
      <c r="AD256" s="334"/>
      <c r="AE256" s="337"/>
      <c r="AF256" s="340"/>
      <c r="AG256" s="343"/>
    </row>
    <row r="257" spans="12:22" hidden="1" x14ac:dyDescent="0.25"/>
    <row r="258" spans="12:22" ht="26.25" hidden="1" customHeight="1" x14ac:dyDescent="0.25">
      <c r="L258" t="e">
        <f>IF(AD7&gt;=10,L7,0)</f>
        <v>#REF!</v>
      </c>
      <c r="M258" s="15" t="e">
        <f t="shared" ref="M258:M293" si="150">IF(AD7&lt;0.5,L7,0)</f>
        <v>#REF!</v>
      </c>
      <c r="P258" s="15"/>
      <c r="Q258" s="15"/>
      <c r="R258" s="15"/>
      <c r="S258" s="15"/>
      <c r="T258" s="15"/>
      <c r="U258" s="15" t="e">
        <f t="shared" ref="U258:U321" si="151">IF(AD7&gt;=10,0,IF(AD7&lt;0.5,0,L7))</f>
        <v>#REF!</v>
      </c>
      <c r="V258" s="15"/>
    </row>
    <row r="259" spans="12:22" ht="26.25" hidden="1" customHeight="1" x14ac:dyDescent="0.25">
      <c r="L259">
        <f t="shared" ref="L259:L293" si="152">IF(AD8&gt;=10,L8,0)</f>
        <v>0</v>
      </c>
      <c r="M259" s="15">
        <f t="shared" si="150"/>
        <v>0</v>
      </c>
      <c r="P259" s="15"/>
      <c r="Q259" s="15"/>
      <c r="R259" s="15"/>
      <c r="S259" s="15"/>
      <c r="T259" s="15"/>
      <c r="U259" s="15">
        <f t="shared" si="151"/>
        <v>0</v>
      </c>
      <c r="V259" s="15"/>
    </row>
    <row r="260" spans="12:22" ht="26.25" hidden="1" customHeight="1" x14ac:dyDescent="0.25">
      <c r="L260">
        <f t="shared" si="152"/>
        <v>0</v>
      </c>
      <c r="M260" s="15">
        <f t="shared" si="150"/>
        <v>0</v>
      </c>
      <c r="P260" s="15"/>
      <c r="Q260" s="15"/>
      <c r="R260" s="15"/>
      <c r="S260" s="15"/>
      <c r="T260" s="15"/>
      <c r="U260" s="15">
        <f t="shared" si="151"/>
        <v>0</v>
      </c>
      <c r="V260" s="15"/>
    </row>
    <row r="261" spans="12:22" ht="26.25" hidden="1" customHeight="1" x14ac:dyDescent="0.25">
      <c r="L261">
        <f t="shared" si="152"/>
        <v>0</v>
      </c>
      <c r="M261" s="15">
        <f t="shared" si="150"/>
        <v>0</v>
      </c>
      <c r="P261" s="15"/>
      <c r="Q261" s="15"/>
      <c r="R261" s="15"/>
      <c r="S261" s="15"/>
      <c r="T261" s="15"/>
      <c r="U261" s="15">
        <f t="shared" si="151"/>
        <v>0</v>
      </c>
      <c r="V261" s="15"/>
    </row>
    <row r="262" spans="12:22" ht="15" hidden="1" customHeight="1" x14ac:dyDescent="0.25">
      <c r="L262">
        <f t="shared" si="152"/>
        <v>0</v>
      </c>
      <c r="M262" s="15">
        <f t="shared" si="150"/>
        <v>0</v>
      </c>
      <c r="P262" s="15"/>
      <c r="Q262" s="15"/>
      <c r="R262" s="15"/>
      <c r="S262" s="15"/>
      <c r="T262" s="15"/>
      <c r="U262" s="15">
        <f t="shared" si="151"/>
        <v>0</v>
      </c>
      <c r="V262" s="15"/>
    </row>
    <row r="263" spans="12:22" ht="15" hidden="1" customHeight="1" x14ac:dyDescent="0.25">
      <c r="L263" t="e">
        <f t="shared" si="152"/>
        <v>#REF!</v>
      </c>
      <c r="M263" s="15" t="e">
        <f t="shared" si="150"/>
        <v>#REF!</v>
      </c>
      <c r="P263" s="15"/>
      <c r="Q263" s="15"/>
      <c r="R263" s="15"/>
      <c r="S263" s="15"/>
      <c r="T263" s="15"/>
      <c r="U263" s="15" t="e">
        <f t="shared" si="151"/>
        <v>#REF!</v>
      </c>
      <c r="V263" s="15"/>
    </row>
    <row r="264" spans="12:22" ht="15" hidden="1" customHeight="1" x14ac:dyDescent="0.25">
      <c r="L264">
        <f t="shared" si="152"/>
        <v>0</v>
      </c>
      <c r="M264" s="15">
        <f t="shared" si="150"/>
        <v>0</v>
      </c>
      <c r="P264" s="15"/>
      <c r="Q264" s="15"/>
      <c r="R264" s="15"/>
      <c r="S264" s="15"/>
      <c r="T264" s="15"/>
      <c r="U264" s="15">
        <f t="shared" si="151"/>
        <v>0</v>
      </c>
      <c r="V264" s="15"/>
    </row>
    <row r="265" spans="12:22" ht="15" hidden="1" customHeight="1" x14ac:dyDescent="0.25">
      <c r="L265">
        <f t="shared" si="152"/>
        <v>0</v>
      </c>
      <c r="M265" s="15">
        <f t="shared" si="150"/>
        <v>0</v>
      </c>
      <c r="P265" s="15"/>
      <c r="Q265" s="15"/>
      <c r="R265" s="15"/>
      <c r="S265" s="15"/>
      <c r="T265" s="15"/>
      <c r="U265" s="15">
        <f t="shared" si="151"/>
        <v>0</v>
      </c>
      <c r="V265" s="15"/>
    </row>
    <row r="266" spans="12:22" ht="15" hidden="1" customHeight="1" x14ac:dyDescent="0.25">
      <c r="L266">
        <f t="shared" si="152"/>
        <v>0</v>
      </c>
      <c r="M266" s="15">
        <f t="shared" si="150"/>
        <v>0</v>
      </c>
      <c r="P266" s="15"/>
      <c r="Q266" s="15"/>
      <c r="R266" s="15"/>
      <c r="S266" s="15"/>
      <c r="T266" s="15"/>
      <c r="U266" s="15">
        <f t="shared" si="151"/>
        <v>0</v>
      </c>
      <c r="V266" s="15"/>
    </row>
    <row r="267" spans="12:22" ht="15" hidden="1" customHeight="1" x14ac:dyDescent="0.25">
      <c r="L267">
        <f t="shared" si="152"/>
        <v>0</v>
      </c>
      <c r="M267" s="15">
        <f t="shared" si="150"/>
        <v>0</v>
      </c>
      <c r="P267" s="15"/>
      <c r="Q267" s="15"/>
      <c r="R267" s="15"/>
      <c r="S267" s="15"/>
      <c r="T267" s="15"/>
      <c r="U267" s="15">
        <f t="shared" si="151"/>
        <v>0</v>
      </c>
      <c r="V267" s="15"/>
    </row>
    <row r="268" spans="12:22" ht="15" hidden="1" customHeight="1" x14ac:dyDescent="0.25">
      <c r="L268" t="e">
        <f t="shared" si="152"/>
        <v>#REF!</v>
      </c>
      <c r="M268" s="15" t="e">
        <f t="shared" si="150"/>
        <v>#REF!</v>
      </c>
      <c r="P268" s="15"/>
      <c r="Q268" s="15"/>
      <c r="R268" s="15"/>
      <c r="S268" s="15"/>
      <c r="T268" s="15"/>
      <c r="U268" s="15" t="e">
        <f t="shared" si="151"/>
        <v>#REF!</v>
      </c>
      <c r="V268" s="15"/>
    </row>
    <row r="269" spans="12:22" ht="15" hidden="1" customHeight="1" x14ac:dyDescent="0.25">
      <c r="L269">
        <f t="shared" si="152"/>
        <v>0</v>
      </c>
      <c r="M269" s="15">
        <f t="shared" si="150"/>
        <v>0</v>
      </c>
      <c r="P269" s="15"/>
      <c r="Q269" s="15"/>
      <c r="R269" s="15"/>
      <c r="S269" s="15"/>
      <c r="T269" s="15"/>
      <c r="U269" s="15">
        <f t="shared" si="151"/>
        <v>0</v>
      </c>
      <c r="V269" s="15"/>
    </row>
    <row r="270" spans="12:22" ht="15" hidden="1" customHeight="1" x14ac:dyDescent="0.25">
      <c r="L270">
        <f t="shared" si="152"/>
        <v>0</v>
      </c>
      <c r="M270" s="15">
        <f t="shared" si="150"/>
        <v>0</v>
      </c>
      <c r="P270" s="15"/>
      <c r="Q270" s="15"/>
      <c r="R270" s="15"/>
      <c r="S270" s="15"/>
      <c r="T270" s="15"/>
      <c r="U270" s="15">
        <f t="shared" si="151"/>
        <v>0</v>
      </c>
      <c r="V270" s="15"/>
    </row>
    <row r="271" spans="12:22" ht="15" hidden="1" customHeight="1" x14ac:dyDescent="0.25">
      <c r="L271">
        <f t="shared" si="152"/>
        <v>0</v>
      </c>
      <c r="M271" s="15">
        <f t="shared" si="150"/>
        <v>0</v>
      </c>
      <c r="P271" s="15"/>
      <c r="Q271" s="15"/>
      <c r="R271" s="15"/>
      <c r="S271" s="15"/>
      <c r="T271" s="15"/>
      <c r="U271" s="15">
        <f t="shared" si="151"/>
        <v>0</v>
      </c>
      <c r="V271" s="15"/>
    </row>
    <row r="272" spans="12:22" ht="15" hidden="1" customHeight="1" x14ac:dyDescent="0.25">
      <c r="L272">
        <f t="shared" si="152"/>
        <v>0</v>
      </c>
      <c r="M272" s="15">
        <f t="shared" si="150"/>
        <v>0</v>
      </c>
      <c r="P272" s="15"/>
      <c r="Q272" s="15"/>
      <c r="R272" s="15"/>
      <c r="S272" s="15"/>
      <c r="T272" s="15"/>
      <c r="U272" s="15">
        <f t="shared" si="151"/>
        <v>0</v>
      </c>
      <c r="V272" s="15"/>
    </row>
    <row r="273" spans="12:22" ht="15" hidden="1" customHeight="1" x14ac:dyDescent="0.25">
      <c r="L273" t="e">
        <f t="shared" si="152"/>
        <v>#REF!</v>
      </c>
      <c r="M273" s="15" t="e">
        <f t="shared" si="150"/>
        <v>#REF!</v>
      </c>
      <c r="P273" s="15"/>
      <c r="Q273" s="15"/>
      <c r="R273" s="15"/>
      <c r="S273" s="15"/>
      <c r="T273" s="15"/>
      <c r="U273" s="15" t="e">
        <f t="shared" si="151"/>
        <v>#REF!</v>
      </c>
      <c r="V273" s="15"/>
    </row>
    <row r="274" spans="12:22" ht="15" hidden="1" customHeight="1" x14ac:dyDescent="0.25">
      <c r="L274">
        <f t="shared" si="152"/>
        <v>0</v>
      </c>
      <c r="M274" s="15">
        <f t="shared" si="150"/>
        <v>0</v>
      </c>
      <c r="P274" s="15"/>
      <c r="Q274" s="15"/>
      <c r="R274" s="15"/>
      <c r="S274" s="15"/>
      <c r="T274" s="15"/>
      <c r="U274" s="15">
        <f t="shared" si="151"/>
        <v>0</v>
      </c>
      <c r="V274" s="15"/>
    </row>
    <row r="275" spans="12:22" ht="15" hidden="1" customHeight="1" x14ac:dyDescent="0.25">
      <c r="L275">
        <f t="shared" si="152"/>
        <v>0</v>
      </c>
      <c r="M275" s="15">
        <f t="shared" si="150"/>
        <v>0</v>
      </c>
      <c r="P275" s="15"/>
      <c r="Q275" s="15"/>
      <c r="R275" s="15"/>
      <c r="S275" s="15"/>
      <c r="T275" s="15"/>
      <c r="U275" s="15">
        <f t="shared" si="151"/>
        <v>0</v>
      </c>
      <c r="V275" s="15"/>
    </row>
    <row r="276" spans="12:22" ht="15" hidden="1" customHeight="1" x14ac:dyDescent="0.25">
      <c r="L276">
        <f t="shared" si="152"/>
        <v>0</v>
      </c>
      <c r="M276" s="15">
        <f t="shared" si="150"/>
        <v>0</v>
      </c>
      <c r="P276" s="15"/>
      <c r="Q276" s="15"/>
      <c r="R276" s="15"/>
      <c r="S276" s="15"/>
      <c r="T276" s="15"/>
      <c r="U276" s="15">
        <f t="shared" si="151"/>
        <v>0</v>
      </c>
      <c r="V276" s="15"/>
    </row>
    <row r="277" spans="12:22" ht="15" hidden="1" customHeight="1" x14ac:dyDescent="0.25">
      <c r="L277">
        <f t="shared" si="152"/>
        <v>0</v>
      </c>
      <c r="M277" s="15">
        <f t="shared" si="150"/>
        <v>0</v>
      </c>
      <c r="P277" s="15"/>
      <c r="Q277" s="15"/>
      <c r="R277" s="15"/>
      <c r="S277" s="15"/>
      <c r="T277" s="15"/>
      <c r="U277" s="15">
        <f t="shared" si="151"/>
        <v>0</v>
      </c>
      <c r="V277" s="15"/>
    </row>
    <row r="278" spans="12:22" ht="15" hidden="1" customHeight="1" x14ac:dyDescent="0.25">
      <c r="L278" t="e">
        <f t="shared" si="152"/>
        <v>#REF!</v>
      </c>
      <c r="M278" s="15" t="e">
        <f t="shared" si="150"/>
        <v>#REF!</v>
      </c>
      <c r="P278" s="15"/>
      <c r="Q278" s="15"/>
      <c r="R278" s="15"/>
      <c r="S278" s="15"/>
      <c r="T278" s="15"/>
      <c r="U278" s="15" t="e">
        <f t="shared" si="151"/>
        <v>#REF!</v>
      </c>
      <c r="V278" s="15"/>
    </row>
    <row r="279" spans="12:22" ht="15" hidden="1" customHeight="1" x14ac:dyDescent="0.25">
      <c r="L279">
        <f t="shared" si="152"/>
        <v>0</v>
      </c>
      <c r="M279" s="15">
        <f t="shared" si="150"/>
        <v>0</v>
      </c>
      <c r="P279" s="15"/>
      <c r="Q279" s="15"/>
      <c r="R279" s="15"/>
      <c r="S279" s="15"/>
      <c r="T279" s="15"/>
      <c r="U279" s="15">
        <f t="shared" si="151"/>
        <v>0</v>
      </c>
      <c r="V279" s="15"/>
    </row>
    <row r="280" spans="12:22" ht="15" hidden="1" customHeight="1" x14ac:dyDescent="0.25">
      <c r="L280">
        <f t="shared" si="152"/>
        <v>0</v>
      </c>
      <c r="M280" s="15">
        <f t="shared" si="150"/>
        <v>0</v>
      </c>
      <c r="P280" s="15"/>
      <c r="Q280" s="15"/>
      <c r="R280" s="15"/>
      <c r="S280" s="15"/>
      <c r="T280" s="15"/>
      <c r="U280" s="15">
        <f t="shared" si="151"/>
        <v>0</v>
      </c>
      <c r="V280" s="15"/>
    </row>
    <row r="281" spans="12:22" ht="15" hidden="1" customHeight="1" x14ac:dyDescent="0.25">
      <c r="L281">
        <f t="shared" si="152"/>
        <v>0</v>
      </c>
      <c r="M281" s="15">
        <f t="shared" si="150"/>
        <v>0</v>
      </c>
      <c r="P281" s="15"/>
      <c r="Q281" s="15"/>
      <c r="R281" s="15"/>
      <c r="S281" s="15"/>
      <c r="T281" s="15"/>
      <c r="U281" s="15">
        <f t="shared" si="151"/>
        <v>0</v>
      </c>
      <c r="V281" s="15"/>
    </row>
    <row r="282" spans="12:22" ht="15" hidden="1" customHeight="1" x14ac:dyDescent="0.25">
      <c r="L282">
        <f t="shared" si="152"/>
        <v>0</v>
      </c>
      <c r="M282" s="15">
        <f t="shared" si="150"/>
        <v>0</v>
      </c>
      <c r="P282" s="15"/>
      <c r="Q282" s="15"/>
      <c r="R282" s="15"/>
      <c r="S282" s="15"/>
      <c r="T282" s="15"/>
      <c r="U282" s="15">
        <f t="shared" si="151"/>
        <v>0</v>
      </c>
      <c r="V282" s="15"/>
    </row>
    <row r="283" spans="12:22" ht="15" hidden="1" customHeight="1" x14ac:dyDescent="0.25">
      <c r="L283" t="e">
        <f t="shared" si="152"/>
        <v>#REF!</v>
      </c>
      <c r="M283" s="15" t="e">
        <f t="shared" si="150"/>
        <v>#REF!</v>
      </c>
      <c r="P283" s="15"/>
      <c r="Q283" s="15"/>
      <c r="R283" s="15"/>
      <c r="S283" s="15"/>
      <c r="T283" s="15"/>
      <c r="U283" s="15" t="e">
        <f t="shared" si="151"/>
        <v>#REF!</v>
      </c>
      <c r="V283" s="15"/>
    </row>
    <row r="284" spans="12:22" ht="15" hidden="1" customHeight="1" x14ac:dyDescent="0.25">
      <c r="L284">
        <f t="shared" si="152"/>
        <v>0</v>
      </c>
      <c r="M284" s="15">
        <f t="shared" si="150"/>
        <v>0</v>
      </c>
      <c r="P284" s="15"/>
      <c r="Q284" s="15"/>
      <c r="R284" s="15"/>
      <c r="S284" s="15"/>
      <c r="T284" s="15"/>
      <c r="U284" s="15">
        <f t="shared" si="151"/>
        <v>0</v>
      </c>
      <c r="V284" s="15"/>
    </row>
    <row r="285" spans="12:22" ht="15" hidden="1" customHeight="1" x14ac:dyDescent="0.25">
      <c r="L285">
        <f t="shared" si="152"/>
        <v>0</v>
      </c>
      <c r="M285" s="15">
        <f t="shared" si="150"/>
        <v>0</v>
      </c>
      <c r="P285" s="15"/>
      <c r="Q285" s="15"/>
      <c r="R285" s="15"/>
      <c r="S285" s="15"/>
      <c r="T285" s="15"/>
      <c r="U285" s="15">
        <f t="shared" si="151"/>
        <v>0</v>
      </c>
      <c r="V285" s="15"/>
    </row>
    <row r="286" spans="12:22" ht="15" hidden="1" customHeight="1" x14ac:dyDescent="0.25">
      <c r="L286">
        <f t="shared" si="152"/>
        <v>0</v>
      </c>
      <c r="M286" s="15">
        <f t="shared" si="150"/>
        <v>0</v>
      </c>
      <c r="P286" s="15"/>
      <c r="Q286" s="15"/>
      <c r="R286" s="15"/>
      <c r="S286" s="15"/>
      <c r="T286" s="15"/>
      <c r="U286" s="15">
        <f t="shared" si="151"/>
        <v>0</v>
      </c>
      <c r="V286" s="15"/>
    </row>
    <row r="287" spans="12:22" ht="15" hidden="1" customHeight="1" x14ac:dyDescent="0.25">
      <c r="L287">
        <f t="shared" si="152"/>
        <v>0</v>
      </c>
      <c r="M287" s="15">
        <f t="shared" si="150"/>
        <v>0</v>
      </c>
      <c r="P287" s="15"/>
      <c r="Q287" s="15"/>
      <c r="R287" s="15"/>
      <c r="S287" s="15"/>
      <c r="T287" s="15"/>
      <c r="U287" s="15">
        <f t="shared" si="151"/>
        <v>0</v>
      </c>
      <c r="V287" s="15"/>
    </row>
    <row r="288" spans="12:22" ht="15" hidden="1" customHeight="1" x14ac:dyDescent="0.25">
      <c r="L288" t="e">
        <f t="shared" si="152"/>
        <v>#REF!</v>
      </c>
      <c r="M288" s="15" t="e">
        <f t="shared" si="150"/>
        <v>#REF!</v>
      </c>
      <c r="P288" s="15"/>
      <c r="Q288" s="15"/>
      <c r="R288" s="15"/>
      <c r="S288" s="15"/>
      <c r="T288" s="15"/>
      <c r="U288" s="15" t="e">
        <f t="shared" si="151"/>
        <v>#REF!</v>
      </c>
      <c r="V288" s="15"/>
    </row>
    <row r="289" spans="11:22" ht="15" hidden="1" customHeight="1" x14ac:dyDescent="0.25">
      <c r="L289">
        <f t="shared" si="152"/>
        <v>0</v>
      </c>
      <c r="M289" s="15">
        <f t="shared" si="150"/>
        <v>0</v>
      </c>
      <c r="P289" s="15"/>
      <c r="Q289" s="15"/>
      <c r="R289" s="15"/>
      <c r="S289" s="15"/>
      <c r="T289" s="15"/>
      <c r="U289" s="15">
        <f t="shared" si="151"/>
        <v>0</v>
      </c>
      <c r="V289" s="15"/>
    </row>
    <row r="290" spans="11:22" ht="15" hidden="1" customHeight="1" x14ac:dyDescent="0.25">
      <c r="L290">
        <f t="shared" si="152"/>
        <v>0</v>
      </c>
      <c r="M290" s="15">
        <f t="shared" si="150"/>
        <v>0</v>
      </c>
      <c r="P290" s="15"/>
      <c r="Q290" s="15"/>
      <c r="R290" s="15"/>
      <c r="S290" s="15"/>
      <c r="T290" s="15"/>
      <c r="U290" s="15">
        <f t="shared" si="151"/>
        <v>0</v>
      </c>
      <c r="V290" s="15"/>
    </row>
    <row r="291" spans="11:22" ht="15" hidden="1" customHeight="1" x14ac:dyDescent="0.25">
      <c r="L291">
        <f t="shared" si="152"/>
        <v>0</v>
      </c>
      <c r="M291" s="15">
        <f t="shared" si="150"/>
        <v>0</v>
      </c>
      <c r="P291" s="15"/>
      <c r="Q291" s="15"/>
      <c r="R291" s="15"/>
      <c r="S291" s="15"/>
      <c r="T291" s="15"/>
      <c r="U291" s="15">
        <f t="shared" si="151"/>
        <v>0</v>
      </c>
      <c r="V291" s="15"/>
    </row>
    <row r="292" spans="11:22" ht="15" hidden="1" customHeight="1" x14ac:dyDescent="0.25">
      <c r="L292">
        <f t="shared" si="152"/>
        <v>0</v>
      </c>
      <c r="M292" s="15">
        <f t="shared" si="150"/>
        <v>0</v>
      </c>
      <c r="P292" s="15"/>
      <c r="Q292" s="15"/>
      <c r="R292" s="15"/>
      <c r="S292" s="15"/>
      <c r="T292" s="15"/>
      <c r="U292" s="15">
        <f t="shared" si="151"/>
        <v>0</v>
      </c>
      <c r="V292" s="15"/>
    </row>
    <row r="293" spans="11:22" ht="15" hidden="1" customHeight="1" x14ac:dyDescent="0.25">
      <c r="K293">
        <v>42</v>
      </c>
      <c r="L293" t="e">
        <f t="shared" si="152"/>
        <v>#REF!</v>
      </c>
      <c r="M293" s="15" t="e">
        <f t="shared" si="150"/>
        <v>#REF!</v>
      </c>
      <c r="P293" s="15"/>
      <c r="Q293" s="15"/>
      <c r="R293" s="15"/>
      <c r="S293" s="15"/>
      <c r="T293" s="15"/>
      <c r="U293" s="15" t="e">
        <f t="shared" si="151"/>
        <v>#REF!</v>
      </c>
      <c r="V293" s="15"/>
    </row>
    <row r="294" spans="11:22" ht="15" hidden="1" customHeight="1" x14ac:dyDescent="0.25">
      <c r="K294">
        <v>43</v>
      </c>
      <c r="L294">
        <f t="shared" ref="L294:L357" si="153">IF(AD43&gt;=10,L43,0)</f>
        <v>0</v>
      </c>
      <c r="M294" s="15">
        <f t="shared" ref="M294:M357" si="154">IF(AD43&lt;0.5,L43,0)</f>
        <v>0</v>
      </c>
      <c r="P294" s="15"/>
      <c r="Q294" s="15"/>
      <c r="R294" s="15"/>
      <c r="S294" s="15"/>
      <c r="T294" s="15"/>
      <c r="U294" s="15">
        <f t="shared" si="151"/>
        <v>0</v>
      </c>
      <c r="V294" s="15"/>
    </row>
    <row r="295" spans="11:22" ht="15" hidden="1" customHeight="1" x14ac:dyDescent="0.25">
      <c r="K295">
        <v>44</v>
      </c>
      <c r="L295">
        <f t="shared" si="153"/>
        <v>0</v>
      </c>
      <c r="M295" s="15">
        <f t="shared" si="154"/>
        <v>0</v>
      </c>
      <c r="P295" s="15"/>
      <c r="Q295" s="15"/>
      <c r="R295" s="15"/>
      <c r="S295" s="15"/>
      <c r="T295" s="15"/>
      <c r="U295" s="15">
        <f t="shared" si="151"/>
        <v>0</v>
      </c>
      <c r="V295" s="15"/>
    </row>
    <row r="296" spans="11:22" ht="15" hidden="1" customHeight="1" x14ac:dyDescent="0.25">
      <c r="K296">
        <v>45</v>
      </c>
      <c r="L296">
        <f t="shared" si="153"/>
        <v>0</v>
      </c>
      <c r="M296" s="15">
        <f t="shared" si="154"/>
        <v>0</v>
      </c>
      <c r="P296" s="15"/>
      <c r="Q296" s="15"/>
      <c r="R296" s="15"/>
      <c r="S296" s="15"/>
      <c r="T296" s="15"/>
      <c r="U296" s="15">
        <f t="shared" si="151"/>
        <v>0</v>
      </c>
      <c r="V296" s="15"/>
    </row>
    <row r="297" spans="11:22" ht="15" hidden="1" customHeight="1" x14ac:dyDescent="0.25">
      <c r="K297">
        <v>46</v>
      </c>
      <c r="L297">
        <f t="shared" si="153"/>
        <v>0</v>
      </c>
      <c r="M297" s="15">
        <f t="shared" si="154"/>
        <v>0</v>
      </c>
      <c r="P297" s="15"/>
      <c r="Q297" s="15"/>
      <c r="R297" s="15"/>
      <c r="S297" s="15"/>
      <c r="T297" s="15"/>
      <c r="U297" s="15">
        <f t="shared" si="151"/>
        <v>0</v>
      </c>
      <c r="V297" s="15"/>
    </row>
    <row r="298" spans="11:22" ht="15" hidden="1" customHeight="1" x14ac:dyDescent="0.25">
      <c r="K298">
        <v>47</v>
      </c>
      <c r="L298" t="e">
        <f t="shared" si="153"/>
        <v>#REF!</v>
      </c>
      <c r="M298" s="15" t="e">
        <f t="shared" si="154"/>
        <v>#REF!</v>
      </c>
      <c r="P298" s="15"/>
      <c r="Q298" s="15"/>
      <c r="R298" s="15"/>
      <c r="S298" s="15"/>
      <c r="T298" s="15"/>
      <c r="U298" s="15" t="e">
        <f t="shared" si="151"/>
        <v>#REF!</v>
      </c>
      <c r="V298" s="15"/>
    </row>
    <row r="299" spans="11:22" ht="15" hidden="1" customHeight="1" x14ac:dyDescent="0.25">
      <c r="K299">
        <v>48</v>
      </c>
      <c r="L299">
        <f t="shared" si="153"/>
        <v>0</v>
      </c>
      <c r="M299" s="15">
        <f t="shared" si="154"/>
        <v>0</v>
      </c>
      <c r="P299" s="15"/>
      <c r="Q299" s="15"/>
      <c r="R299" s="15"/>
      <c r="S299" s="15"/>
      <c r="T299" s="15"/>
      <c r="U299" s="15">
        <f t="shared" si="151"/>
        <v>0</v>
      </c>
      <c r="V299" s="15"/>
    </row>
    <row r="300" spans="11:22" ht="15" hidden="1" customHeight="1" x14ac:dyDescent="0.25">
      <c r="K300">
        <v>49</v>
      </c>
      <c r="L300">
        <f t="shared" si="153"/>
        <v>0</v>
      </c>
      <c r="M300" s="15">
        <f t="shared" si="154"/>
        <v>0</v>
      </c>
      <c r="P300" s="15"/>
      <c r="Q300" s="15"/>
      <c r="R300" s="15"/>
      <c r="S300" s="15"/>
      <c r="T300" s="15"/>
      <c r="U300" s="15">
        <f t="shared" si="151"/>
        <v>0</v>
      </c>
      <c r="V300" s="15"/>
    </row>
    <row r="301" spans="11:22" ht="15" hidden="1" customHeight="1" x14ac:dyDescent="0.25">
      <c r="K301">
        <v>50</v>
      </c>
      <c r="L301">
        <f t="shared" si="153"/>
        <v>0</v>
      </c>
      <c r="M301" s="15">
        <f t="shared" si="154"/>
        <v>0</v>
      </c>
      <c r="P301" s="15"/>
      <c r="Q301" s="15"/>
      <c r="R301" s="15"/>
      <c r="S301" s="15"/>
      <c r="T301" s="15"/>
      <c r="U301" s="15">
        <f t="shared" si="151"/>
        <v>0</v>
      </c>
      <c r="V301" s="15"/>
    </row>
    <row r="302" spans="11:22" ht="15" hidden="1" customHeight="1" x14ac:dyDescent="0.25">
      <c r="K302">
        <v>51</v>
      </c>
      <c r="L302">
        <f t="shared" si="153"/>
        <v>0</v>
      </c>
      <c r="M302" s="15">
        <f t="shared" si="154"/>
        <v>0</v>
      </c>
      <c r="P302" s="15"/>
      <c r="Q302" s="15"/>
      <c r="R302" s="15"/>
      <c r="S302" s="15"/>
      <c r="T302" s="15"/>
      <c r="U302" s="15">
        <f t="shared" si="151"/>
        <v>0</v>
      </c>
      <c r="V302" s="15"/>
    </row>
    <row r="303" spans="11:22" ht="15" hidden="1" customHeight="1" x14ac:dyDescent="0.25">
      <c r="K303">
        <v>52</v>
      </c>
      <c r="L303" t="e">
        <f t="shared" si="153"/>
        <v>#REF!</v>
      </c>
      <c r="M303" s="15" t="e">
        <f t="shared" si="154"/>
        <v>#REF!</v>
      </c>
      <c r="P303" s="15"/>
      <c r="Q303" s="15"/>
      <c r="R303" s="15"/>
      <c r="S303" s="15"/>
      <c r="T303" s="15"/>
      <c r="U303" s="15" t="e">
        <f t="shared" si="151"/>
        <v>#REF!</v>
      </c>
      <c r="V303" s="15"/>
    </row>
    <row r="304" spans="11:22" ht="15" hidden="1" customHeight="1" x14ac:dyDescent="0.25">
      <c r="K304">
        <v>53</v>
      </c>
      <c r="L304">
        <f t="shared" si="153"/>
        <v>0</v>
      </c>
      <c r="M304" s="15">
        <f t="shared" si="154"/>
        <v>0</v>
      </c>
      <c r="P304" s="15"/>
      <c r="Q304" s="15"/>
      <c r="R304" s="15"/>
      <c r="S304" s="15"/>
      <c r="T304" s="15"/>
      <c r="U304" s="15">
        <f t="shared" si="151"/>
        <v>0</v>
      </c>
      <c r="V304" s="15"/>
    </row>
    <row r="305" spans="11:22" ht="15" hidden="1" customHeight="1" x14ac:dyDescent="0.25">
      <c r="K305">
        <v>54</v>
      </c>
      <c r="L305">
        <f t="shared" si="153"/>
        <v>0</v>
      </c>
      <c r="M305" s="15">
        <f t="shared" si="154"/>
        <v>0</v>
      </c>
      <c r="P305" s="15"/>
      <c r="Q305" s="15"/>
      <c r="R305" s="15"/>
      <c r="S305" s="15"/>
      <c r="T305" s="15"/>
      <c r="U305" s="15">
        <f t="shared" si="151"/>
        <v>0</v>
      </c>
      <c r="V305" s="15"/>
    </row>
    <row r="306" spans="11:22" ht="15" hidden="1" customHeight="1" x14ac:dyDescent="0.25">
      <c r="K306">
        <v>55</v>
      </c>
      <c r="L306">
        <f t="shared" si="153"/>
        <v>0</v>
      </c>
      <c r="M306" s="15">
        <f t="shared" si="154"/>
        <v>0</v>
      </c>
      <c r="P306" s="15"/>
      <c r="Q306" s="15"/>
      <c r="R306" s="15"/>
      <c r="S306" s="15"/>
      <c r="T306" s="15"/>
      <c r="U306" s="15">
        <f t="shared" si="151"/>
        <v>0</v>
      </c>
      <c r="V306" s="15"/>
    </row>
    <row r="307" spans="11:22" ht="15" hidden="1" customHeight="1" x14ac:dyDescent="0.25">
      <c r="K307">
        <v>56</v>
      </c>
      <c r="L307">
        <f t="shared" si="153"/>
        <v>0</v>
      </c>
      <c r="M307" s="15">
        <f t="shared" si="154"/>
        <v>0</v>
      </c>
      <c r="P307" s="15"/>
      <c r="Q307" s="15"/>
      <c r="R307" s="15"/>
      <c r="S307" s="15"/>
      <c r="T307" s="15"/>
      <c r="U307" s="15">
        <f t="shared" si="151"/>
        <v>0</v>
      </c>
      <c r="V307" s="15"/>
    </row>
    <row r="308" spans="11:22" ht="15" hidden="1" customHeight="1" x14ac:dyDescent="0.25">
      <c r="K308">
        <v>57</v>
      </c>
      <c r="L308" t="e">
        <f t="shared" si="153"/>
        <v>#REF!</v>
      </c>
      <c r="M308" s="15" t="e">
        <f t="shared" si="154"/>
        <v>#REF!</v>
      </c>
      <c r="P308" s="15"/>
      <c r="Q308" s="15"/>
      <c r="R308" s="15"/>
      <c r="S308" s="15"/>
      <c r="T308" s="15"/>
      <c r="U308" s="15" t="e">
        <f t="shared" si="151"/>
        <v>#REF!</v>
      </c>
      <c r="V308" s="15"/>
    </row>
    <row r="309" spans="11:22" ht="15" hidden="1" customHeight="1" x14ac:dyDescent="0.25">
      <c r="K309">
        <v>58</v>
      </c>
      <c r="L309">
        <f t="shared" si="153"/>
        <v>0</v>
      </c>
      <c r="M309" s="15">
        <f t="shared" si="154"/>
        <v>0</v>
      </c>
      <c r="P309" s="15"/>
      <c r="Q309" s="15"/>
      <c r="R309" s="15"/>
      <c r="S309" s="15"/>
      <c r="T309" s="15"/>
      <c r="U309" s="15">
        <f t="shared" si="151"/>
        <v>0</v>
      </c>
      <c r="V309" s="15"/>
    </row>
    <row r="310" spans="11:22" ht="15" hidden="1" customHeight="1" x14ac:dyDescent="0.25">
      <c r="K310">
        <v>59</v>
      </c>
      <c r="L310">
        <f t="shared" si="153"/>
        <v>0</v>
      </c>
      <c r="M310" s="15">
        <f t="shared" si="154"/>
        <v>0</v>
      </c>
      <c r="P310" s="15"/>
      <c r="Q310" s="15"/>
      <c r="R310" s="15"/>
      <c r="S310" s="15"/>
      <c r="T310" s="15"/>
      <c r="U310" s="15">
        <f t="shared" si="151"/>
        <v>0</v>
      </c>
      <c r="V310" s="15"/>
    </row>
    <row r="311" spans="11:22" ht="15" hidden="1" customHeight="1" x14ac:dyDescent="0.25">
      <c r="K311">
        <v>60</v>
      </c>
      <c r="L311">
        <f t="shared" si="153"/>
        <v>0</v>
      </c>
      <c r="M311" s="15">
        <f t="shared" si="154"/>
        <v>0</v>
      </c>
      <c r="P311" s="15"/>
      <c r="Q311" s="15"/>
      <c r="R311" s="15"/>
      <c r="S311" s="15"/>
      <c r="T311" s="15"/>
      <c r="U311" s="15">
        <f t="shared" si="151"/>
        <v>0</v>
      </c>
      <c r="V311" s="15"/>
    </row>
    <row r="312" spans="11:22" ht="15" hidden="1" customHeight="1" x14ac:dyDescent="0.25">
      <c r="K312">
        <v>61</v>
      </c>
      <c r="L312">
        <f t="shared" si="153"/>
        <v>0</v>
      </c>
      <c r="M312" s="15">
        <f t="shared" si="154"/>
        <v>0</v>
      </c>
      <c r="P312" s="15"/>
      <c r="Q312" s="15"/>
      <c r="R312" s="15"/>
      <c r="S312" s="15"/>
      <c r="T312" s="15"/>
      <c r="U312" s="15">
        <f t="shared" si="151"/>
        <v>0</v>
      </c>
      <c r="V312" s="15"/>
    </row>
    <row r="313" spans="11:22" ht="15" hidden="1" customHeight="1" x14ac:dyDescent="0.25">
      <c r="K313">
        <v>62</v>
      </c>
      <c r="L313" t="e">
        <f t="shared" si="153"/>
        <v>#REF!</v>
      </c>
      <c r="M313" s="15" t="e">
        <f t="shared" si="154"/>
        <v>#REF!</v>
      </c>
      <c r="P313" s="15"/>
      <c r="Q313" s="15"/>
      <c r="R313" s="15"/>
      <c r="S313" s="15"/>
      <c r="T313" s="15"/>
      <c r="U313" s="15" t="e">
        <f t="shared" si="151"/>
        <v>#REF!</v>
      </c>
      <c r="V313" s="15"/>
    </row>
    <row r="314" spans="11:22" ht="15" hidden="1" customHeight="1" x14ac:dyDescent="0.25">
      <c r="K314">
        <v>63</v>
      </c>
      <c r="L314">
        <f t="shared" si="153"/>
        <v>0</v>
      </c>
      <c r="M314" s="15">
        <f t="shared" si="154"/>
        <v>0</v>
      </c>
      <c r="P314" s="15"/>
      <c r="Q314" s="15"/>
      <c r="R314" s="15"/>
      <c r="S314" s="15"/>
      <c r="T314" s="15"/>
      <c r="U314" s="15">
        <f t="shared" si="151"/>
        <v>0</v>
      </c>
      <c r="V314" s="15"/>
    </row>
    <row r="315" spans="11:22" ht="15" hidden="1" customHeight="1" x14ac:dyDescent="0.25">
      <c r="K315">
        <v>64</v>
      </c>
      <c r="L315">
        <f t="shared" si="153"/>
        <v>0</v>
      </c>
      <c r="M315" s="15">
        <f t="shared" si="154"/>
        <v>0</v>
      </c>
      <c r="P315" s="15"/>
      <c r="Q315" s="15"/>
      <c r="R315" s="15"/>
      <c r="S315" s="15"/>
      <c r="T315" s="15"/>
      <c r="U315" s="15">
        <f t="shared" si="151"/>
        <v>0</v>
      </c>
      <c r="V315" s="15"/>
    </row>
    <row r="316" spans="11:22" ht="15" hidden="1" customHeight="1" x14ac:dyDescent="0.25">
      <c r="K316">
        <v>65</v>
      </c>
      <c r="L316">
        <f t="shared" si="153"/>
        <v>0</v>
      </c>
      <c r="M316" s="15">
        <f t="shared" si="154"/>
        <v>0</v>
      </c>
      <c r="P316" s="15"/>
      <c r="Q316" s="15"/>
      <c r="R316" s="15"/>
      <c r="S316" s="15"/>
      <c r="T316" s="15"/>
      <c r="U316" s="15">
        <f t="shared" si="151"/>
        <v>0</v>
      </c>
      <c r="V316" s="15"/>
    </row>
    <row r="317" spans="11:22" ht="15" hidden="1" customHeight="1" x14ac:dyDescent="0.25">
      <c r="K317">
        <v>66</v>
      </c>
      <c r="L317">
        <f t="shared" si="153"/>
        <v>0</v>
      </c>
      <c r="M317" s="15">
        <f t="shared" si="154"/>
        <v>0</v>
      </c>
      <c r="P317" s="15"/>
      <c r="Q317" s="15"/>
      <c r="R317" s="15"/>
      <c r="S317" s="15"/>
      <c r="T317" s="15"/>
      <c r="U317" s="15">
        <f t="shared" si="151"/>
        <v>0</v>
      </c>
      <c r="V317" s="15"/>
    </row>
    <row r="318" spans="11:22" ht="15" hidden="1" customHeight="1" x14ac:dyDescent="0.25">
      <c r="K318">
        <v>67</v>
      </c>
      <c r="L318" t="e">
        <f t="shared" si="153"/>
        <v>#REF!</v>
      </c>
      <c r="M318" s="15" t="e">
        <f t="shared" si="154"/>
        <v>#REF!</v>
      </c>
      <c r="P318" s="15"/>
      <c r="Q318" s="15"/>
      <c r="R318" s="15"/>
      <c r="S318" s="15"/>
      <c r="T318" s="15"/>
      <c r="U318" s="15" t="e">
        <f t="shared" si="151"/>
        <v>#REF!</v>
      </c>
      <c r="V318" s="15"/>
    </row>
    <row r="319" spans="11:22" ht="15" hidden="1" customHeight="1" x14ac:dyDescent="0.25">
      <c r="K319">
        <v>68</v>
      </c>
      <c r="L319">
        <f t="shared" si="153"/>
        <v>0</v>
      </c>
      <c r="M319" s="15">
        <f t="shared" si="154"/>
        <v>0</v>
      </c>
      <c r="P319" s="15"/>
      <c r="Q319" s="15"/>
      <c r="R319" s="15"/>
      <c r="S319" s="15"/>
      <c r="T319" s="15"/>
      <c r="U319" s="15">
        <f t="shared" si="151"/>
        <v>0</v>
      </c>
      <c r="V319" s="15"/>
    </row>
    <row r="320" spans="11:22" ht="15" hidden="1" customHeight="1" x14ac:dyDescent="0.25">
      <c r="K320">
        <v>69</v>
      </c>
      <c r="L320">
        <f t="shared" si="153"/>
        <v>0</v>
      </c>
      <c r="M320" s="15">
        <f t="shared" si="154"/>
        <v>0</v>
      </c>
      <c r="P320" s="15"/>
      <c r="Q320" s="15"/>
      <c r="R320" s="15"/>
      <c r="S320" s="15"/>
      <c r="T320" s="15"/>
      <c r="U320" s="15">
        <f t="shared" si="151"/>
        <v>0</v>
      </c>
      <c r="V320" s="15"/>
    </row>
    <row r="321" spans="11:22" ht="15" hidden="1" customHeight="1" x14ac:dyDescent="0.25">
      <c r="K321">
        <v>70</v>
      </c>
      <c r="L321">
        <f t="shared" si="153"/>
        <v>0</v>
      </c>
      <c r="M321" s="15">
        <f t="shared" si="154"/>
        <v>0</v>
      </c>
      <c r="P321" s="15"/>
      <c r="Q321" s="15"/>
      <c r="R321" s="15"/>
      <c r="S321" s="15"/>
      <c r="T321" s="15"/>
      <c r="U321" s="15">
        <f t="shared" si="151"/>
        <v>0</v>
      </c>
      <c r="V321" s="15"/>
    </row>
    <row r="322" spans="11:22" ht="15" hidden="1" customHeight="1" x14ac:dyDescent="0.25">
      <c r="K322">
        <v>71</v>
      </c>
      <c r="L322">
        <f t="shared" si="153"/>
        <v>0</v>
      </c>
      <c r="M322" s="15">
        <f t="shared" si="154"/>
        <v>0</v>
      </c>
      <c r="P322" s="15"/>
      <c r="Q322" s="15"/>
      <c r="R322" s="15"/>
      <c r="S322" s="15"/>
      <c r="T322" s="15"/>
      <c r="U322" s="15">
        <f t="shared" ref="U322:U385" si="155">IF(AD71&gt;=10,0,IF(AD71&lt;0.5,0,L71))</f>
        <v>0</v>
      </c>
      <c r="V322" s="15"/>
    </row>
    <row r="323" spans="11:22" ht="15" hidden="1" customHeight="1" x14ac:dyDescent="0.25">
      <c r="K323">
        <v>72</v>
      </c>
      <c r="L323" t="e">
        <f t="shared" si="153"/>
        <v>#REF!</v>
      </c>
      <c r="M323" s="15" t="e">
        <f t="shared" si="154"/>
        <v>#REF!</v>
      </c>
      <c r="P323" s="15"/>
      <c r="Q323" s="15"/>
      <c r="R323" s="15"/>
      <c r="S323" s="15"/>
      <c r="T323" s="15"/>
      <c r="U323" s="15" t="e">
        <f t="shared" si="155"/>
        <v>#REF!</v>
      </c>
      <c r="V323" s="15"/>
    </row>
    <row r="324" spans="11:22" ht="15" hidden="1" customHeight="1" x14ac:dyDescent="0.25">
      <c r="K324">
        <v>73</v>
      </c>
      <c r="L324">
        <f t="shared" si="153"/>
        <v>0</v>
      </c>
      <c r="M324" s="15">
        <f t="shared" si="154"/>
        <v>0</v>
      </c>
      <c r="P324" s="15"/>
      <c r="Q324" s="15"/>
      <c r="R324" s="15"/>
      <c r="S324" s="15"/>
      <c r="T324" s="15"/>
      <c r="U324" s="15">
        <f t="shared" si="155"/>
        <v>0</v>
      </c>
      <c r="V324" s="15"/>
    </row>
    <row r="325" spans="11:22" ht="15" hidden="1" customHeight="1" x14ac:dyDescent="0.25">
      <c r="K325">
        <v>74</v>
      </c>
      <c r="L325">
        <f t="shared" si="153"/>
        <v>0</v>
      </c>
      <c r="M325" s="15">
        <f t="shared" si="154"/>
        <v>0</v>
      </c>
      <c r="P325" s="15"/>
      <c r="Q325" s="15"/>
      <c r="R325" s="15"/>
      <c r="S325" s="15"/>
      <c r="T325" s="15"/>
      <c r="U325" s="15">
        <f t="shared" si="155"/>
        <v>0</v>
      </c>
      <c r="V325" s="15"/>
    </row>
    <row r="326" spans="11:22" ht="15" hidden="1" customHeight="1" x14ac:dyDescent="0.25">
      <c r="K326">
        <v>75</v>
      </c>
      <c r="L326">
        <f t="shared" si="153"/>
        <v>0</v>
      </c>
      <c r="M326" s="15">
        <f t="shared" si="154"/>
        <v>0</v>
      </c>
      <c r="P326" s="15"/>
      <c r="Q326" s="15"/>
      <c r="R326" s="15"/>
      <c r="S326" s="15"/>
      <c r="T326" s="15"/>
      <c r="U326" s="15">
        <f t="shared" si="155"/>
        <v>0</v>
      </c>
      <c r="V326" s="15"/>
    </row>
    <row r="327" spans="11:22" ht="15" hidden="1" customHeight="1" x14ac:dyDescent="0.25">
      <c r="K327">
        <v>76</v>
      </c>
      <c r="L327">
        <f t="shared" si="153"/>
        <v>0</v>
      </c>
      <c r="M327" s="15">
        <f t="shared" si="154"/>
        <v>0</v>
      </c>
      <c r="P327" s="15"/>
      <c r="Q327" s="15"/>
      <c r="R327" s="15"/>
      <c r="S327" s="15"/>
      <c r="T327" s="15"/>
      <c r="U327" s="15">
        <f t="shared" si="155"/>
        <v>0</v>
      </c>
      <c r="V327" s="15"/>
    </row>
    <row r="328" spans="11:22" ht="15" hidden="1" customHeight="1" x14ac:dyDescent="0.25">
      <c r="K328">
        <v>77</v>
      </c>
      <c r="L328" t="e">
        <f t="shared" si="153"/>
        <v>#REF!</v>
      </c>
      <c r="M328" s="15" t="e">
        <f t="shared" si="154"/>
        <v>#REF!</v>
      </c>
      <c r="P328" s="15"/>
      <c r="Q328" s="15"/>
      <c r="R328" s="15"/>
      <c r="S328" s="15"/>
      <c r="T328" s="15"/>
      <c r="U328" s="15" t="e">
        <f t="shared" si="155"/>
        <v>#REF!</v>
      </c>
      <c r="V328" s="15"/>
    </row>
    <row r="329" spans="11:22" ht="15" hidden="1" customHeight="1" x14ac:dyDescent="0.25">
      <c r="K329">
        <v>78</v>
      </c>
      <c r="L329">
        <f t="shared" si="153"/>
        <v>0</v>
      </c>
      <c r="M329" s="15">
        <f t="shared" si="154"/>
        <v>0</v>
      </c>
      <c r="P329" s="15"/>
      <c r="Q329" s="15"/>
      <c r="R329" s="15"/>
      <c r="S329" s="15"/>
      <c r="T329" s="15"/>
      <c r="U329" s="15">
        <f t="shared" si="155"/>
        <v>0</v>
      </c>
      <c r="V329" s="15"/>
    </row>
    <row r="330" spans="11:22" ht="15" hidden="1" customHeight="1" x14ac:dyDescent="0.25">
      <c r="K330">
        <v>79</v>
      </c>
      <c r="L330">
        <f t="shared" si="153"/>
        <v>0</v>
      </c>
      <c r="M330" s="15">
        <f t="shared" si="154"/>
        <v>0</v>
      </c>
      <c r="P330" s="15"/>
      <c r="Q330" s="15"/>
      <c r="R330" s="15"/>
      <c r="S330" s="15"/>
      <c r="T330" s="15"/>
      <c r="U330" s="15">
        <f t="shared" si="155"/>
        <v>0</v>
      </c>
      <c r="V330" s="15"/>
    </row>
    <row r="331" spans="11:22" ht="15" hidden="1" customHeight="1" x14ac:dyDescent="0.25">
      <c r="K331">
        <v>80</v>
      </c>
      <c r="L331">
        <f t="shared" si="153"/>
        <v>0</v>
      </c>
      <c r="M331" s="15">
        <f t="shared" si="154"/>
        <v>0</v>
      </c>
      <c r="P331" s="15"/>
      <c r="Q331" s="15"/>
      <c r="R331" s="15"/>
      <c r="S331" s="15"/>
      <c r="T331" s="15"/>
      <c r="U331" s="15">
        <f t="shared" si="155"/>
        <v>0</v>
      </c>
      <c r="V331" s="15"/>
    </row>
    <row r="332" spans="11:22" ht="15" hidden="1" customHeight="1" x14ac:dyDescent="0.25">
      <c r="K332">
        <v>81</v>
      </c>
      <c r="L332">
        <f t="shared" si="153"/>
        <v>0</v>
      </c>
      <c r="M332" s="15">
        <f t="shared" si="154"/>
        <v>0</v>
      </c>
      <c r="P332" s="15"/>
      <c r="Q332" s="15"/>
      <c r="R332" s="15"/>
      <c r="S332" s="15"/>
      <c r="T332" s="15"/>
      <c r="U332" s="15">
        <f t="shared" si="155"/>
        <v>0</v>
      </c>
      <c r="V332" s="15"/>
    </row>
    <row r="333" spans="11:22" ht="15" hidden="1" customHeight="1" x14ac:dyDescent="0.25">
      <c r="K333">
        <v>82</v>
      </c>
      <c r="L333" t="e">
        <f t="shared" si="153"/>
        <v>#REF!</v>
      </c>
      <c r="M333" s="15" t="e">
        <f t="shared" si="154"/>
        <v>#REF!</v>
      </c>
      <c r="P333" s="15"/>
      <c r="Q333" s="15"/>
      <c r="R333" s="15"/>
      <c r="S333" s="15"/>
      <c r="T333" s="15"/>
      <c r="U333" s="15" t="e">
        <f t="shared" si="155"/>
        <v>#REF!</v>
      </c>
      <c r="V333" s="15"/>
    </row>
    <row r="334" spans="11:22" ht="15" hidden="1" customHeight="1" x14ac:dyDescent="0.25">
      <c r="K334">
        <v>83</v>
      </c>
      <c r="L334">
        <f t="shared" si="153"/>
        <v>0</v>
      </c>
      <c r="M334" s="15">
        <f t="shared" si="154"/>
        <v>0</v>
      </c>
      <c r="P334" s="15"/>
      <c r="Q334" s="15"/>
      <c r="R334" s="15"/>
      <c r="S334" s="15"/>
      <c r="T334" s="15"/>
      <c r="U334" s="15">
        <f t="shared" si="155"/>
        <v>0</v>
      </c>
      <c r="V334" s="15"/>
    </row>
    <row r="335" spans="11:22" ht="15" hidden="1" customHeight="1" x14ac:dyDescent="0.25">
      <c r="K335">
        <v>84</v>
      </c>
      <c r="L335">
        <f t="shared" si="153"/>
        <v>0</v>
      </c>
      <c r="M335" s="15">
        <f t="shared" si="154"/>
        <v>0</v>
      </c>
      <c r="P335" s="15"/>
      <c r="Q335" s="15"/>
      <c r="R335" s="15"/>
      <c r="S335" s="15"/>
      <c r="T335" s="15"/>
      <c r="U335" s="15">
        <f t="shared" si="155"/>
        <v>0</v>
      </c>
      <c r="V335" s="15"/>
    </row>
    <row r="336" spans="11:22" ht="15" hidden="1" customHeight="1" x14ac:dyDescent="0.25">
      <c r="K336">
        <v>85</v>
      </c>
      <c r="L336">
        <f t="shared" si="153"/>
        <v>0</v>
      </c>
      <c r="M336" s="15">
        <f t="shared" si="154"/>
        <v>0</v>
      </c>
      <c r="P336" s="15"/>
      <c r="Q336" s="15"/>
      <c r="R336" s="15"/>
      <c r="S336" s="15"/>
      <c r="T336" s="15"/>
      <c r="U336" s="15">
        <f t="shared" si="155"/>
        <v>0</v>
      </c>
      <c r="V336" s="15"/>
    </row>
    <row r="337" spans="11:22" ht="15" hidden="1" customHeight="1" x14ac:dyDescent="0.25">
      <c r="K337">
        <v>86</v>
      </c>
      <c r="L337">
        <f t="shared" si="153"/>
        <v>0</v>
      </c>
      <c r="M337" s="15">
        <f t="shared" si="154"/>
        <v>0</v>
      </c>
      <c r="P337" s="15"/>
      <c r="Q337" s="15"/>
      <c r="R337" s="15"/>
      <c r="S337" s="15"/>
      <c r="T337" s="15"/>
      <c r="U337" s="15">
        <f t="shared" si="155"/>
        <v>0</v>
      </c>
      <c r="V337" s="15"/>
    </row>
    <row r="338" spans="11:22" ht="15" hidden="1" customHeight="1" x14ac:dyDescent="0.25">
      <c r="K338">
        <v>87</v>
      </c>
      <c r="L338" t="e">
        <f t="shared" si="153"/>
        <v>#REF!</v>
      </c>
      <c r="M338" s="15" t="e">
        <f t="shared" si="154"/>
        <v>#REF!</v>
      </c>
      <c r="P338" s="15"/>
      <c r="Q338" s="15"/>
      <c r="R338" s="15"/>
      <c r="S338" s="15"/>
      <c r="T338" s="15"/>
      <c r="U338" s="15" t="e">
        <f t="shared" si="155"/>
        <v>#REF!</v>
      </c>
      <c r="V338" s="15"/>
    </row>
    <row r="339" spans="11:22" ht="15" hidden="1" customHeight="1" x14ac:dyDescent="0.25">
      <c r="K339">
        <v>88</v>
      </c>
      <c r="L339">
        <f t="shared" si="153"/>
        <v>0</v>
      </c>
      <c r="M339" s="15">
        <f t="shared" si="154"/>
        <v>0</v>
      </c>
      <c r="P339" s="15"/>
      <c r="Q339" s="15"/>
      <c r="R339" s="15"/>
      <c r="S339" s="15"/>
      <c r="T339" s="15"/>
      <c r="U339" s="15">
        <f t="shared" si="155"/>
        <v>0</v>
      </c>
      <c r="V339" s="15"/>
    </row>
    <row r="340" spans="11:22" ht="15" hidden="1" customHeight="1" x14ac:dyDescent="0.25">
      <c r="K340">
        <v>89</v>
      </c>
      <c r="L340">
        <f t="shared" si="153"/>
        <v>0</v>
      </c>
      <c r="M340" s="15">
        <f t="shared" si="154"/>
        <v>0</v>
      </c>
      <c r="P340" s="15"/>
      <c r="Q340" s="15"/>
      <c r="R340" s="15"/>
      <c r="S340" s="15"/>
      <c r="T340" s="15"/>
      <c r="U340" s="15">
        <f t="shared" si="155"/>
        <v>0</v>
      </c>
      <c r="V340" s="15"/>
    </row>
    <row r="341" spans="11:22" ht="15" hidden="1" customHeight="1" x14ac:dyDescent="0.25">
      <c r="K341">
        <v>90</v>
      </c>
      <c r="L341">
        <f t="shared" si="153"/>
        <v>0</v>
      </c>
      <c r="M341" s="15">
        <f t="shared" si="154"/>
        <v>0</v>
      </c>
      <c r="P341" s="15"/>
      <c r="Q341" s="15"/>
      <c r="R341" s="15"/>
      <c r="S341" s="15"/>
      <c r="T341" s="15"/>
      <c r="U341" s="15">
        <f t="shared" si="155"/>
        <v>0</v>
      </c>
      <c r="V341" s="15"/>
    </row>
    <row r="342" spans="11:22" ht="15" hidden="1" customHeight="1" x14ac:dyDescent="0.25">
      <c r="K342">
        <v>91</v>
      </c>
      <c r="L342">
        <f t="shared" si="153"/>
        <v>0</v>
      </c>
      <c r="M342" s="15">
        <f t="shared" si="154"/>
        <v>0</v>
      </c>
      <c r="P342" s="15"/>
      <c r="Q342" s="15"/>
      <c r="R342" s="15"/>
      <c r="S342" s="15"/>
      <c r="T342" s="15"/>
      <c r="U342" s="15">
        <f t="shared" si="155"/>
        <v>0</v>
      </c>
      <c r="V342" s="15"/>
    </row>
    <row r="343" spans="11:22" ht="15" hidden="1" customHeight="1" x14ac:dyDescent="0.25">
      <c r="K343">
        <v>92</v>
      </c>
      <c r="L343" t="e">
        <f t="shared" si="153"/>
        <v>#REF!</v>
      </c>
      <c r="M343" s="15" t="e">
        <f t="shared" si="154"/>
        <v>#REF!</v>
      </c>
      <c r="P343" s="15"/>
      <c r="Q343" s="15"/>
      <c r="R343" s="15"/>
      <c r="S343" s="15"/>
      <c r="T343" s="15"/>
      <c r="U343" s="15" t="e">
        <f t="shared" si="155"/>
        <v>#REF!</v>
      </c>
      <c r="V343" s="15"/>
    </row>
    <row r="344" spans="11:22" ht="15" hidden="1" customHeight="1" x14ac:dyDescent="0.25">
      <c r="K344">
        <v>93</v>
      </c>
      <c r="L344">
        <f t="shared" si="153"/>
        <v>0</v>
      </c>
      <c r="M344" s="15">
        <f t="shared" si="154"/>
        <v>0</v>
      </c>
      <c r="P344" s="15"/>
      <c r="Q344" s="15"/>
      <c r="R344" s="15"/>
      <c r="S344" s="15"/>
      <c r="T344" s="15"/>
      <c r="U344" s="15">
        <f t="shared" si="155"/>
        <v>0</v>
      </c>
      <c r="V344" s="15"/>
    </row>
    <row r="345" spans="11:22" ht="15" hidden="1" customHeight="1" x14ac:dyDescent="0.25">
      <c r="K345">
        <v>94</v>
      </c>
      <c r="L345">
        <f t="shared" si="153"/>
        <v>0</v>
      </c>
      <c r="M345" s="15">
        <f t="shared" si="154"/>
        <v>0</v>
      </c>
      <c r="P345" s="15"/>
      <c r="Q345" s="15"/>
      <c r="R345" s="15"/>
      <c r="S345" s="15"/>
      <c r="T345" s="15"/>
      <c r="U345" s="15">
        <f t="shared" si="155"/>
        <v>0</v>
      </c>
      <c r="V345" s="15"/>
    </row>
    <row r="346" spans="11:22" ht="15" hidden="1" customHeight="1" x14ac:dyDescent="0.25">
      <c r="K346">
        <v>95</v>
      </c>
      <c r="L346">
        <f t="shared" si="153"/>
        <v>0</v>
      </c>
      <c r="M346" s="15">
        <f t="shared" si="154"/>
        <v>0</v>
      </c>
      <c r="P346" s="15"/>
      <c r="Q346" s="15"/>
      <c r="R346" s="15"/>
      <c r="S346" s="15"/>
      <c r="T346" s="15"/>
      <c r="U346" s="15">
        <f t="shared" si="155"/>
        <v>0</v>
      </c>
      <c r="V346" s="15"/>
    </row>
    <row r="347" spans="11:22" ht="15" hidden="1" customHeight="1" x14ac:dyDescent="0.25">
      <c r="K347">
        <v>96</v>
      </c>
      <c r="L347">
        <f t="shared" si="153"/>
        <v>0</v>
      </c>
      <c r="M347" s="15">
        <f t="shared" si="154"/>
        <v>0</v>
      </c>
      <c r="P347" s="15"/>
      <c r="Q347" s="15"/>
      <c r="R347" s="15"/>
      <c r="S347" s="15"/>
      <c r="T347" s="15"/>
      <c r="U347" s="15">
        <f t="shared" si="155"/>
        <v>0</v>
      </c>
      <c r="V347" s="15"/>
    </row>
    <row r="348" spans="11:22" ht="15" hidden="1" customHeight="1" x14ac:dyDescent="0.25">
      <c r="K348">
        <v>97</v>
      </c>
      <c r="L348" t="e">
        <f t="shared" si="153"/>
        <v>#REF!</v>
      </c>
      <c r="M348" s="15" t="e">
        <f t="shared" si="154"/>
        <v>#REF!</v>
      </c>
      <c r="P348" s="15"/>
      <c r="Q348" s="15"/>
      <c r="R348" s="15"/>
      <c r="S348" s="15"/>
      <c r="T348" s="15"/>
      <c r="U348" s="15" t="e">
        <f t="shared" si="155"/>
        <v>#REF!</v>
      </c>
      <c r="V348" s="15"/>
    </row>
    <row r="349" spans="11:22" ht="15" hidden="1" customHeight="1" x14ac:dyDescent="0.25">
      <c r="K349">
        <v>98</v>
      </c>
      <c r="L349">
        <f t="shared" si="153"/>
        <v>0</v>
      </c>
      <c r="M349" s="15">
        <f t="shared" si="154"/>
        <v>0</v>
      </c>
      <c r="P349" s="15"/>
      <c r="Q349" s="15"/>
      <c r="R349" s="15"/>
      <c r="S349" s="15"/>
      <c r="T349" s="15"/>
      <c r="U349" s="15">
        <f t="shared" si="155"/>
        <v>0</v>
      </c>
      <c r="V349" s="15"/>
    </row>
    <row r="350" spans="11:22" ht="15" hidden="1" customHeight="1" x14ac:dyDescent="0.25">
      <c r="K350">
        <v>99</v>
      </c>
      <c r="L350">
        <f t="shared" si="153"/>
        <v>0</v>
      </c>
      <c r="M350" s="15">
        <f t="shared" si="154"/>
        <v>0</v>
      </c>
      <c r="P350" s="15"/>
      <c r="Q350" s="15"/>
      <c r="R350" s="15"/>
      <c r="S350" s="15"/>
      <c r="T350" s="15"/>
      <c r="U350" s="15">
        <f t="shared" si="155"/>
        <v>0</v>
      </c>
      <c r="V350" s="15"/>
    </row>
    <row r="351" spans="11:22" ht="15" hidden="1" customHeight="1" x14ac:dyDescent="0.25">
      <c r="K351">
        <v>100</v>
      </c>
      <c r="L351">
        <f t="shared" si="153"/>
        <v>0</v>
      </c>
      <c r="M351" s="15">
        <f t="shared" si="154"/>
        <v>0</v>
      </c>
      <c r="P351" s="15"/>
      <c r="Q351" s="15"/>
      <c r="R351" s="15"/>
      <c r="S351" s="15"/>
      <c r="T351" s="15"/>
      <c r="U351" s="15">
        <f t="shared" si="155"/>
        <v>0</v>
      </c>
      <c r="V351" s="15"/>
    </row>
    <row r="352" spans="11:22" ht="15" hidden="1" customHeight="1" x14ac:dyDescent="0.25">
      <c r="K352">
        <v>101</v>
      </c>
      <c r="L352">
        <f t="shared" si="153"/>
        <v>0</v>
      </c>
      <c r="M352" s="15">
        <f t="shared" si="154"/>
        <v>0</v>
      </c>
      <c r="P352" s="15"/>
      <c r="Q352" s="15"/>
      <c r="R352" s="15"/>
      <c r="S352" s="15"/>
      <c r="T352" s="15"/>
      <c r="U352" s="15">
        <f t="shared" si="155"/>
        <v>0</v>
      </c>
      <c r="V352" s="15"/>
    </row>
    <row r="353" spans="11:22" ht="15" hidden="1" customHeight="1" x14ac:dyDescent="0.25">
      <c r="K353">
        <v>102</v>
      </c>
      <c r="L353" t="e">
        <f t="shared" si="153"/>
        <v>#REF!</v>
      </c>
      <c r="M353" s="15" t="e">
        <f t="shared" si="154"/>
        <v>#REF!</v>
      </c>
      <c r="P353" s="15"/>
      <c r="Q353" s="15"/>
      <c r="R353" s="15"/>
      <c r="S353" s="15"/>
      <c r="T353" s="15"/>
      <c r="U353" s="15" t="e">
        <f t="shared" si="155"/>
        <v>#REF!</v>
      </c>
      <c r="V353" s="15"/>
    </row>
    <row r="354" spans="11:22" ht="15" hidden="1" customHeight="1" x14ac:dyDescent="0.25">
      <c r="K354">
        <v>103</v>
      </c>
      <c r="L354">
        <f t="shared" si="153"/>
        <v>0</v>
      </c>
      <c r="M354" s="15">
        <f t="shared" si="154"/>
        <v>0</v>
      </c>
      <c r="P354" s="15"/>
      <c r="Q354" s="15"/>
      <c r="R354" s="15"/>
      <c r="S354" s="15"/>
      <c r="T354" s="15"/>
      <c r="U354" s="15">
        <f t="shared" si="155"/>
        <v>0</v>
      </c>
      <c r="V354" s="15"/>
    </row>
    <row r="355" spans="11:22" ht="15" hidden="1" customHeight="1" x14ac:dyDescent="0.25">
      <c r="K355">
        <v>104</v>
      </c>
      <c r="L355">
        <f t="shared" si="153"/>
        <v>0</v>
      </c>
      <c r="M355" s="15">
        <f t="shared" si="154"/>
        <v>0</v>
      </c>
      <c r="P355" s="15"/>
      <c r="Q355" s="15"/>
      <c r="R355" s="15"/>
      <c r="S355" s="15"/>
      <c r="T355" s="15"/>
      <c r="U355" s="15">
        <f t="shared" si="155"/>
        <v>0</v>
      </c>
      <c r="V355" s="15"/>
    </row>
    <row r="356" spans="11:22" ht="15" hidden="1" customHeight="1" x14ac:dyDescent="0.25">
      <c r="K356">
        <v>105</v>
      </c>
      <c r="L356">
        <f t="shared" si="153"/>
        <v>0</v>
      </c>
      <c r="M356" s="15">
        <f t="shared" si="154"/>
        <v>0</v>
      </c>
      <c r="P356" s="15"/>
      <c r="Q356" s="15"/>
      <c r="R356" s="15"/>
      <c r="S356" s="15"/>
      <c r="T356" s="15"/>
      <c r="U356" s="15">
        <f t="shared" si="155"/>
        <v>0</v>
      </c>
      <c r="V356" s="15"/>
    </row>
    <row r="357" spans="11:22" ht="15" hidden="1" customHeight="1" x14ac:dyDescent="0.25">
      <c r="K357">
        <v>106</v>
      </c>
      <c r="L357">
        <f t="shared" si="153"/>
        <v>0</v>
      </c>
      <c r="M357" s="15">
        <f t="shared" si="154"/>
        <v>0</v>
      </c>
      <c r="P357" s="15"/>
      <c r="Q357" s="15"/>
      <c r="R357" s="15"/>
      <c r="S357" s="15"/>
      <c r="T357" s="15"/>
      <c r="U357" s="15">
        <f t="shared" si="155"/>
        <v>0</v>
      </c>
      <c r="V357" s="15"/>
    </row>
    <row r="358" spans="11:22" ht="15" hidden="1" customHeight="1" x14ac:dyDescent="0.25">
      <c r="K358">
        <v>107</v>
      </c>
      <c r="L358" t="e">
        <f t="shared" ref="L358:L421" si="156">IF(AD107&gt;=10,L107,0)</f>
        <v>#REF!</v>
      </c>
      <c r="M358" s="15" t="e">
        <f t="shared" ref="M358:M421" si="157">IF(AD107&lt;0.5,L107,0)</f>
        <v>#REF!</v>
      </c>
      <c r="P358" s="15"/>
      <c r="Q358" s="15"/>
      <c r="R358" s="15"/>
      <c r="S358" s="15"/>
      <c r="T358" s="15"/>
      <c r="U358" s="15" t="e">
        <f t="shared" si="155"/>
        <v>#REF!</v>
      </c>
      <c r="V358" s="15"/>
    </row>
    <row r="359" spans="11:22" ht="15" hidden="1" customHeight="1" x14ac:dyDescent="0.25">
      <c r="K359">
        <v>108</v>
      </c>
      <c r="L359">
        <f t="shared" si="156"/>
        <v>0</v>
      </c>
      <c r="M359" s="15">
        <f t="shared" si="157"/>
        <v>0</v>
      </c>
      <c r="P359" s="15"/>
      <c r="Q359" s="15"/>
      <c r="R359" s="15"/>
      <c r="S359" s="15"/>
      <c r="T359" s="15"/>
      <c r="U359" s="15">
        <f t="shared" si="155"/>
        <v>0</v>
      </c>
      <c r="V359" s="15"/>
    </row>
    <row r="360" spans="11:22" ht="15" hidden="1" customHeight="1" x14ac:dyDescent="0.25">
      <c r="K360">
        <v>109</v>
      </c>
      <c r="L360">
        <f t="shared" si="156"/>
        <v>0</v>
      </c>
      <c r="M360" s="15">
        <f t="shared" si="157"/>
        <v>0</v>
      </c>
      <c r="P360" s="15"/>
      <c r="Q360" s="15"/>
      <c r="R360" s="15"/>
      <c r="S360" s="15"/>
      <c r="T360" s="15"/>
      <c r="U360" s="15">
        <f t="shared" si="155"/>
        <v>0</v>
      </c>
      <c r="V360" s="15"/>
    </row>
    <row r="361" spans="11:22" ht="15" hidden="1" customHeight="1" x14ac:dyDescent="0.25">
      <c r="K361">
        <v>110</v>
      </c>
      <c r="L361">
        <f t="shared" si="156"/>
        <v>0</v>
      </c>
      <c r="M361" s="15">
        <f t="shared" si="157"/>
        <v>0</v>
      </c>
      <c r="P361" s="15"/>
      <c r="Q361" s="15"/>
      <c r="R361" s="15"/>
      <c r="S361" s="15"/>
      <c r="T361" s="15"/>
      <c r="U361" s="15">
        <f t="shared" si="155"/>
        <v>0</v>
      </c>
      <c r="V361" s="15"/>
    </row>
    <row r="362" spans="11:22" ht="15" hidden="1" customHeight="1" x14ac:dyDescent="0.25">
      <c r="K362">
        <v>111</v>
      </c>
      <c r="L362">
        <f t="shared" si="156"/>
        <v>0</v>
      </c>
      <c r="M362" s="15">
        <f t="shared" si="157"/>
        <v>0</v>
      </c>
      <c r="P362" s="15"/>
      <c r="Q362" s="15"/>
      <c r="R362" s="15"/>
      <c r="S362" s="15"/>
      <c r="T362" s="15"/>
      <c r="U362" s="15">
        <f t="shared" si="155"/>
        <v>0</v>
      </c>
      <c r="V362" s="15"/>
    </row>
    <row r="363" spans="11:22" ht="15" hidden="1" customHeight="1" x14ac:dyDescent="0.25">
      <c r="K363">
        <v>112</v>
      </c>
      <c r="L363" t="e">
        <f t="shared" si="156"/>
        <v>#REF!</v>
      </c>
      <c r="M363" s="15" t="e">
        <f t="shared" si="157"/>
        <v>#REF!</v>
      </c>
      <c r="P363" s="15"/>
      <c r="Q363" s="15"/>
      <c r="R363" s="15"/>
      <c r="S363" s="15"/>
      <c r="T363" s="15"/>
      <c r="U363" s="15" t="e">
        <f t="shared" si="155"/>
        <v>#REF!</v>
      </c>
      <c r="V363" s="15"/>
    </row>
    <row r="364" spans="11:22" ht="15" hidden="1" customHeight="1" x14ac:dyDescent="0.25">
      <c r="K364">
        <v>113</v>
      </c>
      <c r="L364">
        <f t="shared" si="156"/>
        <v>0</v>
      </c>
      <c r="M364" s="15">
        <f t="shared" si="157"/>
        <v>0</v>
      </c>
      <c r="P364" s="15"/>
      <c r="Q364" s="15"/>
      <c r="R364" s="15"/>
      <c r="S364" s="15"/>
      <c r="T364" s="15"/>
      <c r="U364" s="15">
        <f t="shared" si="155"/>
        <v>0</v>
      </c>
      <c r="V364" s="15"/>
    </row>
    <row r="365" spans="11:22" ht="15" hidden="1" customHeight="1" x14ac:dyDescent="0.25">
      <c r="K365">
        <v>114</v>
      </c>
      <c r="L365">
        <f t="shared" si="156"/>
        <v>0</v>
      </c>
      <c r="M365" s="15">
        <f t="shared" si="157"/>
        <v>0</v>
      </c>
      <c r="P365" s="15"/>
      <c r="Q365" s="15"/>
      <c r="R365" s="15"/>
      <c r="S365" s="15"/>
      <c r="T365" s="15"/>
      <c r="U365" s="15">
        <f t="shared" si="155"/>
        <v>0</v>
      </c>
      <c r="V365" s="15"/>
    </row>
    <row r="366" spans="11:22" ht="15" hidden="1" customHeight="1" x14ac:dyDescent="0.25">
      <c r="K366">
        <v>115</v>
      </c>
      <c r="L366">
        <f t="shared" si="156"/>
        <v>0</v>
      </c>
      <c r="M366" s="15">
        <f t="shared" si="157"/>
        <v>0</v>
      </c>
      <c r="P366" s="15"/>
      <c r="Q366" s="15"/>
      <c r="R366" s="15"/>
      <c r="S366" s="15"/>
      <c r="T366" s="15"/>
      <c r="U366" s="15">
        <f t="shared" si="155"/>
        <v>0</v>
      </c>
      <c r="V366" s="15"/>
    </row>
    <row r="367" spans="11:22" ht="15" hidden="1" customHeight="1" x14ac:dyDescent="0.25">
      <c r="K367">
        <v>116</v>
      </c>
      <c r="L367">
        <f t="shared" si="156"/>
        <v>0</v>
      </c>
      <c r="M367" s="15">
        <f t="shared" si="157"/>
        <v>0</v>
      </c>
      <c r="P367" s="15"/>
      <c r="Q367" s="15"/>
      <c r="R367" s="15"/>
      <c r="S367" s="15"/>
      <c r="T367" s="15"/>
      <c r="U367" s="15">
        <f t="shared" si="155"/>
        <v>0</v>
      </c>
      <c r="V367" s="15"/>
    </row>
    <row r="368" spans="11:22" ht="15" hidden="1" customHeight="1" x14ac:dyDescent="0.25">
      <c r="K368">
        <v>117</v>
      </c>
      <c r="L368" t="e">
        <f t="shared" si="156"/>
        <v>#REF!</v>
      </c>
      <c r="M368" s="15" t="e">
        <f t="shared" si="157"/>
        <v>#REF!</v>
      </c>
      <c r="P368" s="15"/>
      <c r="Q368" s="15"/>
      <c r="R368" s="15"/>
      <c r="S368" s="15"/>
      <c r="T368" s="15"/>
      <c r="U368" s="15" t="e">
        <f t="shared" si="155"/>
        <v>#REF!</v>
      </c>
      <c r="V368" s="15"/>
    </row>
    <row r="369" spans="11:22" ht="15" hidden="1" customHeight="1" x14ac:dyDescent="0.25">
      <c r="K369">
        <v>118</v>
      </c>
      <c r="L369">
        <f t="shared" si="156"/>
        <v>0</v>
      </c>
      <c r="M369" s="15">
        <f t="shared" si="157"/>
        <v>0</v>
      </c>
      <c r="P369" s="15"/>
      <c r="Q369" s="15"/>
      <c r="R369" s="15"/>
      <c r="S369" s="15"/>
      <c r="T369" s="15"/>
      <c r="U369" s="15">
        <f t="shared" si="155"/>
        <v>0</v>
      </c>
      <c r="V369" s="15"/>
    </row>
    <row r="370" spans="11:22" ht="15" hidden="1" customHeight="1" x14ac:dyDescent="0.25">
      <c r="K370">
        <v>119</v>
      </c>
      <c r="L370">
        <f t="shared" si="156"/>
        <v>0</v>
      </c>
      <c r="M370" s="15">
        <f t="shared" si="157"/>
        <v>0</v>
      </c>
      <c r="P370" s="15"/>
      <c r="Q370" s="15"/>
      <c r="R370" s="15"/>
      <c r="S370" s="15"/>
      <c r="T370" s="15"/>
      <c r="U370" s="15">
        <f t="shared" si="155"/>
        <v>0</v>
      </c>
      <c r="V370" s="15"/>
    </row>
    <row r="371" spans="11:22" ht="15" hidden="1" customHeight="1" x14ac:dyDescent="0.25">
      <c r="K371">
        <v>120</v>
      </c>
      <c r="L371">
        <f t="shared" si="156"/>
        <v>0</v>
      </c>
      <c r="M371" s="15">
        <f t="shared" si="157"/>
        <v>0</v>
      </c>
      <c r="P371" s="15"/>
      <c r="Q371" s="15"/>
      <c r="R371" s="15"/>
      <c r="S371" s="15"/>
      <c r="T371" s="15"/>
      <c r="U371" s="15">
        <f t="shared" si="155"/>
        <v>0</v>
      </c>
      <c r="V371" s="15"/>
    </row>
    <row r="372" spans="11:22" ht="15" hidden="1" customHeight="1" x14ac:dyDescent="0.25">
      <c r="K372">
        <v>121</v>
      </c>
      <c r="L372">
        <f t="shared" si="156"/>
        <v>0</v>
      </c>
      <c r="M372" s="15">
        <f t="shared" si="157"/>
        <v>0</v>
      </c>
      <c r="P372" s="15"/>
      <c r="Q372" s="15"/>
      <c r="R372" s="15"/>
      <c r="S372" s="15"/>
      <c r="T372" s="15"/>
      <c r="U372" s="15">
        <f t="shared" si="155"/>
        <v>0</v>
      </c>
      <c r="V372" s="15"/>
    </row>
    <row r="373" spans="11:22" ht="15" hidden="1" customHeight="1" x14ac:dyDescent="0.25">
      <c r="K373">
        <v>122</v>
      </c>
      <c r="L373" t="e">
        <f t="shared" si="156"/>
        <v>#REF!</v>
      </c>
      <c r="M373" s="15" t="e">
        <f t="shared" si="157"/>
        <v>#REF!</v>
      </c>
      <c r="P373" s="15"/>
      <c r="Q373" s="15"/>
      <c r="R373" s="15"/>
      <c r="S373" s="15"/>
      <c r="T373" s="15"/>
      <c r="U373" s="15" t="e">
        <f t="shared" si="155"/>
        <v>#REF!</v>
      </c>
      <c r="V373" s="15"/>
    </row>
    <row r="374" spans="11:22" ht="15" hidden="1" customHeight="1" x14ac:dyDescent="0.25">
      <c r="K374">
        <v>123</v>
      </c>
      <c r="L374">
        <f t="shared" si="156"/>
        <v>0</v>
      </c>
      <c r="M374" s="15">
        <f t="shared" si="157"/>
        <v>0</v>
      </c>
      <c r="P374" s="15"/>
      <c r="Q374" s="15"/>
      <c r="R374" s="15"/>
      <c r="S374" s="15"/>
      <c r="T374" s="15"/>
      <c r="U374" s="15">
        <f t="shared" si="155"/>
        <v>0</v>
      </c>
      <c r="V374" s="15"/>
    </row>
    <row r="375" spans="11:22" ht="15" hidden="1" customHeight="1" x14ac:dyDescent="0.25">
      <c r="K375">
        <v>124</v>
      </c>
      <c r="L375">
        <f t="shared" si="156"/>
        <v>0</v>
      </c>
      <c r="M375" s="15">
        <f t="shared" si="157"/>
        <v>0</v>
      </c>
      <c r="P375" s="15"/>
      <c r="Q375" s="15"/>
      <c r="R375" s="15"/>
      <c r="S375" s="15"/>
      <c r="T375" s="15"/>
      <c r="U375" s="15">
        <f t="shared" si="155"/>
        <v>0</v>
      </c>
      <c r="V375" s="15"/>
    </row>
    <row r="376" spans="11:22" ht="15" hidden="1" customHeight="1" x14ac:dyDescent="0.25">
      <c r="K376">
        <v>125</v>
      </c>
      <c r="L376">
        <f t="shared" si="156"/>
        <v>0</v>
      </c>
      <c r="M376" s="15">
        <f t="shared" si="157"/>
        <v>0</v>
      </c>
      <c r="P376" s="15"/>
      <c r="Q376" s="15"/>
      <c r="R376" s="15"/>
      <c r="S376" s="15"/>
      <c r="T376" s="15"/>
      <c r="U376" s="15">
        <f t="shared" si="155"/>
        <v>0</v>
      </c>
      <c r="V376" s="15"/>
    </row>
    <row r="377" spans="11:22" ht="15" hidden="1" customHeight="1" x14ac:dyDescent="0.25">
      <c r="K377">
        <v>126</v>
      </c>
      <c r="L377">
        <f t="shared" si="156"/>
        <v>0</v>
      </c>
      <c r="M377" s="15">
        <f t="shared" si="157"/>
        <v>0</v>
      </c>
      <c r="P377" s="15"/>
      <c r="Q377" s="15"/>
      <c r="R377" s="15"/>
      <c r="S377" s="15"/>
      <c r="T377" s="15"/>
      <c r="U377" s="15">
        <f t="shared" si="155"/>
        <v>0</v>
      </c>
      <c r="V377" s="15"/>
    </row>
    <row r="378" spans="11:22" ht="15" hidden="1" customHeight="1" x14ac:dyDescent="0.25">
      <c r="K378">
        <v>127</v>
      </c>
      <c r="L378" t="e">
        <f t="shared" si="156"/>
        <v>#REF!</v>
      </c>
      <c r="M378" s="15" t="e">
        <f t="shared" si="157"/>
        <v>#REF!</v>
      </c>
      <c r="P378" s="15"/>
      <c r="Q378" s="15"/>
      <c r="R378" s="15"/>
      <c r="S378" s="15"/>
      <c r="T378" s="15"/>
      <c r="U378" s="15" t="e">
        <f t="shared" si="155"/>
        <v>#REF!</v>
      </c>
      <c r="V378" s="15"/>
    </row>
    <row r="379" spans="11:22" ht="15" hidden="1" customHeight="1" x14ac:dyDescent="0.25">
      <c r="K379">
        <v>128</v>
      </c>
      <c r="L379">
        <f t="shared" si="156"/>
        <v>0</v>
      </c>
      <c r="M379" s="15">
        <f t="shared" si="157"/>
        <v>0</v>
      </c>
      <c r="P379" s="15"/>
      <c r="Q379" s="15"/>
      <c r="R379" s="15"/>
      <c r="S379" s="15"/>
      <c r="T379" s="15"/>
      <c r="U379" s="15">
        <f t="shared" si="155"/>
        <v>0</v>
      </c>
      <c r="V379" s="15"/>
    </row>
    <row r="380" spans="11:22" ht="15" hidden="1" customHeight="1" x14ac:dyDescent="0.25">
      <c r="K380">
        <v>129</v>
      </c>
      <c r="L380">
        <f t="shared" si="156"/>
        <v>0</v>
      </c>
      <c r="M380" s="15">
        <f t="shared" si="157"/>
        <v>0</v>
      </c>
      <c r="P380" s="15"/>
      <c r="Q380" s="15"/>
      <c r="R380" s="15"/>
      <c r="S380" s="15"/>
      <c r="T380" s="15"/>
      <c r="U380" s="15">
        <f t="shared" si="155"/>
        <v>0</v>
      </c>
      <c r="V380" s="15"/>
    </row>
    <row r="381" spans="11:22" ht="15" hidden="1" customHeight="1" x14ac:dyDescent="0.25">
      <c r="K381">
        <v>130</v>
      </c>
      <c r="L381">
        <f t="shared" si="156"/>
        <v>0</v>
      </c>
      <c r="M381" s="15">
        <f t="shared" si="157"/>
        <v>0</v>
      </c>
      <c r="P381" s="15"/>
      <c r="Q381" s="15"/>
      <c r="R381" s="15"/>
      <c r="S381" s="15"/>
      <c r="T381" s="15"/>
      <c r="U381" s="15">
        <f t="shared" si="155"/>
        <v>0</v>
      </c>
      <c r="V381" s="15"/>
    </row>
    <row r="382" spans="11:22" ht="15" hidden="1" customHeight="1" x14ac:dyDescent="0.25">
      <c r="K382">
        <v>131</v>
      </c>
      <c r="L382">
        <f t="shared" si="156"/>
        <v>0</v>
      </c>
      <c r="M382" s="15">
        <f t="shared" si="157"/>
        <v>0</v>
      </c>
      <c r="P382" s="15"/>
      <c r="Q382" s="15"/>
      <c r="R382" s="15"/>
      <c r="S382" s="15"/>
      <c r="T382" s="15"/>
      <c r="U382" s="15">
        <f t="shared" si="155"/>
        <v>0</v>
      </c>
      <c r="V382" s="15"/>
    </row>
    <row r="383" spans="11:22" ht="15" hidden="1" customHeight="1" x14ac:dyDescent="0.25">
      <c r="K383">
        <v>132</v>
      </c>
      <c r="L383" t="e">
        <f t="shared" si="156"/>
        <v>#REF!</v>
      </c>
      <c r="M383" s="15" t="e">
        <f t="shared" si="157"/>
        <v>#REF!</v>
      </c>
      <c r="P383" s="15"/>
      <c r="Q383" s="15"/>
      <c r="R383" s="15"/>
      <c r="S383" s="15"/>
      <c r="T383" s="15"/>
      <c r="U383" s="15" t="e">
        <f t="shared" si="155"/>
        <v>#REF!</v>
      </c>
      <c r="V383" s="15"/>
    </row>
    <row r="384" spans="11:22" ht="15" hidden="1" customHeight="1" x14ac:dyDescent="0.25">
      <c r="K384">
        <v>133</v>
      </c>
      <c r="L384">
        <f t="shared" si="156"/>
        <v>0</v>
      </c>
      <c r="M384" s="15">
        <f t="shared" si="157"/>
        <v>0</v>
      </c>
      <c r="P384" s="15"/>
      <c r="Q384" s="15"/>
      <c r="R384" s="15"/>
      <c r="S384" s="15"/>
      <c r="T384" s="15"/>
      <c r="U384" s="15">
        <f t="shared" si="155"/>
        <v>0</v>
      </c>
      <c r="V384" s="15"/>
    </row>
    <row r="385" spans="11:22" ht="15" hidden="1" customHeight="1" x14ac:dyDescent="0.25">
      <c r="K385">
        <v>134</v>
      </c>
      <c r="L385">
        <f t="shared" si="156"/>
        <v>0</v>
      </c>
      <c r="M385" s="15">
        <f t="shared" si="157"/>
        <v>0</v>
      </c>
      <c r="P385" s="15"/>
      <c r="Q385" s="15"/>
      <c r="R385" s="15"/>
      <c r="S385" s="15"/>
      <c r="T385" s="15"/>
      <c r="U385" s="15">
        <f t="shared" si="155"/>
        <v>0</v>
      </c>
      <c r="V385" s="15"/>
    </row>
    <row r="386" spans="11:22" ht="15" hidden="1" customHeight="1" x14ac:dyDescent="0.25">
      <c r="K386">
        <v>135</v>
      </c>
      <c r="L386">
        <f t="shared" si="156"/>
        <v>0</v>
      </c>
      <c r="M386" s="15">
        <f t="shared" si="157"/>
        <v>0</v>
      </c>
      <c r="P386" s="15"/>
      <c r="Q386" s="15"/>
      <c r="R386" s="15"/>
      <c r="S386" s="15"/>
      <c r="T386" s="15"/>
      <c r="U386" s="15">
        <f t="shared" ref="U386:U449" si="158">IF(AD135&gt;=10,0,IF(AD135&lt;0.5,0,L135))</f>
        <v>0</v>
      </c>
      <c r="V386" s="15"/>
    </row>
    <row r="387" spans="11:22" ht="15" hidden="1" customHeight="1" x14ac:dyDescent="0.25">
      <c r="K387">
        <v>136</v>
      </c>
      <c r="L387">
        <f t="shared" si="156"/>
        <v>0</v>
      </c>
      <c r="M387" s="15">
        <f t="shared" si="157"/>
        <v>0</v>
      </c>
      <c r="P387" s="15"/>
      <c r="Q387" s="15"/>
      <c r="R387" s="15"/>
      <c r="S387" s="15"/>
      <c r="T387" s="15"/>
      <c r="U387" s="15">
        <f t="shared" si="158"/>
        <v>0</v>
      </c>
      <c r="V387" s="15"/>
    </row>
    <row r="388" spans="11:22" ht="15" hidden="1" customHeight="1" x14ac:dyDescent="0.25">
      <c r="K388">
        <v>137</v>
      </c>
      <c r="L388" t="e">
        <f t="shared" si="156"/>
        <v>#REF!</v>
      </c>
      <c r="M388" s="15" t="e">
        <f t="shared" si="157"/>
        <v>#REF!</v>
      </c>
      <c r="P388" s="15"/>
      <c r="Q388" s="15"/>
      <c r="R388" s="15"/>
      <c r="S388" s="15"/>
      <c r="T388" s="15"/>
      <c r="U388" s="15" t="e">
        <f t="shared" si="158"/>
        <v>#REF!</v>
      </c>
      <c r="V388" s="15"/>
    </row>
    <row r="389" spans="11:22" ht="15" hidden="1" customHeight="1" x14ac:dyDescent="0.25">
      <c r="K389">
        <v>138</v>
      </c>
      <c r="L389">
        <f t="shared" si="156"/>
        <v>0</v>
      </c>
      <c r="M389" s="15">
        <f t="shared" si="157"/>
        <v>0</v>
      </c>
      <c r="P389" s="15"/>
      <c r="Q389" s="15"/>
      <c r="R389" s="15"/>
      <c r="S389" s="15"/>
      <c r="T389" s="15"/>
      <c r="U389" s="15">
        <f t="shared" si="158"/>
        <v>0</v>
      </c>
      <c r="V389" s="15"/>
    </row>
    <row r="390" spans="11:22" ht="15" hidden="1" customHeight="1" x14ac:dyDescent="0.25">
      <c r="K390">
        <v>139</v>
      </c>
      <c r="L390">
        <f t="shared" si="156"/>
        <v>0</v>
      </c>
      <c r="M390" s="15">
        <f t="shared" si="157"/>
        <v>0</v>
      </c>
      <c r="P390" s="15"/>
      <c r="Q390" s="15"/>
      <c r="R390" s="15"/>
      <c r="S390" s="15"/>
      <c r="T390" s="15"/>
      <c r="U390" s="15">
        <f t="shared" si="158"/>
        <v>0</v>
      </c>
      <c r="V390" s="15"/>
    </row>
    <row r="391" spans="11:22" ht="15" hidden="1" customHeight="1" x14ac:dyDescent="0.25">
      <c r="K391">
        <v>140</v>
      </c>
      <c r="L391">
        <f t="shared" si="156"/>
        <v>0</v>
      </c>
      <c r="M391" s="15">
        <f t="shared" si="157"/>
        <v>0</v>
      </c>
      <c r="P391" s="15"/>
      <c r="Q391" s="15"/>
      <c r="R391" s="15"/>
      <c r="S391" s="15"/>
      <c r="T391" s="15"/>
      <c r="U391" s="15">
        <f t="shared" si="158"/>
        <v>0</v>
      </c>
      <c r="V391" s="15"/>
    </row>
    <row r="392" spans="11:22" ht="15" hidden="1" customHeight="1" x14ac:dyDescent="0.25">
      <c r="K392">
        <v>141</v>
      </c>
      <c r="L392">
        <f t="shared" si="156"/>
        <v>0</v>
      </c>
      <c r="M392" s="15">
        <f t="shared" si="157"/>
        <v>0</v>
      </c>
      <c r="P392" s="15"/>
      <c r="Q392" s="15"/>
      <c r="R392" s="15"/>
      <c r="S392" s="15"/>
      <c r="T392" s="15"/>
      <c r="U392" s="15">
        <f t="shared" si="158"/>
        <v>0</v>
      </c>
      <c r="V392" s="15"/>
    </row>
    <row r="393" spans="11:22" ht="15" hidden="1" customHeight="1" x14ac:dyDescent="0.25">
      <c r="K393">
        <v>142</v>
      </c>
      <c r="L393" t="e">
        <f t="shared" si="156"/>
        <v>#REF!</v>
      </c>
      <c r="M393" s="15" t="e">
        <f t="shared" si="157"/>
        <v>#REF!</v>
      </c>
      <c r="P393" s="15"/>
      <c r="Q393" s="15"/>
      <c r="R393" s="15"/>
      <c r="S393" s="15"/>
      <c r="T393" s="15"/>
      <c r="U393" s="15" t="e">
        <f t="shared" si="158"/>
        <v>#REF!</v>
      </c>
      <c r="V393" s="15"/>
    </row>
    <row r="394" spans="11:22" ht="15" hidden="1" customHeight="1" x14ac:dyDescent="0.25">
      <c r="K394">
        <v>143</v>
      </c>
      <c r="L394">
        <f t="shared" si="156"/>
        <v>0</v>
      </c>
      <c r="M394" s="15">
        <f t="shared" si="157"/>
        <v>0</v>
      </c>
      <c r="P394" s="15"/>
      <c r="Q394" s="15"/>
      <c r="R394" s="15"/>
      <c r="S394" s="15"/>
      <c r="T394" s="15"/>
      <c r="U394" s="15">
        <f t="shared" si="158"/>
        <v>0</v>
      </c>
      <c r="V394" s="15"/>
    </row>
    <row r="395" spans="11:22" ht="15" hidden="1" customHeight="1" x14ac:dyDescent="0.25">
      <c r="K395">
        <v>144</v>
      </c>
      <c r="L395">
        <f t="shared" si="156"/>
        <v>0</v>
      </c>
      <c r="M395" s="15">
        <f t="shared" si="157"/>
        <v>0</v>
      </c>
      <c r="P395" s="15"/>
      <c r="Q395" s="15"/>
      <c r="R395" s="15"/>
      <c r="S395" s="15"/>
      <c r="T395" s="15"/>
      <c r="U395" s="15">
        <f t="shared" si="158"/>
        <v>0</v>
      </c>
      <c r="V395" s="15"/>
    </row>
    <row r="396" spans="11:22" ht="15" hidden="1" customHeight="1" x14ac:dyDescent="0.25">
      <c r="K396">
        <v>145</v>
      </c>
      <c r="L396">
        <f t="shared" si="156"/>
        <v>0</v>
      </c>
      <c r="M396" s="15">
        <f t="shared" si="157"/>
        <v>0</v>
      </c>
      <c r="P396" s="15"/>
      <c r="Q396" s="15"/>
      <c r="R396" s="15"/>
      <c r="S396" s="15"/>
      <c r="T396" s="15"/>
      <c r="U396" s="15">
        <f t="shared" si="158"/>
        <v>0</v>
      </c>
      <c r="V396" s="15"/>
    </row>
    <row r="397" spans="11:22" ht="15" hidden="1" customHeight="1" x14ac:dyDescent="0.25">
      <c r="K397">
        <v>146</v>
      </c>
      <c r="L397">
        <f t="shared" si="156"/>
        <v>0</v>
      </c>
      <c r="M397" s="15">
        <f t="shared" si="157"/>
        <v>0</v>
      </c>
      <c r="P397" s="15"/>
      <c r="Q397" s="15"/>
      <c r="R397" s="15"/>
      <c r="S397" s="15"/>
      <c r="T397" s="15"/>
      <c r="U397" s="15">
        <f t="shared" si="158"/>
        <v>0</v>
      </c>
      <c r="V397" s="15"/>
    </row>
    <row r="398" spans="11:22" ht="15" hidden="1" customHeight="1" x14ac:dyDescent="0.25">
      <c r="K398">
        <v>147</v>
      </c>
      <c r="L398" t="e">
        <f t="shared" si="156"/>
        <v>#REF!</v>
      </c>
      <c r="M398" s="15" t="e">
        <f t="shared" si="157"/>
        <v>#REF!</v>
      </c>
      <c r="P398" s="15"/>
      <c r="Q398" s="15"/>
      <c r="R398" s="15"/>
      <c r="S398" s="15"/>
      <c r="T398" s="15"/>
      <c r="U398" s="15" t="e">
        <f t="shared" si="158"/>
        <v>#REF!</v>
      </c>
      <c r="V398" s="15"/>
    </row>
    <row r="399" spans="11:22" ht="15" hidden="1" customHeight="1" x14ac:dyDescent="0.25">
      <c r="K399">
        <v>148</v>
      </c>
      <c r="L399">
        <f t="shared" si="156"/>
        <v>0</v>
      </c>
      <c r="M399" s="15">
        <f t="shared" si="157"/>
        <v>0</v>
      </c>
      <c r="P399" s="15"/>
      <c r="Q399" s="15"/>
      <c r="R399" s="15"/>
      <c r="S399" s="15"/>
      <c r="T399" s="15"/>
      <c r="U399" s="15">
        <f t="shared" si="158"/>
        <v>0</v>
      </c>
      <c r="V399" s="15"/>
    </row>
    <row r="400" spans="11:22" ht="15" hidden="1" customHeight="1" x14ac:dyDescent="0.25">
      <c r="K400">
        <v>149</v>
      </c>
      <c r="L400">
        <f t="shared" si="156"/>
        <v>0</v>
      </c>
      <c r="M400" s="15">
        <f t="shared" si="157"/>
        <v>0</v>
      </c>
      <c r="P400" s="15"/>
      <c r="Q400" s="15"/>
      <c r="R400" s="15"/>
      <c r="S400" s="15"/>
      <c r="T400" s="15"/>
      <c r="U400" s="15">
        <f t="shared" si="158"/>
        <v>0</v>
      </c>
      <c r="V400" s="15"/>
    </row>
    <row r="401" spans="11:22" ht="15" hidden="1" customHeight="1" x14ac:dyDescent="0.25">
      <c r="K401">
        <v>150</v>
      </c>
      <c r="L401">
        <f t="shared" si="156"/>
        <v>0</v>
      </c>
      <c r="M401" s="15">
        <f t="shared" si="157"/>
        <v>0</v>
      </c>
      <c r="P401" s="15"/>
      <c r="Q401" s="15"/>
      <c r="R401" s="15"/>
      <c r="S401" s="15"/>
      <c r="T401" s="15"/>
      <c r="U401" s="15">
        <f t="shared" si="158"/>
        <v>0</v>
      </c>
      <c r="V401" s="15"/>
    </row>
    <row r="402" spans="11:22" ht="15" hidden="1" customHeight="1" x14ac:dyDescent="0.25">
      <c r="K402">
        <v>151</v>
      </c>
      <c r="L402">
        <f t="shared" si="156"/>
        <v>0</v>
      </c>
      <c r="M402" s="15">
        <f t="shared" si="157"/>
        <v>0</v>
      </c>
      <c r="P402" s="15"/>
      <c r="Q402" s="15"/>
      <c r="R402" s="15"/>
      <c r="S402" s="15"/>
      <c r="T402" s="15"/>
      <c r="U402" s="15">
        <f t="shared" si="158"/>
        <v>0</v>
      </c>
      <c r="V402" s="15"/>
    </row>
    <row r="403" spans="11:22" ht="15" hidden="1" customHeight="1" x14ac:dyDescent="0.25">
      <c r="K403">
        <v>152</v>
      </c>
      <c r="L403" t="e">
        <f t="shared" si="156"/>
        <v>#REF!</v>
      </c>
      <c r="M403" s="15" t="e">
        <f t="shared" si="157"/>
        <v>#REF!</v>
      </c>
      <c r="P403" s="15"/>
      <c r="Q403" s="15"/>
      <c r="R403" s="15"/>
      <c r="S403" s="15"/>
      <c r="T403" s="15"/>
      <c r="U403" s="15" t="e">
        <f t="shared" si="158"/>
        <v>#REF!</v>
      </c>
      <c r="V403" s="15"/>
    </row>
    <row r="404" spans="11:22" ht="15" hidden="1" customHeight="1" x14ac:dyDescent="0.25">
      <c r="K404">
        <v>153</v>
      </c>
      <c r="L404">
        <f t="shared" si="156"/>
        <v>0</v>
      </c>
      <c r="M404" s="15">
        <f t="shared" si="157"/>
        <v>0</v>
      </c>
      <c r="P404" s="15"/>
      <c r="Q404" s="15"/>
      <c r="R404" s="15"/>
      <c r="S404" s="15"/>
      <c r="T404" s="15"/>
      <c r="U404" s="15">
        <f t="shared" si="158"/>
        <v>0</v>
      </c>
      <c r="V404" s="15"/>
    </row>
    <row r="405" spans="11:22" ht="15" hidden="1" customHeight="1" x14ac:dyDescent="0.25">
      <c r="K405">
        <v>154</v>
      </c>
      <c r="L405">
        <f t="shared" si="156"/>
        <v>0</v>
      </c>
      <c r="M405" s="15">
        <f t="shared" si="157"/>
        <v>0</v>
      </c>
      <c r="P405" s="15"/>
      <c r="Q405" s="15"/>
      <c r="R405" s="15"/>
      <c r="S405" s="15"/>
      <c r="T405" s="15"/>
      <c r="U405" s="15">
        <f t="shared" si="158"/>
        <v>0</v>
      </c>
      <c r="V405" s="15"/>
    </row>
    <row r="406" spans="11:22" ht="15" hidden="1" customHeight="1" x14ac:dyDescent="0.25">
      <c r="K406">
        <v>155</v>
      </c>
      <c r="L406">
        <f t="shared" si="156"/>
        <v>0</v>
      </c>
      <c r="M406" s="15">
        <f t="shared" si="157"/>
        <v>0</v>
      </c>
      <c r="P406" s="15"/>
      <c r="Q406" s="15"/>
      <c r="R406" s="15"/>
      <c r="S406" s="15"/>
      <c r="T406" s="15"/>
      <c r="U406" s="15">
        <f t="shared" si="158"/>
        <v>0</v>
      </c>
      <c r="V406" s="15"/>
    </row>
    <row r="407" spans="11:22" ht="15" hidden="1" customHeight="1" x14ac:dyDescent="0.25">
      <c r="K407">
        <v>156</v>
      </c>
      <c r="L407">
        <f t="shared" si="156"/>
        <v>0</v>
      </c>
      <c r="M407" s="15">
        <f t="shared" si="157"/>
        <v>0</v>
      </c>
      <c r="P407" s="15"/>
      <c r="Q407" s="15"/>
      <c r="R407" s="15"/>
      <c r="S407" s="15"/>
      <c r="T407" s="15"/>
      <c r="U407" s="15">
        <f t="shared" si="158"/>
        <v>0</v>
      </c>
      <c r="V407" s="15"/>
    </row>
    <row r="408" spans="11:22" ht="15" hidden="1" customHeight="1" x14ac:dyDescent="0.25">
      <c r="K408">
        <v>157</v>
      </c>
      <c r="L408" t="e">
        <f t="shared" si="156"/>
        <v>#REF!</v>
      </c>
      <c r="M408" s="15" t="e">
        <f t="shared" si="157"/>
        <v>#REF!</v>
      </c>
      <c r="P408" s="15"/>
      <c r="Q408" s="15"/>
      <c r="R408" s="15"/>
      <c r="S408" s="15"/>
      <c r="T408" s="15"/>
      <c r="U408" s="15" t="e">
        <f t="shared" si="158"/>
        <v>#REF!</v>
      </c>
      <c r="V408" s="15"/>
    </row>
    <row r="409" spans="11:22" ht="15" hidden="1" customHeight="1" x14ac:dyDescent="0.25">
      <c r="K409">
        <v>158</v>
      </c>
      <c r="L409">
        <f t="shared" si="156"/>
        <v>0</v>
      </c>
      <c r="M409" s="15">
        <f t="shared" si="157"/>
        <v>0</v>
      </c>
      <c r="P409" s="15"/>
      <c r="Q409" s="15"/>
      <c r="R409" s="15"/>
      <c r="S409" s="15"/>
      <c r="T409" s="15"/>
      <c r="U409" s="15">
        <f t="shared" si="158"/>
        <v>0</v>
      </c>
      <c r="V409" s="15"/>
    </row>
    <row r="410" spans="11:22" ht="15" hidden="1" customHeight="1" x14ac:dyDescent="0.25">
      <c r="K410">
        <v>159</v>
      </c>
      <c r="L410">
        <f t="shared" si="156"/>
        <v>0</v>
      </c>
      <c r="M410" s="15">
        <f t="shared" si="157"/>
        <v>0</v>
      </c>
      <c r="P410" s="15"/>
      <c r="Q410" s="15"/>
      <c r="R410" s="15"/>
      <c r="S410" s="15"/>
      <c r="T410" s="15"/>
      <c r="U410" s="15">
        <f t="shared" si="158"/>
        <v>0</v>
      </c>
      <c r="V410" s="15"/>
    </row>
    <row r="411" spans="11:22" ht="15" hidden="1" customHeight="1" x14ac:dyDescent="0.25">
      <c r="K411">
        <v>160</v>
      </c>
      <c r="L411">
        <f t="shared" si="156"/>
        <v>0</v>
      </c>
      <c r="M411" s="15">
        <f t="shared" si="157"/>
        <v>0</v>
      </c>
      <c r="P411" s="15"/>
      <c r="Q411" s="15"/>
      <c r="R411" s="15"/>
      <c r="S411" s="15"/>
      <c r="T411" s="15"/>
      <c r="U411" s="15">
        <f t="shared" si="158"/>
        <v>0</v>
      </c>
      <c r="V411" s="15"/>
    </row>
    <row r="412" spans="11:22" ht="15" hidden="1" customHeight="1" x14ac:dyDescent="0.25">
      <c r="K412">
        <v>161</v>
      </c>
      <c r="L412">
        <f t="shared" si="156"/>
        <v>0</v>
      </c>
      <c r="M412" s="15">
        <f t="shared" si="157"/>
        <v>0</v>
      </c>
      <c r="P412" s="15"/>
      <c r="Q412" s="15"/>
      <c r="R412" s="15"/>
      <c r="S412" s="15"/>
      <c r="T412" s="15"/>
      <c r="U412" s="15">
        <f t="shared" si="158"/>
        <v>0</v>
      </c>
      <c r="V412" s="15"/>
    </row>
    <row r="413" spans="11:22" ht="15" hidden="1" customHeight="1" x14ac:dyDescent="0.25">
      <c r="K413">
        <v>162</v>
      </c>
      <c r="L413" t="e">
        <f t="shared" si="156"/>
        <v>#REF!</v>
      </c>
      <c r="M413" s="15" t="e">
        <f t="shared" si="157"/>
        <v>#REF!</v>
      </c>
      <c r="P413" s="15"/>
      <c r="Q413" s="15"/>
      <c r="R413" s="15"/>
      <c r="S413" s="15"/>
      <c r="T413" s="15"/>
      <c r="U413" s="15" t="e">
        <f t="shared" si="158"/>
        <v>#REF!</v>
      </c>
      <c r="V413" s="15"/>
    </row>
    <row r="414" spans="11:22" ht="15" hidden="1" customHeight="1" x14ac:dyDescent="0.25">
      <c r="K414">
        <v>163</v>
      </c>
      <c r="L414">
        <f t="shared" si="156"/>
        <v>0</v>
      </c>
      <c r="M414" s="15">
        <f t="shared" si="157"/>
        <v>0</v>
      </c>
      <c r="P414" s="15"/>
      <c r="Q414" s="15"/>
      <c r="R414" s="15"/>
      <c r="S414" s="15"/>
      <c r="T414" s="15"/>
      <c r="U414" s="15">
        <f t="shared" si="158"/>
        <v>0</v>
      </c>
      <c r="V414" s="15"/>
    </row>
    <row r="415" spans="11:22" ht="15" hidden="1" customHeight="1" x14ac:dyDescent="0.25">
      <c r="K415">
        <v>164</v>
      </c>
      <c r="L415">
        <f t="shared" si="156"/>
        <v>0</v>
      </c>
      <c r="M415" s="15">
        <f t="shared" si="157"/>
        <v>0</v>
      </c>
      <c r="P415" s="15"/>
      <c r="Q415" s="15"/>
      <c r="R415" s="15"/>
      <c r="S415" s="15"/>
      <c r="T415" s="15"/>
      <c r="U415" s="15">
        <f t="shared" si="158"/>
        <v>0</v>
      </c>
      <c r="V415" s="15"/>
    </row>
    <row r="416" spans="11:22" ht="15" hidden="1" customHeight="1" x14ac:dyDescent="0.25">
      <c r="K416">
        <v>165</v>
      </c>
      <c r="L416">
        <f t="shared" si="156"/>
        <v>0</v>
      </c>
      <c r="M416" s="15">
        <f t="shared" si="157"/>
        <v>0</v>
      </c>
      <c r="P416" s="15"/>
      <c r="Q416" s="15"/>
      <c r="R416" s="15"/>
      <c r="S416" s="15"/>
      <c r="T416" s="15"/>
      <c r="U416" s="15">
        <f t="shared" si="158"/>
        <v>0</v>
      </c>
      <c r="V416" s="15"/>
    </row>
    <row r="417" spans="11:22" ht="15" hidden="1" customHeight="1" x14ac:dyDescent="0.25">
      <c r="K417">
        <v>166</v>
      </c>
      <c r="L417">
        <f t="shared" si="156"/>
        <v>0</v>
      </c>
      <c r="M417" s="15">
        <f t="shared" si="157"/>
        <v>0</v>
      </c>
      <c r="P417" s="15"/>
      <c r="Q417" s="15"/>
      <c r="R417" s="15"/>
      <c r="S417" s="15"/>
      <c r="T417" s="15"/>
      <c r="U417" s="15">
        <f t="shared" si="158"/>
        <v>0</v>
      </c>
      <c r="V417" s="15"/>
    </row>
    <row r="418" spans="11:22" ht="15" hidden="1" customHeight="1" x14ac:dyDescent="0.25">
      <c r="K418">
        <v>167</v>
      </c>
      <c r="L418" t="e">
        <f t="shared" si="156"/>
        <v>#REF!</v>
      </c>
      <c r="M418" s="15" t="e">
        <f t="shared" si="157"/>
        <v>#REF!</v>
      </c>
      <c r="P418" s="15"/>
      <c r="Q418" s="15"/>
      <c r="R418" s="15"/>
      <c r="S418" s="15"/>
      <c r="T418" s="15"/>
      <c r="U418" s="15" t="e">
        <f t="shared" si="158"/>
        <v>#REF!</v>
      </c>
      <c r="V418" s="15"/>
    </row>
    <row r="419" spans="11:22" ht="15" hidden="1" customHeight="1" x14ac:dyDescent="0.25">
      <c r="K419">
        <v>168</v>
      </c>
      <c r="L419">
        <f t="shared" si="156"/>
        <v>0</v>
      </c>
      <c r="M419" s="15">
        <f t="shared" si="157"/>
        <v>0</v>
      </c>
      <c r="P419" s="15"/>
      <c r="Q419" s="15"/>
      <c r="R419" s="15"/>
      <c r="S419" s="15"/>
      <c r="T419" s="15"/>
      <c r="U419" s="15">
        <f t="shared" si="158"/>
        <v>0</v>
      </c>
      <c r="V419" s="15"/>
    </row>
    <row r="420" spans="11:22" ht="15" hidden="1" customHeight="1" x14ac:dyDescent="0.25">
      <c r="K420">
        <v>169</v>
      </c>
      <c r="L420">
        <f t="shared" si="156"/>
        <v>0</v>
      </c>
      <c r="M420" s="15">
        <f t="shared" si="157"/>
        <v>0</v>
      </c>
      <c r="P420" s="15"/>
      <c r="Q420" s="15"/>
      <c r="R420" s="15"/>
      <c r="S420" s="15"/>
      <c r="T420" s="15"/>
      <c r="U420" s="15">
        <f t="shared" si="158"/>
        <v>0</v>
      </c>
      <c r="V420" s="15"/>
    </row>
    <row r="421" spans="11:22" ht="15" hidden="1" customHeight="1" x14ac:dyDescent="0.25">
      <c r="K421">
        <v>170</v>
      </c>
      <c r="L421">
        <f t="shared" si="156"/>
        <v>0</v>
      </c>
      <c r="M421" s="15">
        <f t="shared" si="157"/>
        <v>0</v>
      </c>
      <c r="P421" s="15"/>
      <c r="Q421" s="15"/>
      <c r="R421" s="15"/>
      <c r="S421" s="15"/>
      <c r="T421" s="15"/>
      <c r="U421" s="15">
        <f t="shared" si="158"/>
        <v>0</v>
      </c>
      <c r="V421" s="15"/>
    </row>
    <row r="422" spans="11:22" ht="15" hidden="1" customHeight="1" x14ac:dyDescent="0.25">
      <c r="K422">
        <v>171</v>
      </c>
      <c r="L422">
        <f t="shared" ref="L422:L485" si="159">IF(AD171&gt;=10,L171,0)</f>
        <v>0</v>
      </c>
      <c r="M422" s="15">
        <f t="shared" ref="M422:M485" si="160">IF(AD171&lt;0.5,L171,0)</f>
        <v>0</v>
      </c>
      <c r="P422" s="15"/>
      <c r="Q422" s="15"/>
      <c r="R422" s="15"/>
      <c r="S422" s="15"/>
      <c r="T422" s="15"/>
      <c r="U422" s="15">
        <f t="shared" si="158"/>
        <v>0</v>
      </c>
      <c r="V422" s="15"/>
    </row>
    <row r="423" spans="11:22" ht="15" hidden="1" customHeight="1" x14ac:dyDescent="0.25">
      <c r="K423">
        <v>172</v>
      </c>
      <c r="L423" t="e">
        <f t="shared" si="159"/>
        <v>#REF!</v>
      </c>
      <c r="M423" s="15" t="e">
        <f t="shared" si="160"/>
        <v>#REF!</v>
      </c>
      <c r="P423" s="15"/>
      <c r="Q423" s="15"/>
      <c r="R423" s="15"/>
      <c r="S423" s="15"/>
      <c r="T423" s="15"/>
      <c r="U423" s="15" t="e">
        <f t="shared" si="158"/>
        <v>#REF!</v>
      </c>
      <c r="V423" s="15"/>
    </row>
    <row r="424" spans="11:22" ht="15" hidden="1" customHeight="1" x14ac:dyDescent="0.25">
      <c r="K424">
        <v>173</v>
      </c>
      <c r="L424">
        <f t="shared" si="159"/>
        <v>0</v>
      </c>
      <c r="M424" s="15">
        <f t="shared" si="160"/>
        <v>0</v>
      </c>
      <c r="P424" s="15"/>
      <c r="Q424" s="15"/>
      <c r="R424" s="15"/>
      <c r="S424" s="15"/>
      <c r="T424" s="15"/>
      <c r="U424" s="15">
        <f t="shared" si="158"/>
        <v>0</v>
      </c>
      <c r="V424" s="15"/>
    </row>
    <row r="425" spans="11:22" ht="15" hidden="1" customHeight="1" x14ac:dyDescent="0.25">
      <c r="K425">
        <v>174</v>
      </c>
      <c r="L425">
        <f t="shared" si="159"/>
        <v>0</v>
      </c>
      <c r="M425" s="15">
        <f t="shared" si="160"/>
        <v>0</v>
      </c>
      <c r="P425" s="15"/>
      <c r="Q425" s="15"/>
      <c r="R425" s="15"/>
      <c r="S425" s="15"/>
      <c r="T425" s="15"/>
      <c r="U425" s="15">
        <f t="shared" si="158"/>
        <v>0</v>
      </c>
      <c r="V425" s="15"/>
    </row>
    <row r="426" spans="11:22" ht="15" hidden="1" customHeight="1" x14ac:dyDescent="0.25">
      <c r="K426">
        <v>175</v>
      </c>
      <c r="L426">
        <f t="shared" si="159"/>
        <v>0</v>
      </c>
      <c r="M426" s="15">
        <f t="shared" si="160"/>
        <v>0</v>
      </c>
      <c r="P426" s="15"/>
      <c r="Q426" s="15"/>
      <c r="R426" s="15"/>
      <c r="S426" s="15"/>
      <c r="T426" s="15"/>
      <c r="U426" s="15">
        <f t="shared" si="158"/>
        <v>0</v>
      </c>
      <c r="V426" s="15"/>
    </row>
    <row r="427" spans="11:22" ht="15" hidden="1" customHeight="1" x14ac:dyDescent="0.25">
      <c r="K427">
        <v>176</v>
      </c>
      <c r="L427">
        <f t="shared" si="159"/>
        <v>0</v>
      </c>
      <c r="M427" s="15">
        <f t="shared" si="160"/>
        <v>0</v>
      </c>
      <c r="P427" s="15"/>
      <c r="Q427" s="15"/>
      <c r="R427" s="15"/>
      <c r="S427" s="15"/>
      <c r="T427" s="15"/>
      <c r="U427" s="15">
        <f t="shared" si="158"/>
        <v>0</v>
      </c>
      <c r="V427" s="15"/>
    </row>
    <row r="428" spans="11:22" ht="15" hidden="1" customHeight="1" x14ac:dyDescent="0.25">
      <c r="K428">
        <v>177</v>
      </c>
      <c r="L428" t="e">
        <f t="shared" si="159"/>
        <v>#REF!</v>
      </c>
      <c r="M428" s="15" t="e">
        <f t="shared" si="160"/>
        <v>#REF!</v>
      </c>
      <c r="P428" s="15"/>
      <c r="Q428" s="15"/>
      <c r="R428" s="15"/>
      <c r="S428" s="15"/>
      <c r="T428" s="15"/>
      <c r="U428" s="15" t="e">
        <f t="shared" si="158"/>
        <v>#REF!</v>
      </c>
      <c r="V428" s="15"/>
    </row>
    <row r="429" spans="11:22" ht="15" hidden="1" customHeight="1" x14ac:dyDescent="0.25">
      <c r="K429">
        <v>178</v>
      </c>
      <c r="L429">
        <f t="shared" si="159"/>
        <v>0</v>
      </c>
      <c r="M429" s="15">
        <f t="shared" si="160"/>
        <v>0</v>
      </c>
      <c r="P429" s="15"/>
      <c r="Q429" s="15"/>
      <c r="R429" s="15"/>
      <c r="S429" s="15"/>
      <c r="T429" s="15"/>
      <c r="U429" s="15">
        <f t="shared" si="158"/>
        <v>0</v>
      </c>
      <c r="V429" s="15"/>
    </row>
    <row r="430" spans="11:22" ht="15" hidden="1" customHeight="1" x14ac:dyDescent="0.25">
      <c r="K430">
        <v>179</v>
      </c>
      <c r="L430">
        <f t="shared" si="159"/>
        <v>0</v>
      </c>
      <c r="M430" s="15">
        <f t="shared" si="160"/>
        <v>0</v>
      </c>
      <c r="P430" s="15"/>
      <c r="Q430" s="15"/>
      <c r="R430" s="15"/>
      <c r="S430" s="15"/>
      <c r="T430" s="15"/>
      <c r="U430" s="15">
        <f t="shared" si="158"/>
        <v>0</v>
      </c>
      <c r="V430" s="15"/>
    </row>
    <row r="431" spans="11:22" ht="15" hidden="1" customHeight="1" x14ac:dyDescent="0.25">
      <c r="K431">
        <v>180</v>
      </c>
      <c r="L431">
        <f t="shared" si="159"/>
        <v>0</v>
      </c>
      <c r="M431" s="15">
        <f t="shared" si="160"/>
        <v>0</v>
      </c>
      <c r="P431" s="15"/>
      <c r="Q431" s="15"/>
      <c r="R431" s="15"/>
      <c r="S431" s="15"/>
      <c r="T431" s="15"/>
      <c r="U431" s="15">
        <f t="shared" si="158"/>
        <v>0</v>
      </c>
      <c r="V431" s="15"/>
    </row>
    <row r="432" spans="11:22" ht="15" hidden="1" customHeight="1" x14ac:dyDescent="0.25">
      <c r="K432">
        <v>181</v>
      </c>
      <c r="L432">
        <f t="shared" si="159"/>
        <v>0</v>
      </c>
      <c r="M432" s="15">
        <f t="shared" si="160"/>
        <v>0</v>
      </c>
      <c r="P432" s="15"/>
      <c r="Q432" s="15"/>
      <c r="R432" s="15"/>
      <c r="S432" s="15"/>
      <c r="T432" s="15"/>
      <c r="U432" s="15">
        <f t="shared" si="158"/>
        <v>0</v>
      </c>
      <c r="V432" s="15"/>
    </row>
    <row r="433" spans="11:22" ht="15" hidden="1" customHeight="1" x14ac:dyDescent="0.25">
      <c r="K433">
        <v>182</v>
      </c>
      <c r="L433" t="e">
        <f t="shared" si="159"/>
        <v>#REF!</v>
      </c>
      <c r="M433" s="15" t="e">
        <f t="shared" si="160"/>
        <v>#REF!</v>
      </c>
      <c r="P433" s="15"/>
      <c r="Q433" s="15"/>
      <c r="R433" s="15"/>
      <c r="S433" s="15"/>
      <c r="T433" s="15"/>
      <c r="U433" s="15" t="e">
        <f t="shared" si="158"/>
        <v>#REF!</v>
      </c>
      <c r="V433" s="15"/>
    </row>
    <row r="434" spans="11:22" ht="15" hidden="1" customHeight="1" x14ac:dyDescent="0.25">
      <c r="K434">
        <v>183</v>
      </c>
      <c r="L434">
        <f t="shared" si="159"/>
        <v>0</v>
      </c>
      <c r="M434" s="15">
        <f t="shared" si="160"/>
        <v>0</v>
      </c>
      <c r="P434" s="15"/>
      <c r="Q434" s="15"/>
      <c r="R434" s="15"/>
      <c r="S434" s="15"/>
      <c r="T434" s="15"/>
      <c r="U434" s="15">
        <f t="shared" si="158"/>
        <v>0</v>
      </c>
      <c r="V434" s="15"/>
    </row>
    <row r="435" spans="11:22" ht="15" hidden="1" customHeight="1" x14ac:dyDescent="0.25">
      <c r="K435">
        <v>184</v>
      </c>
      <c r="L435">
        <f t="shared" si="159"/>
        <v>0</v>
      </c>
      <c r="M435" s="15">
        <f t="shared" si="160"/>
        <v>0</v>
      </c>
      <c r="P435" s="15"/>
      <c r="Q435" s="15"/>
      <c r="R435" s="15"/>
      <c r="S435" s="15"/>
      <c r="T435" s="15"/>
      <c r="U435" s="15">
        <f t="shared" si="158"/>
        <v>0</v>
      </c>
      <c r="V435" s="15"/>
    </row>
    <row r="436" spans="11:22" ht="15" hidden="1" customHeight="1" x14ac:dyDescent="0.25">
      <c r="K436">
        <v>185</v>
      </c>
      <c r="L436">
        <f t="shared" si="159"/>
        <v>0</v>
      </c>
      <c r="M436" s="15">
        <f t="shared" si="160"/>
        <v>0</v>
      </c>
      <c r="P436" s="15"/>
      <c r="Q436" s="15"/>
      <c r="R436" s="15"/>
      <c r="S436" s="15"/>
      <c r="T436" s="15"/>
      <c r="U436" s="15">
        <f t="shared" si="158"/>
        <v>0</v>
      </c>
      <c r="V436" s="15"/>
    </row>
    <row r="437" spans="11:22" ht="15" hidden="1" customHeight="1" x14ac:dyDescent="0.25">
      <c r="K437">
        <v>186</v>
      </c>
      <c r="L437">
        <f t="shared" si="159"/>
        <v>0</v>
      </c>
      <c r="M437" s="15">
        <f t="shared" si="160"/>
        <v>0</v>
      </c>
      <c r="P437" s="15"/>
      <c r="Q437" s="15"/>
      <c r="R437" s="15"/>
      <c r="S437" s="15"/>
      <c r="T437" s="15"/>
      <c r="U437" s="15">
        <f t="shared" si="158"/>
        <v>0</v>
      </c>
      <c r="V437" s="15"/>
    </row>
    <row r="438" spans="11:22" ht="15" hidden="1" customHeight="1" x14ac:dyDescent="0.25">
      <c r="K438">
        <v>187</v>
      </c>
      <c r="L438" t="e">
        <f t="shared" si="159"/>
        <v>#REF!</v>
      </c>
      <c r="M438" s="15" t="e">
        <f t="shared" si="160"/>
        <v>#REF!</v>
      </c>
      <c r="P438" s="15"/>
      <c r="Q438" s="15"/>
      <c r="R438" s="15"/>
      <c r="S438" s="15"/>
      <c r="T438" s="15"/>
      <c r="U438" s="15" t="e">
        <f t="shared" si="158"/>
        <v>#REF!</v>
      </c>
      <c r="V438" s="15"/>
    </row>
    <row r="439" spans="11:22" ht="15" hidden="1" customHeight="1" x14ac:dyDescent="0.25">
      <c r="K439">
        <v>188</v>
      </c>
      <c r="L439">
        <f t="shared" si="159"/>
        <v>0</v>
      </c>
      <c r="M439" s="15">
        <f t="shared" si="160"/>
        <v>0</v>
      </c>
      <c r="P439" s="15"/>
      <c r="Q439" s="15"/>
      <c r="R439" s="15"/>
      <c r="S439" s="15"/>
      <c r="T439" s="15"/>
      <c r="U439" s="15">
        <f t="shared" si="158"/>
        <v>0</v>
      </c>
      <c r="V439" s="15"/>
    </row>
    <row r="440" spans="11:22" ht="15" hidden="1" customHeight="1" x14ac:dyDescent="0.25">
      <c r="K440">
        <v>189</v>
      </c>
      <c r="L440">
        <f t="shared" si="159"/>
        <v>0</v>
      </c>
      <c r="M440" s="15">
        <f t="shared" si="160"/>
        <v>0</v>
      </c>
      <c r="P440" s="15"/>
      <c r="Q440" s="15"/>
      <c r="R440" s="15"/>
      <c r="S440" s="15"/>
      <c r="T440" s="15"/>
      <c r="U440" s="15">
        <f t="shared" si="158"/>
        <v>0</v>
      </c>
      <c r="V440" s="15"/>
    </row>
    <row r="441" spans="11:22" ht="15" hidden="1" customHeight="1" x14ac:dyDescent="0.25">
      <c r="K441">
        <v>190</v>
      </c>
      <c r="L441">
        <f t="shared" si="159"/>
        <v>0</v>
      </c>
      <c r="M441" s="15">
        <f t="shared" si="160"/>
        <v>0</v>
      </c>
      <c r="P441" s="15"/>
      <c r="Q441" s="15"/>
      <c r="R441" s="15"/>
      <c r="S441" s="15"/>
      <c r="T441" s="15"/>
      <c r="U441" s="15">
        <f t="shared" si="158"/>
        <v>0</v>
      </c>
      <c r="V441" s="15"/>
    </row>
    <row r="442" spans="11:22" ht="15" hidden="1" customHeight="1" x14ac:dyDescent="0.25">
      <c r="K442">
        <v>191</v>
      </c>
      <c r="L442">
        <f t="shared" si="159"/>
        <v>0</v>
      </c>
      <c r="M442" s="15">
        <f t="shared" si="160"/>
        <v>0</v>
      </c>
      <c r="P442" s="15"/>
      <c r="Q442" s="15"/>
      <c r="R442" s="15"/>
      <c r="S442" s="15"/>
      <c r="T442" s="15"/>
      <c r="U442" s="15">
        <f t="shared" si="158"/>
        <v>0</v>
      </c>
      <c r="V442" s="15"/>
    </row>
    <row r="443" spans="11:22" ht="15" hidden="1" customHeight="1" x14ac:dyDescent="0.25">
      <c r="K443">
        <v>192</v>
      </c>
      <c r="L443" t="e">
        <f t="shared" si="159"/>
        <v>#REF!</v>
      </c>
      <c r="M443" s="15" t="e">
        <f t="shared" si="160"/>
        <v>#REF!</v>
      </c>
      <c r="P443" s="15"/>
      <c r="Q443" s="15"/>
      <c r="R443" s="15"/>
      <c r="S443" s="15"/>
      <c r="T443" s="15"/>
      <c r="U443" s="15" t="e">
        <f t="shared" si="158"/>
        <v>#REF!</v>
      </c>
      <c r="V443" s="15"/>
    </row>
    <row r="444" spans="11:22" ht="15" hidden="1" customHeight="1" x14ac:dyDescent="0.25">
      <c r="K444">
        <v>193</v>
      </c>
      <c r="L444">
        <f t="shared" si="159"/>
        <v>0</v>
      </c>
      <c r="M444" s="15">
        <f t="shared" si="160"/>
        <v>0</v>
      </c>
      <c r="P444" s="15"/>
      <c r="Q444" s="15"/>
      <c r="R444" s="15"/>
      <c r="S444" s="15"/>
      <c r="T444" s="15"/>
      <c r="U444" s="15">
        <f t="shared" si="158"/>
        <v>0</v>
      </c>
      <c r="V444" s="15"/>
    </row>
    <row r="445" spans="11:22" ht="15" hidden="1" customHeight="1" x14ac:dyDescent="0.25">
      <c r="K445">
        <v>194</v>
      </c>
      <c r="L445">
        <f t="shared" si="159"/>
        <v>0</v>
      </c>
      <c r="M445" s="15">
        <f t="shared" si="160"/>
        <v>0</v>
      </c>
      <c r="P445" s="15"/>
      <c r="Q445" s="15"/>
      <c r="R445" s="15"/>
      <c r="S445" s="15"/>
      <c r="T445" s="15"/>
      <c r="U445" s="15">
        <f t="shared" si="158"/>
        <v>0</v>
      </c>
      <c r="V445" s="15"/>
    </row>
    <row r="446" spans="11:22" ht="15" hidden="1" customHeight="1" x14ac:dyDescent="0.25">
      <c r="K446">
        <v>195</v>
      </c>
      <c r="L446">
        <f t="shared" si="159"/>
        <v>0</v>
      </c>
      <c r="M446" s="15">
        <f t="shared" si="160"/>
        <v>0</v>
      </c>
      <c r="P446" s="15"/>
      <c r="Q446" s="15"/>
      <c r="R446" s="15"/>
      <c r="S446" s="15"/>
      <c r="T446" s="15"/>
      <c r="U446" s="15">
        <f t="shared" si="158"/>
        <v>0</v>
      </c>
      <c r="V446" s="15"/>
    </row>
    <row r="447" spans="11:22" ht="15" hidden="1" customHeight="1" x14ac:dyDescent="0.25">
      <c r="K447">
        <v>196</v>
      </c>
      <c r="L447">
        <f t="shared" si="159"/>
        <v>0</v>
      </c>
      <c r="M447" s="15">
        <f t="shared" si="160"/>
        <v>0</v>
      </c>
      <c r="P447" s="15"/>
      <c r="Q447" s="15"/>
      <c r="R447" s="15"/>
      <c r="S447" s="15"/>
      <c r="T447" s="15"/>
      <c r="U447" s="15">
        <f t="shared" si="158"/>
        <v>0</v>
      </c>
      <c r="V447" s="15"/>
    </row>
    <row r="448" spans="11:22" ht="15" hidden="1" customHeight="1" x14ac:dyDescent="0.25">
      <c r="K448">
        <v>197</v>
      </c>
      <c r="L448" t="e">
        <f t="shared" si="159"/>
        <v>#REF!</v>
      </c>
      <c r="M448" s="15" t="e">
        <f t="shared" si="160"/>
        <v>#REF!</v>
      </c>
      <c r="P448" s="15"/>
      <c r="Q448" s="15"/>
      <c r="R448" s="15"/>
      <c r="S448" s="15"/>
      <c r="T448" s="15"/>
      <c r="U448" s="15" t="e">
        <f t="shared" si="158"/>
        <v>#REF!</v>
      </c>
      <c r="V448" s="15"/>
    </row>
    <row r="449" spans="11:22" ht="15" hidden="1" customHeight="1" x14ac:dyDescent="0.25">
      <c r="K449">
        <v>198</v>
      </c>
      <c r="L449">
        <f t="shared" si="159"/>
        <v>0</v>
      </c>
      <c r="M449" s="15">
        <f t="shared" si="160"/>
        <v>0</v>
      </c>
      <c r="P449" s="15"/>
      <c r="Q449" s="15"/>
      <c r="R449" s="15"/>
      <c r="S449" s="15"/>
      <c r="T449" s="15"/>
      <c r="U449" s="15">
        <f t="shared" si="158"/>
        <v>0</v>
      </c>
      <c r="V449" s="15"/>
    </row>
    <row r="450" spans="11:22" ht="15" hidden="1" customHeight="1" x14ac:dyDescent="0.25">
      <c r="K450">
        <v>199</v>
      </c>
      <c r="L450">
        <f t="shared" si="159"/>
        <v>0</v>
      </c>
      <c r="M450" s="15">
        <f t="shared" si="160"/>
        <v>0</v>
      </c>
      <c r="P450" s="15"/>
      <c r="Q450" s="15"/>
      <c r="R450" s="15"/>
      <c r="S450" s="15"/>
      <c r="T450" s="15"/>
      <c r="U450" s="15">
        <f t="shared" ref="U450:U507" si="161">IF(AD199&gt;=10,0,IF(AD199&lt;0.5,0,L199))</f>
        <v>0</v>
      </c>
      <c r="V450" s="15"/>
    </row>
    <row r="451" spans="11:22" ht="15" hidden="1" customHeight="1" x14ac:dyDescent="0.25">
      <c r="K451">
        <v>200</v>
      </c>
      <c r="L451">
        <f t="shared" si="159"/>
        <v>0</v>
      </c>
      <c r="M451" s="15">
        <f t="shared" si="160"/>
        <v>0</v>
      </c>
      <c r="P451" s="15"/>
      <c r="Q451" s="15"/>
      <c r="R451" s="15"/>
      <c r="S451" s="15"/>
      <c r="T451" s="15"/>
      <c r="U451" s="15">
        <f t="shared" si="161"/>
        <v>0</v>
      </c>
      <c r="V451" s="15"/>
    </row>
    <row r="452" spans="11:22" ht="15" hidden="1" customHeight="1" x14ac:dyDescent="0.25">
      <c r="K452">
        <v>201</v>
      </c>
      <c r="L452">
        <f t="shared" si="159"/>
        <v>0</v>
      </c>
      <c r="M452" s="15">
        <f t="shared" si="160"/>
        <v>0</v>
      </c>
      <c r="P452" s="15"/>
      <c r="Q452" s="15"/>
      <c r="R452" s="15"/>
      <c r="S452" s="15"/>
      <c r="T452" s="15"/>
      <c r="U452" s="15">
        <f t="shared" si="161"/>
        <v>0</v>
      </c>
      <c r="V452" s="15"/>
    </row>
    <row r="453" spans="11:22" ht="15" hidden="1" customHeight="1" x14ac:dyDescent="0.25">
      <c r="K453">
        <v>202</v>
      </c>
      <c r="L453" t="e">
        <f t="shared" si="159"/>
        <v>#REF!</v>
      </c>
      <c r="M453" s="15" t="e">
        <f t="shared" si="160"/>
        <v>#REF!</v>
      </c>
      <c r="P453" s="15"/>
      <c r="Q453" s="15"/>
      <c r="R453" s="15"/>
      <c r="S453" s="15"/>
      <c r="T453" s="15"/>
      <c r="U453" s="15" t="e">
        <f t="shared" si="161"/>
        <v>#REF!</v>
      </c>
      <c r="V453" s="15"/>
    </row>
    <row r="454" spans="11:22" ht="15" hidden="1" customHeight="1" x14ac:dyDescent="0.25">
      <c r="K454">
        <v>203</v>
      </c>
      <c r="L454">
        <f t="shared" si="159"/>
        <v>0</v>
      </c>
      <c r="M454" s="15">
        <f t="shared" si="160"/>
        <v>0</v>
      </c>
      <c r="P454" s="15"/>
      <c r="Q454" s="15"/>
      <c r="R454" s="15"/>
      <c r="S454" s="15"/>
      <c r="T454" s="15"/>
      <c r="U454" s="15">
        <f t="shared" si="161"/>
        <v>0</v>
      </c>
      <c r="V454" s="15"/>
    </row>
    <row r="455" spans="11:22" ht="15" hidden="1" customHeight="1" x14ac:dyDescent="0.25">
      <c r="K455">
        <v>204</v>
      </c>
      <c r="L455">
        <f t="shared" si="159"/>
        <v>0</v>
      </c>
      <c r="M455" s="15">
        <f t="shared" si="160"/>
        <v>0</v>
      </c>
      <c r="P455" s="15"/>
      <c r="Q455" s="15"/>
      <c r="R455" s="15"/>
      <c r="S455" s="15"/>
      <c r="T455" s="15"/>
      <c r="U455" s="15">
        <f t="shared" si="161"/>
        <v>0</v>
      </c>
      <c r="V455" s="15"/>
    </row>
    <row r="456" spans="11:22" ht="15" hidden="1" customHeight="1" x14ac:dyDescent="0.25">
      <c r="K456">
        <v>205</v>
      </c>
      <c r="L456">
        <f t="shared" si="159"/>
        <v>0</v>
      </c>
      <c r="M456" s="15">
        <f t="shared" si="160"/>
        <v>0</v>
      </c>
      <c r="P456" s="15"/>
      <c r="Q456" s="15"/>
      <c r="R456" s="15"/>
      <c r="S456" s="15"/>
      <c r="T456" s="15"/>
      <c r="U456" s="15">
        <f t="shared" si="161"/>
        <v>0</v>
      </c>
      <c r="V456" s="15"/>
    </row>
    <row r="457" spans="11:22" ht="15" hidden="1" customHeight="1" x14ac:dyDescent="0.25">
      <c r="K457">
        <v>206</v>
      </c>
      <c r="L457">
        <f t="shared" si="159"/>
        <v>0</v>
      </c>
      <c r="M457" s="15">
        <f t="shared" si="160"/>
        <v>0</v>
      </c>
      <c r="P457" s="15"/>
      <c r="Q457" s="15"/>
      <c r="R457" s="15"/>
      <c r="S457" s="15"/>
      <c r="T457" s="15"/>
      <c r="U457" s="15">
        <f t="shared" si="161"/>
        <v>0</v>
      </c>
      <c r="V457" s="15"/>
    </row>
    <row r="458" spans="11:22" ht="15" hidden="1" customHeight="1" x14ac:dyDescent="0.25">
      <c r="K458">
        <v>207</v>
      </c>
      <c r="L458" t="e">
        <f t="shared" si="159"/>
        <v>#REF!</v>
      </c>
      <c r="M458" s="15" t="e">
        <f t="shared" si="160"/>
        <v>#REF!</v>
      </c>
      <c r="P458" s="15"/>
      <c r="Q458" s="15"/>
      <c r="R458" s="15"/>
      <c r="S458" s="15"/>
      <c r="T458" s="15"/>
      <c r="U458" s="15" t="e">
        <f t="shared" si="161"/>
        <v>#REF!</v>
      </c>
      <c r="V458" s="15"/>
    </row>
    <row r="459" spans="11:22" ht="15" hidden="1" customHeight="1" x14ac:dyDescent="0.25">
      <c r="K459">
        <v>208</v>
      </c>
      <c r="L459">
        <f t="shared" si="159"/>
        <v>0</v>
      </c>
      <c r="M459" s="15">
        <f t="shared" si="160"/>
        <v>0</v>
      </c>
      <c r="P459" s="15"/>
      <c r="Q459" s="15"/>
      <c r="R459" s="15"/>
      <c r="S459" s="15"/>
      <c r="T459" s="15"/>
      <c r="U459" s="15">
        <f t="shared" si="161"/>
        <v>0</v>
      </c>
      <c r="V459" s="15"/>
    </row>
    <row r="460" spans="11:22" ht="15" hidden="1" customHeight="1" x14ac:dyDescent="0.25">
      <c r="K460">
        <v>209</v>
      </c>
      <c r="L460">
        <f t="shared" si="159"/>
        <v>0</v>
      </c>
      <c r="M460" s="15">
        <f t="shared" si="160"/>
        <v>0</v>
      </c>
      <c r="P460" s="15"/>
      <c r="Q460" s="15"/>
      <c r="R460" s="15"/>
      <c r="S460" s="15"/>
      <c r="T460" s="15"/>
      <c r="U460" s="15">
        <f t="shared" si="161"/>
        <v>0</v>
      </c>
      <c r="V460" s="15"/>
    </row>
    <row r="461" spans="11:22" ht="15" hidden="1" customHeight="1" x14ac:dyDescent="0.25">
      <c r="K461">
        <v>210</v>
      </c>
      <c r="L461">
        <f t="shared" si="159"/>
        <v>0</v>
      </c>
      <c r="M461" s="15">
        <f t="shared" si="160"/>
        <v>0</v>
      </c>
      <c r="P461" s="15"/>
      <c r="Q461" s="15"/>
      <c r="R461" s="15"/>
      <c r="S461" s="15"/>
      <c r="T461" s="15"/>
      <c r="U461" s="15">
        <f t="shared" si="161"/>
        <v>0</v>
      </c>
      <c r="V461" s="15"/>
    </row>
    <row r="462" spans="11:22" ht="15" hidden="1" customHeight="1" x14ac:dyDescent="0.25">
      <c r="K462">
        <v>211</v>
      </c>
      <c r="L462">
        <f t="shared" si="159"/>
        <v>0</v>
      </c>
      <c r="M462" s="15">
        <f t="shared" si="160"/>
        <v>0</v>
      </c>
      <c r="P462" s="15"/>
      <c r="Q462" s="15"/>
      <c r="R462" s="15"/>
      <c r="S462" s="15"/>
      <c r="T462" s="15"/>
      <c r="U462" s="15">
        <f t="shared" si="161"/>
        <v>0</v>
      </c>
      <c r="V462" s="15"/>
    </row>
    <row r="463" spans="11:22" ht="15" hidden="1" customHeight="1" x14ac:dyDescent="0.25">
      <c r="K463">
        <v>212</v>
      </c>
      <c r="L463" t="e">
        <f t="shared" si="159"/>
        <v>#REF!</v>
      </c>
      <c r="M463" s="15" t="e">
        <f t="shared" si="160"/>
        <v>#REF!</v>
      </c>
      <c r="P463" s="15"/>
      <c r="Q463" s="15"/>
      <c r="R463" s="15"/>
      <c r="S463" s="15"/>
      <c r="T463" s="15"/>
      <c r="U463" s="15" t="e">
        <f t="shared" si="161"/>
        <v>#REF!</v>
      </c>
      <c r="V463" s="15"/>
    </row>
    <row r="464" spans="11:22" ht="15" hidden="1" customHeight="1" x14ac:dyDescent="0.25">
      <c r="K464">
        <v>213</v>
      </c>
      <c r="L464">
        <f t="shared" si="159"/>
        <v>0</v>
      </c>
      <c r="M464" s="15">
        <f t="shared" si="160"/>
        <v>0</v>
      </c>
      <c r="P464" s="15"/>
      <c r="Q464" s="15"/>
      <c r="R464" s="15"/>
      <c r="S464" s="15"/>
      <c r="T464" s="15"/>
      <c r="U464" s="15">
        <f t="shared" si="161"/>
        <v>0</v>
      </c>
      <c r="V464" s="15"/>
    </row>
    <row r="465" spans="11:22" ht="15" hidden="1" customHeight="1" x14ac:dyDescent="0.25">
      <c r="K465">
        <v>214</v>
      </c>
      <c r="L465">
        <f t="shared" si="159"/>
        <v>0</v>
      </c>
      <c r="M465" s="15">
        <f t="shared" si="160"/>
        <v>0</v>
      </c>
      <c r="P465" s="15"/>
      <c r="Q465" s="15"/>
      <c r="R465" s="15"/>
      <c r="S465" s="15"/>
      <c r="T465" s="15"/>
      <c r="U465" s="15">
        <f t="shared" si="161"/>
        <v>0</v>
      </c>
      <c r="V465" s="15"/>
    </row>
    <row r="466" spans="11:22" ht="15" hidden="1" customHeight="1" x14ac:dyDescent="0.25">
      <c r="K466">
        <v>215</v>
      </c>
      <c r="L466">
        <f t="shared" si="159"/>
        <v>0</v>
      </c>
      <c r="M466" s="15">
        <f t="shared" si="160"/>
        <v>0</v>
      </c>
      <c r="P466" s="15"/>
      <c r="Q466" s="15"/>
      <c r="R466" s="15"/>
      <c r="S466" s="15"/>
      <c r="T466" s="15"/>
      <c r="U466" s="15">
        <f t="shared" si="161"/>
        <v>0</v>
      </c>
      <c r="V466" s="15"/>
    </row>
    <row r="467" spans="11:22" ht="15" hidden="1" customHeight="1" x14ac:dyDescent="0.25">
      <c r="K467">
        <v>216</v>
      </c>
      <c r="L467">
        <f t="shared" si="159"/>
        <v>0</v>
      </c>
      <c r="M467" s="15">
        <f t="shared" si="160"/>
        <v>0</v>
      </c>
      <c r="P467" s="15"/>
      <c r="Q467" s="15"/>
      <c r="R467" s="15"/>
      <c r="S467" s="15"/>
      <c r="T467" s="15"/>
      <c r="U467" s="15">
        <f t="shared" si="161"/>
        <v>0</v>
      </c>
      <c r="V467" s="15"/>
    </row>
    <row r="468" spans="11:22" ht="15" hidden="1" customHeight="1" x14ac:dyDescent="0.25">
      <c r="K468">
        <v>217</v>
      </c>
      <c r="L468" t="e">
        <f t="shared" si="159"/>
        <v>#REF!</v>
      </c>
      <c r="M468" s="15" t="e">
        <f t="shared" si="160"/>
        <v>#REF!</v>
      </c>
      <c r="P468" s="15"/>
      <c r="Q468" s="15"/>
      <c r="R468" s="15"/>
      <c r="S468" s="15"/>
      <c r="T468" s="15"/>
      <c r="U468" s="15" t="e">
        <f t="shared" si="161"/>
        <v>#REF!</v>
      </c>
      <c r="V468" s="15"/>
    </row>
    <row r="469" spans="11:22" ht="15" hidden="1" customHeight="1" x14ac:dyDescent="0.25">
      <c r="K469">
        <v>218</v>
      </c>
      <c r="L469">
        <f t="shared" si="159"/>
        <v>0</v>
      </c>
      <c r="M469" s="15">
        <f t="shared" si="160"/>
        <v>0</v>
      </c>
      <c r="P469" s="15"/>
      <c r="Q469" s="15"/>
      <c r="R469" s="15"/>
      <c r="S469" s="15"/>
      <c r="T469" s="15"/>
      <c r="U469" s="15">
        <f t="shared" si="161"/>
        <v>0</v>
      </c>
      <c r="V469" s="15"/>
    </row>
    <row r="470" spans="11:22" ht="15" hidden="1" customHeight="1" x14ac:dyDescent="0.25">
      <c r="K470">
        <v>219</v>
      </c>
      <c r="L470">
        <f t="shared" si="159"/>
        <v>0</v>
      </c>
      <c r="M470" s="15">
        <f t="shared" si="160"/>
        <v>0</v>
      </c>
      <c r="P470" s="15"/>
      <c r="Q470" s="15"/>
      <c r="R470" s="15"/>
      <c r="S470" s="15"/>
      <c r="T470" s="15"/>
      <c r="U470" s="15">
        <f t="shared" si="161"/>
        <v>0</v>
      </c>
      <c r="V470" s="15"/>
    </row>
    <row r="471" spans="11:22" ht="15" hidden="1" customHeight="1" x14ac:dyDescent="0.25">
      <c r="K471">
        <v>220</v>
      </c>
      <c r="L471">
        <f t="shared" si="159"/>
        <v>0</v>
      </c>
      <c r="M471" s="15">
        <f t="shared" si="160"/>
        <v>0</v>
      </c>
      <c r="P471" s="15"/>
      <c r="Q471" s="15"/>
      <c r="R471" s="15"/>
      <c r="S471" s="15"/>
      <c r="T471" s="15"/>
      <c r="U471" s="15">
        <f t="shared" si="161"/>
        <v>0</v>
      </c>
      <c r="V471" s="15"/>
    </row>
    <row r="472" spans="11:22" ht="15" hidden="1" customHeight="1" x14ac:dyDescent="0.25">
      <c r="K472">
        <v>221</v>
      </c>
      <c r="L472">
        <f t="shared" si="159"/>
        <v>0</v>
      </c>
      <c r="M472" s="15">
        <f t="shared" si="160"/>
        <v>0</v>
      </c>
      <c r="P472" s="15"/>
      <c r="Q472" s="15"/>
      <c r="R472" s="15"/>
      <c r="S472" s="15"/>
      <c r="T472" s="15"/>
      <c r="U472" s="15">
        <f t="shared" si="161"/>
        <v>0</v>
      </c>
      <c r="V472" s="15"/>
    </row>
    <row r="473" spans="11:22" ht="15" hidden="1" customHeight="1" x14ac:dyDescent="0.25">
      <c r="K473">
        <v>222</v>
      </c>
      <c r="L473" t="e">
        <f t="shared" si="159"/>
        <v>#REF!</v>
      </c>
      <c r="M473" s="15" t="e">
        <f t="shared" si="160"/>
        <v>#REF!</v>
      </c>
      <c r="P473" s="15"/>
      <c r="Q473" s="15"/>
      <c r="R473" s="15"/>
      <c r="S473" s="15"/>
      <c r="T473" s="15"/>
      <c r="U473" s="15" t="e">
        <f t="shared" si="161"/>
        <v>#REF!</v>
      </c>
      <c r="V473" s="15"/>
    </row>
    <row r="474" spans="11:22" ht="15" hidden="1" customHeight="1" x14ac:dyDescent="0.25">
      <c r="K474">
        <v>223</v>
      </c>
      <c r="L474">
        <f t="shared" si="159"/>
        <v>0</v>
      </c>
      <c r="M474" s="15">
        <f t="shared" si="160"/>
        <v>0</v>
      </c>
      <c r="P474" s="15"/>
      <c r="Q474" s="15"/>
      <c r="R474" s="15"/>
      <c r="S474" s="15"/>
      <c r="T474" s="15"/>
      <c r="U474" s="15">
        <f t="shared" si="161"/>
        <v>0</v>
      </c>
      <c r="V474" s="15"/>
    </row>
    <row r="475" spans="11:22" ht="15" hidden="1" customHeight="1" x14ac:dyDescent="0.25">
      <c r="K475">
        <v>224</v>
      </c>
      <c r="L475">
        <f t="shared" si="159"/>
        <v>0</v>
      </c>
      <c r="M475" s="15">
        <f t="shared" si="160"/>
        <v>0</v>
      </c>
      <c r="P475" s="15"/>
      <c r="Q475" s="15"/>
      <c r="R475" s="15"/>
      <c r="S475" s="15"/>
      <c r="T475" s="15"/>
      <c r="U475" s="15">
        <f t="shared" si="161"/>
        <v>0</v>
      </c>
      <c r="V475" s="15"/>
    </row>
    <row r="476" spans="11:22" ht="15" hidden="1" customHeight="1" x14ac:dyDescent="0.25">
      <c r="K476">
        <v>225</v>
      </c>
      <c r="L476">
        <f t="shared" si="159"/>
        <v>0</v>
      </c>
      <c r="M476" s="15">
        <f t="shared" si="160"/>
        <v>0</v>
      </c>
      <c r="P476" s="15"/>
      <c r="Q476" s="15"/>
      <c r="R476" s="15"/>
      <c r="S476" s="15"/>
      <c r="T476" s="15"/>
      <c r="U476" s="15">
        <f t="shared" si="161"/>
        <v>0</v>
      </c>
      <c r="V476" s="15"/>
    </row>
    <row r="477" spans="11:22" ht="15" hidden="1" customHeight="1" x14ac:dyDescent="0.25">
      <c r="K477">
        <v>226</v>
      </c>
      <c r="L477">
        <f t="shared" si="159"/>
        <v>0</v>
      </c>
      <c r="M477" s="15">
        <f t="shared" si="160"/>
        <v>0</v>
      </c>
      <c r="P477" s="15"/>
      <c r="Q477" s="15"/>
      <c r="R477" s="15"/>
      <c r="S477" s="15"/>
      <c r="T477" s="15"/>
      <c r="U477" s="15">
        <f t="shared" si="161"/>
        <v>0</v>
      </c>
      <c r="V477" s="15"/>
    </row>
    <row r="478" spans="11:22" ht="15" hidden="1" customHeight="1" x14ac:dyDescent="0.25">
      <c r="K478">
        <v>227</v>
      </c>
      <c r="L478" t="e">
        <f t="shared" si="159"/>
        <v>#REF!</v>
      </c>
      <c r="M478" s="15" t="e">
        <f t="shared" si="160"/>
        <v>#REF!</v>
      </c>
      <c r="P478" s="15"/>
      <c r="Q478" s="15"/>
      <c r="R478" s="15"/>
      <c r="S478" s="15"/>
      <c r="T478" s="15"/>
      <c r="U478" s="15" t="e">
        <f t="shared" si="161"/>
        <v>#REF!</v>
      </c>
      <c r="V478" s="15"/>
    </row>
    <row r="479" spans="11:22" ht="15" hidden="1" customHeight="1" x14ac:dyDescent="0.25">
      <c r="K479">
        <v>228</v>
      </c>
      <c r="L479">
        <f t="shared" si="159"/>
        <v>0</v>
      </c>
      <c r="M479" s="15">
        <f t="shared" si="160"/>
        <v>0</v>
      </c>
      <c r="P479" s="15"/>
      <c r="Q479" s="15"/>
      <c r="R479" s="15"/>
      <c r="S479" s="15"/>
      <c r="T479" s="15"/>
      <c r="U479" s="15">
        <f t="shared" si="161"/>
        <v>0</v>
      </c>
      <c r="V479" s="15"/>
    </row>
    <row r="480" spans="11:22" ht="15" hidden="1" customHeight="1" x14ac:dyDescent="0.25">
      <c r="K480">
        <v>229</v>
      </c>
      <c r="L480">
        <f t="shared" si="159"/>
        <v>0</v>
      </c>
      <c r="M480" s="15">
        <f t="shared" si="160"/>
        <v>0</v>
      </c>
      <c r="P480" s="15"/>
      <c r="Q480" s="15"/>
      <c r="R480" s="15"/>
      <c r="S480" s="15"/>
      <c r="T480" s="15"/>
      <c r="U480" s="15">
        <f t="shared" si="161"/>
        <v>0</v>
      </c>
      <c r="V480" s="15"/>
    </row>
    <row r="481" spans="11:22" ht="15" hidden="1" customHeight="1" x14ac:dyDescent="0.25">
      <c r="K481">
        <v>230</v>
      </c>
      <c r="L481">
        <f t="shared" si="159"/>
        <v>0</v>
      </c>
      <c r="M481" s="15">
        <f t="shared" si="160"/>
        <v>0</v>
      </c>
      <c r="P481" s="15"/>
      <c r="Q481" s="15"/>
      <c r="R481" s="15"/>
      <c r="S481" s="15"/>
      <c r="T481" s="15"/>
      <c r="U481" s="15">
        <f t="shared" si="161"/>
        <v>0</v>
      </c>
      <c r="V481" s="15"/>
    </row>
    <row r="482" spans="11:22" ht="15" hidden="1" customHeight="1" x14ac:dyDescent="0.25">
      <c r="K482">
        <v>231</v>
      </c>
      <c r="L482">
        <f t="shared" si="159"/>
        <v>0</v>
      </c>
      <c r="M482" s="15">
        <f t="shared" si="160"/>
        <v>0</v>
      </c>
      <c r="P482" s="15"/>
      <c r="Q482" s="15"/>
      <c r="R482" s="15"/>
      <c r="S482" s="15"/>
      <c r="T482" s="15"/>
      <c r="U482" s="15">
        <f t="shared" si="161"/>
        <v>0</v>
      </c>
      <c r="V482" s="15"/>
    </row>
    <row r="483" spans="11:22" ht="15" hidden="1" customHeight="1" x14ac:dyDescent="0.25">
      <c r="K483">
        <v>232</v>
      </c>
      <c r="L483" t="e">
        <f t="shared" si="159"/>
        <v>#REF!</v>
      </c>
      <c r="M483" s="15" t="e">
        <f t="shared" si="160"/>
        <v>#REF!</v>
      </c>
      <c r="P483" s="15"/>
      <c r="Q483" s="15"/>
      <c r="R483" s="15"/>
      <c r="S483" s="15"/>
      <c r="T483" s="15"/>
      <c r="U483" s="15" t="e">
        <f t="shared" si="161"/>
        <v>#REF!</v>
      </c>
      <c r="V483" s="15"/>
    </row>
    <row r="484" spans="11:22" ht="15" hidden="1" customHeight="1" x14ac:dyDescent="0.25">
      <c r="K484">
        <v>233</v>
      </c>
      <c r="L484">
        <f t="shared" si="159"/>
        <v>0</v>
      </c>
      <c r="M484" s="15">
        <f t="shared" si="160"/>
        <v>0</v>
      </c>
      <c r="P484" s="15"/>
      <c r="Q484" s="15"/>
      <c r="R484" s="15"/>
      <c r="S484" s="15"/>
      <c r="T484" s="15"/>
      <c r="U484" s="15">
        <f t="shared" si="161"/>
        <v>0</v>
      </c>
      <c r="V484" s="15"/>
    </row>
    <row r="485" spans="11:22" ht="15" hidden="1" customHeight="1" x14ac:dyDescent="0.25">
      <c r="K485">
        <v>234</v>
      </c>
      <c r="L485">
        <f t="shared" si="159"/>
        <v>0</v>
      </c>
      <c r="M485" s="15">
        <f t="shared" si="160"/>
        <v>0</v>
      </c>
      <c r="P485" s="15"/>
      <c r="Q485" s="15"/>
      <c r="R485" s="15"/>
      <c r="S485" s="15"/>
      <c r="T485" s="15"/>
      <c r="U485" s="15">
        <f t="shared" si="161"/>
        <v>0</v>
      </c>
      <c r="V485" s="15"/>
    </row>
    <row r="486" spans="11:22" ht="15" hidden="1" customHeight="1" x14ac:dyDescent="0.25">
      <c r="K486">
        <v>235</v>
      </c>
      <c r="L486">
        <f t="shared" ref="L486:L507" si="162">IF(AD235&gt;=10,L235,0)</f>
        <v>0</v>
      </c>
      <c r="M486" s="15">
        <f t="shared" ref="M486:M507" si="163">IF(AD235&lt;0.5,L235,0)</f>
        <v>0</v>
      </c>
      <c r="P486" s="15"/>
      <c r="Q486" s="15"/>
      <c r="R486" s="15"/>
      <c r="S486" s="15"/>
      <c r="T486" s="15"/>
      <c r="U486" s="15">
        <f t="shared" si="161"/>
        <v>0</v>
      </c>
      <c r="V486" s="15"/>
    </row>
    <row r="487" spans="11:22" ht="15" hidden="1" customHeight="1" x14ac:dyDescent="0.25">
      <c r="K487">
        <v>236</v>
      </c>
      <c r="L487">
        <f t="shared" si="162"/>
        <v>0</v>
      </c>
      <c r="M487" s="15">
        <f t="shared" si="163"/>
        <v>0</v>
      </c>
      <c r="P487" s="15"/>
      <c r="Q487" s="15"/>
      <c r="R487" s="15"/>
      <c r="S487" s="15"/>
      <c r="T487" s="15"/>
      <c r="U487" s="15">
        <f t="shared" si="161"/>
        <v>0</v>
      </c>
      <c r="V487" s="15"/>
    </row>
    <row r="488" spans="11:22" ht="15" hidden="1" customHeight="1" x14ac:dyDescent="0.25">
      <c r="K488">
        <v>237</v>
      </c>
      <c r="L488" t="e">
        <f t="shared" si="162"/>
        <v>#REF!</v>
      </c>
      <c r="M488" s="15" t="e">
        <f t="shared" si="163"/>
        <v>#REF!</v>
      </c>
      <c r="P488" s="15"/>
      <c r="Q488" s="15"/>
      <c r="R488" s="15"/>
      <c r="S488" s="15"/>
      <c r="T488" s="15"/>
      <c r="U488" s="15" t="e">
        <f t="shared" si="161"/>
        <v>#REF!</v>
      </c>
      <c r="V488" s="15"/>
    </row>
    <row r="489" spans="11:22" ht="15" hidden="1" customHeight="1" x14ac:dyDescent="0.25">
      <c r="K489">
        <v>238</v>
      </c>
      <c r="L489">
        <f t="shared" si="162"/>
        <v>0</v>
      </c>
      <c r="M489" s="15">
        <f t="shared" si="163"/>
        <v>0</v>
      </c>
      <c r="P489" s="15"/>
      <c r="Q489" s="15"/>
      <c r="R489" s="15"/>
      <c r="S489" s="15"/>
      <c r="T489" s="15"/>
      <c r="U489" s="15">
        <f t="shared" si="161"/>
        <v>0</v>
      </c>
      <c r="V489" s="15"/>
    </row>
    <row r="490" spans="11:22" ht="15" hidden="1" customHeight="1" x14ac:dyDescent="0.25">
      <c r="K490">
        <v>239</v>
      </c>
      <c r="L490">
        <f t="shared" si="162"/>
        <v>0</v>
      </c>
      <c r="M490" s="15">
        <f t="shared" si="163"/>
        <v>0</v>
      </c>
      <c r="P490" s="15"/>
      <c r="Q490" s="15"/>
      <c r="R490" s="15"/>
      <c r="S490" s="15"/>
      <c r="T490" s="15"/>
      <c r="U490" s="15">
        <f t="shared" si="161"/>
        <v>0</v>
      </c>
      <c r="V490" s="15"/>
    </row>
    <row r="491" spans="11:22" ht="15" hidden="1" customHeight="1" x14ac:dyDescent="0.25">
      <c r="K491">
        <v>240</v>
      </c>
      <c r="L491">
        <f t="shared" si="162"/>
        <v>0</v>
      </c>
      <c r="M491" s="15">
        <f t="shared" si="163"/>
        <v>0</v>
      </c>
      <c r="P491" s="15"/>
      <c r="Q491" s="15"/>
      <c r="R491" s="15"/>
      <c r="S491" s="15"/>
      <c r="T491" s="15"/>
      <c r="U491" s="15">
        <f t="shared" si="161"/>
        <v>0</v>
      </c>
      <c r="V491" s="15"/>
    </row>
    <row r="492" spans="11:22" ht="15" hidden="1" customHeight="1" x14ac:dyDescent="0.25">
      <c r="K492">
        <v>241</v>
      </c>
      <c r="L492">
        <f t="shared" si="162"/>
        <v>0</v>
      </c>
      <c r="M492" s="15">
        <f t="shared" si="163"/>
        <v>0</v>
      </c>
      <c r="P492" s="15"/>
      <c r="Q492" s="15"/>
      <c r="R492" s="15"/>
      <c r="S492" s="15"/>
      <c r="T492" s="15"/>
      <c r="U492" s="15">
        <f t="shared" si="161"/>
        <v>0</v>
      </c>
      <c r="V492" s="15"/>
    </row>
    <row r="493" spans="11:22" ht="15" hidden="1" customHeight="1" x14ac:dyDescent="0.25">
      <c r="K493">
        <v>242</v>
      </c>
      <c r="L493" t="e">
        <f t="shared" si="162"/>
        <v>#REF!</v>
      </c>
      <c r="M493" s="15" t="e">
        <f t="shared" si="163"/>
        <v>#REF!</v>
      </c>
      <c r="P493" s="15"/>
      <c r="Q493" s="15"/>
      <c r="R493" s="15"/>
      <c r="S493" s="15"/>
      <c r="T493" s="15"/>
      <c r="U493" s="15" t="e">
        <f>IF(AD242&gt;=10,0,IF(AD242&lt;0.5,0,L242))</f>
        <v>#REF!</v>
      </c>
      <c r="V493" s="15"/>
    </row>
    <row r="494" spans="11:22" ht="15" hidden="1" customHeight="1" x14ac:dyDescent="0.25">
      <c r="K494">
        <v>243</v>
      </c>
      <c r="L494">
        <f t="shared" si="162"/>
        <v>0</v>
      </c>
      <c r="M494" s="15">
        <f t="shared" si="163"/>
        <v>0</v>
      </c>
      <c r="P494" s="15"/>
      <c r="Q494" s="15"/>
      <c r="R494" s="15"/>
      <c r="S494" s="15"/>
      <c r="T494" s="15"/>
      <c r="U494" s="15">
        <f t="shared" si="161"/>
        <v>0</v>
      </c>
      <c r="V494" s="15"/>
    </row>
    <row r="495" spans="11:22" ht="15" hidden="1" customHeight="1" x14ac:dyDescent="0.25">
      <c r="K495">
        <v>244</v>
      </c>
      <c r="L495">
        <f t="shared" si="162"/>
        <v>0</v>
      </c>
      <c r="M495" s="15">
        <f t="shared" si="163"/>
        <v>0</v>
      </c>
      <c r="P495" s="15"/>
      <c r="Q495" s="15"/>
      <c r="R495" s="15"/>
      <c r="S495" s="15"/>
      <c r="T495" s="15"/>
      <c r="U495" s="15">
        <f t="shared" si="161"/>
        <v>0</v>
      </c>
      <c r="V495" s="15"/>
    </row>
    <row r="496" spans="11:22" ht="15" hidden="1" customHeight="1" x14ac:dyDescent="0.25">
      <c r="K496">
        <v>245</v>
      </c>
      <c r="L496">
        <f t="shared" si="162"/>
        <v>0</v>
      </c>
      <c r="M496" s="15">
        <f t="shared" si="163"/>
        <v>0</v>
      </c>
      <c r="P496" s="15"/>
      <c r="Q496" s="15"/>
      <c r="R496" s="15"/>
      <c r="S496" s="15"/>
      <c r="T496" s="15"/>
      <c r="U496" s="15">
        <f t="shared" si="161"/>
        <v>0</v>
      </c>
      <c r="V496" s="15"/>
    </row>
    <row r="497" spans="11:22" ht="15" hidden="1" customHeight="1" x14ac:dyDescent="0.25">
      <c r="K497">
        <v>246</v>
      </c>
      <c r="L497">
        <f t="shared" si="162"/>
        <v>0</v>
      </c>
      <c r="M497" s="15">
        <f t="shared" si="163"/>
        <v>0</v>
      </c>
      <c r="P497" s="15"/>
      <c r="Q497" s="15"/>
      <c r="R497" s="15"/>
      <c r="S497" s="15"/>
      <c r="T497" s="15"/>
      <c r="U497" s="15">
        <f t="shared" si="161"/>
        <v>0</v>
      </c>
      <c r="V497" s="15"/>
    </row>
    <row r="498" spans="11:22" ht="15" hidden="1" customHeight="1" x14ac:dyDescent="0.25">
      <c r="K498">
        <v>247</v>
      </c>
      <c r="L498" t="e">
        <f t="shared" si="162"/>
        <v>#REF!</v>
      </c>
      <c r="M498" s="15" t="e">
        <f t="shared" si="163"/>
        <v>#REF!</v>
      </c>
      <c r="P498" s="15"/>
      <c r="Q498" s="15"/>
      <c r="R498" s="15"/>
      <c r="S498" s="15"/>
      <c r="T498" s="15"/>
      <c r="U498" s="15" t="e">
        <f t="shared" si="161"/>
        <v>#REF!</v>
      </c>
      <c r="V498" s="15"/>
    </row>
    <row r="499" spans="11:22" ht="15" hidden="1" customHeight="1" x14ac:dyDescent="0.25">
      <c r="K499">
        <v>248</v>
      </c>
      <c r="L499">
        <f t="shared" si="162"/>
        <v>0</v>
      </c>
      <c r="M499" s="15">
        <f t="shared" si="163"/>
        <v>0</v>
      </c>
      <c r="P499" s="15"/>
      <c r="Q499" s="15"/>
      <c r="R499" s="15"/>
      <c r="S499" s="15"/>
      <c r="T499" s="15"/>
      <c r="U499" s="15">
        <f t="shared" si="161"/>
        <v>0</v>
      </c>
      <c r="V499" s="15"/>
    </row>
    <row r="500" spans="11:22" ht="15" hidden="1" customHeight="1" x14ac:dyDescent="0.25">
      <c r="K500">
        <v>249</v>
      </c>
      <c r="L500">
        <f t="shared" si="162"/>
        <v>0</v>
      </c>
      <c r="M500" s="15">
        <f t="shared" si="163"/>
        <v>0</v>
      </c>
      <c r="P500" s="15"/>
      <c r="Q500" s="15"/>
      <c r="R500" s="15"/>
      <c r="S500" s="15"/>
      <c r="T500" s="15"/>
      <c r="U500" s="15">
        <f t="shared" si="161"/>
        <v>0</v>
      </c>
      <c r="V500" s="15"/>
    </row>
    <row r="501" spans="11:22" ht="15" hidden="1" customHeight="1" x14ac:dyDescent="0.25">
      <c r="K501">
        <v>250</v>
      </c>
      <c r="L501">
        <f t="shared" si="162"/>
        <v>0</v>
      </c>
      <c r="M501" s="15">
        <f t="shared" si="163"/>
        <v>0</v>
      </c>
      <c r="P501" s="15"/>
      <c r="Q501" s="15"/>
      <c r="R501" s="15"/>
      <c r="S501" s="15"/>
      <c r="T501" s="15"/>
      <c r="U501" s="15">
        <f t="shared" si="161"/>
        <v>0</v>
      </c>
      <c r="V501" s="15"/>
    </row>
    <row r="502" spans="11:22" ht="15" hidden="1" customHeight="1" x14ac:dyDescent="0.25">
      <c r="K502">
        <v>251</v>
      </c>
      <c r="L502">
        <f t="shared" si="162"/>
        <v>0</v>
      </c>
      <c r="M502" s="15">
        <f t="shared" si="163"/>
        <v>0</v>
      </c>
      <c r="P502" s="15"/>
      <c r="Q502" s="15"/>
      <c r="R502" s="15"/>
      <c r="S502" s="15"/>
      <c r="T502" s="15"/>
      <c r="U502" s="15">
        <f t="shared" si="161"/>
        <v>0</v>
      </c>
      <c r="V502" s="15"/>
    </row>
    <row r="503" spans="11:22" ht="15" hidden="1" customHeight="1" x14ac:dyDescent="0.25">
      <c r="K503">
        <v>252</v>
      </c>
      <c r="L503" t="e">
        <f t="shared" si="162"/>
        <v>#REF!</v>
      </c>
      <c r="M503" s="15" t="e">
        <f t="shared" si="163"/>
        <v>#REF!</v>
      </c>
      <c r="P503" s="15"/>
      <c r="Q503" s="15"/>
      <c r="R503" s="15"/>
      <c r="S503" s="15"/>
      <c r="T503" s="15"/>
      <c r="U503" s="15" t="e">
        <f t="shared" si="161"/>
        <v>#REF!</v>
      </c>
      <c r="V503" s="15"/>
    </row>
    <row r="504" spans="11:22" ht="15" hidden="1" customHeight="1" x14ac:dyDescent="0.25">
      <c r="K504">
        <v>253</v>
      </c>
      <c r="L504">
        <f t="shared" si="162"/>
        <v>0</v>
      </c>
      <c r="M504" s="15">
        <f t="shared" si="163"/>
        <v>0</v>
      </c>
      <c r="P504" s="15"/>
      <c r="Q504" s="15"/>
      <c r="R504" s="15"/>
      <c r="S504" s="15"/>
      <c r="T504" s="15"/>
      <c r="U504" s="15">
        <f t="shared" si="161"/>
        <v>0</v>
      </c>
      <c r="V504" s="15"/>
    </row>
    <row r="505" spans="11:22" ht="15" hidden="1" customHeight="1" x14ac:dyDescent="0.25">
      <c r="K505">
        <v>254</v>
      </c>
      <c r="L505">
        <f t="shared" si="162"/>
        <v>0</v>
      </c>
      <c r="M505" s="15">
        <f t="shared" si="163"/>
        <v>0</v>
      </c>
      <c r="P505" s="15"/>
      <c r="Q505" s="15"/>
      <c r="R505" s="15"/>
      <c r="S505" s="15"/>
      <c r="T505" s="15"/>
      <c r="U505" s="15">
        <f t="shared" si="161"/>
        <v>0</v>
      </c>
      <c r="V505" s="15"/>
    </row>
    <row r="506" spans="11:22" ht="15" hidden="1" customHeight="1" x14ac:dyDescent="0.25">
      <c r="K506">
        <v>255</v>
      </c>
      <c r="L506">
        <f t="shared" si="162"/>
        <v>0</v>
      </c>
      <c r="M506" s="15">
        <f t="shared" si="163"/>
        <v>0</v>
      </c>
      <c r="P506" s="15"/>
      <c r="Q506" s="15"/>
      <c r="R506" s="15"/>
      <c r="S506" s="15"/>
      <c r="T506" s="15"/>
      <c r="U506" s="15">
        <f t="shared" si="161"/>
        <v>0</v>
      </c>
      <c r="V506" s="15"/>
    </row>
    <row r="507" spans="11:22" ht="15" hidden="1" customHeight="1" x14ac:dyDescent="0.25">
      <c r="K507">
        <v>256</v>
      </c>
      <c r="L507">
        <f t="shared" si="162"/>
        <v>0</v>
      </c>
      <c r="M507" s="15">
        <f t="shared" si="163"/>
        <v>0</v>
      </c>
      <c r="P507" s="15"/>
      <c r="Q507" s="15"/>
      <c r="R507" s="15"/>
      <c r="S507" s="15"/>
      <c r="T507" s="15"/>
      <c r="U507" s="15">
        <f t="shared" si="161"/>
        <v>0</v>
      </c>
      <c r="V507" s="15"/>
    </row>
    <row r="508" spans="11:22" ht="15" hidden="1" customHeight="1" x14ac:dyDescent="0.25">
      <c r="L508" t="e">
        <f>SUM(L258:L507)</f>
        <v>#REF!</v>
      </c>
      <c r="M508" t="e">
        <f>SUM(M258:M507)</f>
        <v>#REF!</v>
      </c>
      <c r="U508" t="e">
        <f>SUM(U258:U507)</f>
        <v>#REF!</v>
      </c>
    </row>
    <row r="509" spans="11:22" ht="15" hidden="1" customHeight="1" x14ac:dyDescent="0.25">
      <c r="L509" t="s">
        <v>32</v>
      </c>
      <c r="M509" s="15" t="s">
        <v>33</v>
      </c>
      <c r="P509" s="15"/>
      <c r="Q509" s="15"/>
      <c r="R509" s="15"/>
      <c r="S509" s="15"/>
      <c r="T509" s="15"/>
      <c r="U509" s="15" t="s">
        <v>34</v>
      </c>
      <c r="V509" s="15"/>
    </row>
  </sheetData>
  <mergeCells count="1252">
    <mergeCell ref="C2:Z2"/>
    <mergeCell ref="C4:Z4"/>
    <mergeCell ref="AG42:AG46"/>
    <mergeCell ref="Y42:Y46"/>
    <mergeCell ref="Z42:Z46"/>
    <mergeCell ref="AA42:AA46"/>
    <mergeCell ref="AC42:AC46"/>
    <mergeCell ref="AD42:AD46"/>
    <mergeCell ref="AC37:AC41"/>
    <mergeCell ref="AD37:AD41"/>
    <mergeCell ref="AE37:AE41"/>
    <mergeCell ref="AF37:AF41"/>
    <mergeCell ref="AE42:AE46"/>
    <mergeCell ref="AF42:AF46"/>
    <mergeCell ref="AG37:AG41"/>
    <mergeCell ref="Z37:Z41"/>
    <mergeCell ref="AA37:AA41"/>
    <mergeCell ref="J42:J46"/>
    <mergeCell ref="L42:L46"/>
    <mergeCell ref="M42:M46"/>
    <mergeCell ref="W42:W46"/>
    <mergeCell ref="X42:X46"/>
    <mergeCell ref="C37:C41"/>
    <mergeCell ref="F37:F41"/>
    <mergeCell ref="J37:J41"/>
    <mergeCell ref="L37:L41"/>
    <mergeCell ref="M37:M41"/>
    <mergeCell ref="W37:W41"/>
    <mergeCell ref="P37:P41"/>
    <mergeCell ref="K37:K41"/>
    <mergeCell ref="R37:R41"/>
    <mergeCell ref="T37:T41"/>
    <mergeCell ref="A42:A46"/>
    <mergeCell ref="U42:U46"/>
    <mergeCell ref="B42:B46"/>
    <mergeCell ref="C42:C46"/>
    <mergeCell ref="F42:F46"/>
    <mergeCell ref="P42:P46"/>
    <mergeCell ref="K42:K46"/>
    <mergeCell ref="R42:R46"/>
    <mergeCell ref="T42:T46"/>
    <mergeCell ref="S42:S46"/>
    <mergeCell ref="AC32:AC36"/>
    <mergeCell ref="AD32:AD36"/>
    <mergeCell ref="X37:X41"/>
    <mergeCell ref="Y37:Y41"/>
    <mergeCell ref="J32:J36"/>
    <mergeCell ref="L32:L36"/>
    <mergeCell ref="M32:M36"/>
    <mergeCell ref="W32:W36"/>
    <mergeCell ref="X32:X36"/>
    <mergeCell ref="P32:P36"/>
    <mergeCell ref="A32:A36"/>
    <mergeCell ref="U32:U36"/>
    <mergeCell ref="B32:B36"/>
    <mergeCell ref="C32:C36"/>
    <mergeCell ref="F32:F36"/>
    <mergeCell ref="K32:K36"/>
    <mergeCell ref="R32:R36"/>
    <mergeCell ref="T32:T36"/>
    <mergeCell ref="S32:S36"/>
    <mergeCell ref="A37:A41"/>
    <mergeCell ref="U37:U41"/>
    <mergeCell ref="B37:B41"/>
    <mergeCell ref="S37:S41"/>
    <mergeCell ref="AC27:AC31"/>
    <mergeCell ref="AD27:AD31"/>
    <mergeCell ref="AE27:AE31"/>
    <mergeCell ref="AF27:AF31"/>
    <mergeCell ref="P27:P31"/>
    <mergeCell ref="AE32:AE36"/>
    <mergeCell ref="AF32:AF36"/>
    <mergeCell ref="AG27:AG31"/>
    <mergeCell ref="AE22:AE26"/>
    <mergeCell ref="AF22:AF26"/>
    <mergeCell ref="AG22:AG26"/>
    <mergeCell ref="X27:X31"/>
    <mergeCell ref="Y27:Y31"/>
    <mergeCell ref="Z27:Z31"/>
    <mergeCell ref="AA27:AA31"/>
    <mergeCell ref="Y22:Y26"/>
    <mergeCell ref="Z22:Z26"/>
    <mergeCell ref="AA22:AA26"/>
    <mergeCell ref="AC22:AC26"/>
    <mergeCell ref="AD22:AD26"/>
    <mergeCell ref="AG32:AG36"/>
    <mergeCell ref="Y32:Y36"/>
    <mergeCell ref="Z32:Z36"/>
    <mergeCell ref="AA32:AA36"/>
    <mergeCell ref="J22:J26"/>
    <mergeCell ref="L22:L26"/>
    <mergeCell ref="M22:M26"/>
    <mergeCell ref="W22:W26"/>
    <mergeCell ref="X22:X26"/>
    <mergeCell ref="A22:A26"/>
    <mergeCell ref="U22:U26"/>
    <mergeCell ref="B22:B26"/>
    <mergeCell ref="C22:C26"/>
    <mergeCell ref="F22:F26"/>
    <mergeCell ref="K22:K26"/>
    <mergeCell ref="S22:S26"/>
    <mergeCell ref="A27:A31"/>
    <mergeCell ref="U27:U31"/>
    <mergeCell ref="B27:B31"/>
    <mergeCell ref="C27:C31"/>
    <mergeCell ref="F27:F31"/>
    <mergeCell ref="J27:J31"/>
    <mergeCell ref="L27:L31"/>
    <mergeCell ref="M27:M31"/>
    <mergeCell ref="W27:W31"/>
    <mergeCell ref="K27:K31"/>
    <mergeCell ref="R27:R31"/>
    <mergeCell ref="T27:T31"/>
    <mergeCell ref="S27:S31"/>
    <mergeCell ref="AC17:AC21"/>
    <mergeCell ref="P17:P21"/>
    <mergeCell ref="P22:P26"/>
    <mergeCell ref="AD17:AD21"/>
    <mergeCell ref="AE17:AE21"/>
    <mergeCell ref="AF17:AF21"/>
    <mergeCell ref="AG17:AG21"/>
    <mergeCell ref="AE12:AE16"/>
    <mergeCell ref="AF12:AF16"/>
    <mergeCell ref="AG12:AG16"/>
    <mergeCell ref="X17:X21"/>
    <mergeCell ref="Y17:Y21"/>
    <mergeCell ref="Z17:Z21"/>
    <mergeCell ref="AA17:AA21"/>
    <mergeCell ref="Y12:Y16"/>
    <mergeCell ref="Z12:Z16"/>
    <mergeCell ref="AA12:AA16"/>
    <mergeCell ref="AC12:AC16"/>
    <mergeCell ref="AD12:AD16"/>
    <mergeCell ref="R22:R26"/>
    <mergeCell ref="T22:T26"/>
    <mergeCell ref="S12:S16"/>
    <mergeCell ref="S17:S21"/>
    <mergeCell ref="J12:J16"/>
    <mergeCell ref="L12:L16"/>
    <mergeCell ref="M12:M16"/>
    <mergeCell ref="W12:W16"/>
    <mergeCell ref="X12:X16"/>
    <mergeCell ref="A12:A16"/>
    <mergeCell ref="U12:U16"/>
    <mergeCell ref="B12:B16"/>
    <mergeCell ref="C12:C16"/>
    <mergeCell ref="F12:F16"/>
    <mergeCell ref="P12:P16"/>
    <mergeCell ref="K12:K16"/>
    <mergeCell ref="R12:R16"/>
    <mergeCell ref="T12:T16"/>
    <mergeCell ref="A17:A21"/>
    <mergeCell ref="U17:U21"/>
    <mergeCell ref="B17:B21"/>
    <mergeCell ref="C17:C21"/>
    <mergeCell ref="F17:F21"/>
    <mergeCell ref="J17:J21"/>
    <mergeCell ref="L17:L21"/>
    <mergeCell ref="M17:M21"/>
    <mergeCell ref="W17:W21"/>
    <mergeCell ref="K17:K21"/>
    <mergeCell ref="R17:R21"/>
    <mergeCell ref="T17:T21"/>
    <mergeCell ref="A47:A51"/>
    <mergeCell ref="B47:B51"/>
    <mergeCell ref="C47:C51"/>
    <mergeCell ref="F47:F51"/>
    <mergeCell ref="J47:J51"/>
    <mergeCell ref="K47:K51"/>
    <mergeCell ref="L47:L51"/>
    <mergeCell ref="M47:M51"/>
    <mergeCell ref="P47:P51"/>
    <mergeCell ref="AG7:AG11"/>
    <mergeCell ref="X7:X11"/>
    <mergeCell ref="Y7:Y11"/>
    <mergeCell ref="Z7:Z11"/>
    <mergeCell ref="AC7:AC11"/>
    <mergeCell ref="AD7:AD11"/>
    <mergeCell ref="AA7:AA11"/>
    <mergeCell ref="C7:C11"/>
    <mergeCell ref="B7:B11"/>
    <mergeCell ref="K7:K11"/>
    <mergeCell ref="R7:R11"/>
    <mergeCell ref="T7:T11"/>
    <mergeCell ref="A7:A11"/>
    <mergeCell ref="J7:J11"/>
    <mergeCell ref="L7:L11"/>
    <mergeCell ref="M7:M11"/>
    <mergeCell ref="F7:F11"/>
    <mergeCell ref="W7:W11"/>
    <mergeCell ref="U7:U11"/>
    <mergeCell ref="AF7:AF11"/>
    <mergeCell ref="AE7:AE11"/>
    <mergeCell ref="P7:P11"/>
    <mergeCell ref="S7:S11"/>
    <mergeCell ref="AC47:AC51"/>
    <mergeCell ref="AD47:AD51"/>
    <mergeCell ref="AE47:AE51"/>
    <mergeCell ref="AF47:AF51"/>
    <mergeCell ref="AG47:AG51"/>
    <mergeCell ref="A52:A56"/>
    <mergeCell ref="B52:B56"/>
    <mergeCell ref="C52:C56"/>
    <mergeCell ref="F52:F56"/>
    <mergeCell ref="J52:J56"/>
    <mergeCell ref="K52:K56"/>
    <mergeCell ref="L52:L56"/>
    <mergeCell ref="M52:M56"/>
    <mergeCell ref="P52:P56"/>
    <mergeCell ref="R52:R56"/>
    <mergeCell ref="S52:S56"/>
    <mergeCell ref="T52:T56"/>
    <mergeCell ref="U52:U56"/>
    <mergeCell ref="W52:W56"/>
    <mergeCell ref="X52:X56"/>
    <mergeCell ref="Y52:Y56"/>
    <mergeCell ref="Z52:Z56"/>
    <mergeCell ref="AA52:AA56"/>
    <mergeCell ref="AC52:AC56"/>
    <mergeCell ref="R47:R51"/>
    <mergeCell ref="S47:S51"/>
    <mergeCell ref="T47:T51"/>
    <mergeCell ref="U47:U51"/>
    <mergeCell ref="W47:W51"/>
    <mergeCell ref="X47:X51"/>
    <mergeCell ref="Y47:Y51"/>
    <mergeCell ref="Z47:Z51"/>
    <mergeCell ref="AG52:AG56"/>
    <mergeCell ref="A57:A61"/>
    <mergeCell ref="B57:B61"/>
    <mergeCell ref="C57:C61"/>
    <mergeCell ref="F57:F61"/>
    <mergeCell ref="J57:J61"/>
    <mergeCell ref="K57:K61"/>
    <mergeCell ref="L57:L61"/>
    <mergeCell ref="M57:M61"/>
    <mergeCell ref="P57:P61"/>
    <mergeCell ref="R57:R61"/>
    <mergeCell ref="S57:S61"/>
    <mergeCell ref="T57:T61"/>
    <mergeCell ref="U57:U61"/>
    <mergeCell ref="W57:W61"/>
    <mergeCell ref="X57:X61"/>
    <mergeCell ref="Y57:Y61"/>
    <mergeCell ref="Z57:Z61"/>
    <mergeCell ref="AA57:AA61"/>
    <mergeCell ref="AC57:AC61"/>
    <mergeCell ref="AD57:AD61"/>
    <mergeCell ref="AE57:AE61"/>
    <mergeCell ref="AF57:AF61"/>
    <mergeCell ref="AG57:AG61"/>
    <mergeCell ref="M62:M66"/>
    <mergeCell ref="P62:P66"/>
    <mergeCell ref="R62:R66"/>
    <mergeCell ref="S62:S66"/>
    <mergeCell ref="T62:T66"/>
    <mergeCell ref="U62:U66"/>
    <mergeCell ref="W62:W66"/>
    <mergeCell ref="X62:X66"/>
    <mergeCell ref="Y62:Y66"/>
    <mergeCell ref="Z62:Z66"/>
    <mergeCell ref="AD52:AD56"/>
    <mergeCell ref="AE52:AE56"/>
    <mergeCell ref="AA62:AA66"/>
    <mergeCell ref="AC62:AC66"/>
    <mergeCell ref="AD62:AD66"/>
    <mergeCell ref="AE62:AE66"/>
    <mergeCell ref="AF52:AF56"/>
    <mergeCell ref="AG72:AG76"/>
    <mergeCell ref="AF62:AF66"/>
    <mergeCell ref="AG62:AG66"/>
    <mergeCell ref="A67:A71"/>
    <mergeCell ref="B67:B71"/>
    <mergeCell ref="C67:C71"/>
    <mergeCell ref="F67:F71"/>
    <mergeCell ref="J67:J71"/>
    <mergeCell ref="K67:K71"/>
    <mergeCell ref="L67:L71"/>
    <mergeCell ref="M67:M71"/>
    <mergeCell ref="P67:P71"/>
    <mergeCell ref="R67:R71"/>
    <mergeCell ref="S67:S71"/>
    <mergeCell ref="T67:T71"/>
    <mergeCell ref="U67:U71"/>
    <mergeCell ref="W67:W71"/>
    <mergeCell ref="X67:X71"/>
    <mergeCell ref="Y67:Y71"/>
    <mergeCell ref="Z67:Z71"/>
    <mergeCell ref="AA67:AA71"/>
    <mergeCell ref="AC67:AC71"/>
    <mergeCell ref="AD67:AD71"/>
    <mergeCell ref="AE67:AE71"/>
    <mergeCell ref="AF67:AF71"/>
    <mergeCell ref="A62:A66"/>
    <mergeCell ref="B62:B66"/>
    <mergeCell ref="C62:C66"/>
    <mergeCell ref="F62:F66"/>
    <mergeCell ref="J62:J66"/>
    <mergeCell ref="K62:K66"/>
    <mergeCell ref="L62:L66"/>
    <mergeCell ref="A77:A81"/>
    <mergeCell ref="B77:B81"/>
    <mergeCell ref="C77:C81"/>
    <mergeCell ref="F77:F81"/>
    <mergeCell ref="J77:J81"/>
    <mergeCell ref="K77:K81"/>
    <mergeCell ref="L77:L81"/>
    <mergeCell ref="M77:M81"/>
    <mergeCell ref="P77:P81"/>
    <mergeCell ref="AG67:AG71"/>
    <mergeCell ref="A72:A76"/>
    <mergeCell ref="B72:B76"/>
    <mergeCell ref="C72:C76"/>
    <mergeCell ref="F72:F76"/>
    <mergeCell ref="J72:J76"/>
    <mergeCell ref="K72:K76"/>
    <mergeCell ref="L72:L76"/>
    <mergeCell ref="M72:M76"/>
    <mergeCell ref="P72:P76"/>
    <mergeCell ref="R72:R76"/>
    <mergeCell ref="S72:S76"/>
    <mergeCell ref="T72:T76"/>
    <mergeCell ref="U72:U76"/>
    <mergeCell ref="W72:W76"/>
    <mergeCell ref="X72:X76"/>
    <mergeCell ref="Y72:Y76"/>
    <mergeCell ref="Z72:Z76"/>
    <mergeCell ref="AA72:AA76"/>
    <mergeCell ref="AC72:AC76"/>
    <mergeCell ref="AD72:AD76"/>
    <mergeCell ref="AE72:AE76"/>
    <mergeCell ref="AF72:AF76"/>
    <mergeCell ref="AC77:AC81"/>
    <mergeCell ref="AD77:AD81"/>
    <mergeCell ref="AE77:AE81"/>
    <mergeCell ref="AF77:AF81"/>
    <mergeCell ref="AG77:AG81"/>
    <mergeCell ref="A82:A86"/>
    <mergeCell ref="B82:B86"/>
    <mergeCell ref="C82:C86"/>
    <mergeCell ref="F82:F86"/>
    <mergeCell ref="J82:J86"/>
    <mergeCell ref="K82:K86"/>
    <mergeCell ref="L82:L86"/>
    <mergeCell ref="M82:M86"/>
    <mergeCell ref="P82:P86"/>
    <mergeCell ref="R82:R86"/>
    <mergeCell ref="S82:S86"/>
    <mergeCell ref="T82:T86"/>
    <mergeCell ref="U82:U86"/>
    <mergeCell ref="W82:W86"/>
    <mergeCell ref="X82:X86"/>
    <mergeCell ref="Y82:Y86"/>
    <mergeCell ref="Z82:Z86"/>
    <mergeCell ref="AA82:AA86"/>
    <mergeCell ref="AC82:AC86"/>
    <mergeCell ref="R77:R81"/>
    <mergeCell ref="S77:S81"/>
    <mergeCell ref="T77:T81"/>
    <mergeCell ref="U77:U81"/>
    <mergeCell ref="W77:W81"/>
    <mergeCell ref="X77:X81"/>
    <mergeCell ref="Y77:Y81"/>
    <mergeCell ref="Z77:Z81"/>
    <mergeCell ref="AF82:AF86"/>
    <mergeCell ref="AG82:AG86"/>
    <mergeCell ref="A87:A91"/>
    <mergeCell ref="B87:B91"/>
    <mergeCell ref="C87:C91"/>
    <mergeCell ref="F87:F91"/>
    <mergeCell ref="J87:J91"/>
    <mergeCell ref="K87:K91"/>
    <mergeCell ref="L87:L91"/>
    <mergeCell ref="M87:M91"/>
    <mergeCell ref="P87:P91"/>
    <mergeCell ref="R87:R91"/>
    <mergeCell ref="S87:S91"/>
    <mergeCell ref="T87:T91"/>
    <mergeCell ref="U87:U91"/>
    <mergeCell ref="W87:W91"/>
    <mergeCell ref="X87:X91"/>
    <mergeCell ref="Y87:Y91"/>
    <mergeCell ref="Z87:Z91"/>
    <mergeCell ref="AA87:AA91"/>
    <mergeCell ref="AC87:AC91"/>
    <mergeCell ref="AD87:AD91"/>
    <mergeCell ref="AE87:AE91"/>
    <mergeCell ref="AF87:AF91"/>
    <mergeCell ref="AG87:AG91"/>
    <mergeCell ref="M92:M96"/>
    <mergeCell ref="P92:P96"/>
    <mergeCell ref="R92:R96"/>
    <mergeCell ref="S92:S96"/>
    <mergeCell ref="T92:T96"/>
    <mergeCell ref="U92:U96"/>
    <mergeCell ref="W92:W96"/>
    <mergeCell ref="X92:X96"/>
    <mergeCell ref="Y92:Y96"/>
    <mergeCell ref="Z92:Z96"/>
    <mergeCell ref="AD82:AD86"/>
    <mergeCell ref="AE82:AE86"/>
    <mergeCell ref="AA92:AA96"/>
    <mergeCell ref="AC92:AC96"/>
    <mergeCell ref="AD92:AD96"/>
    <mergeCell ref="AE92:AE96"/>
    <mergeCell ref="AB87:AB91"/>
    <mergeCell ref="AB92:AB96"/>
    <mergeCell ref="V92:V96"/>
    <mergeCell ref="AG102:AG106"/>
    <mergeCell ref="AF92:AF96"/>
    <mergeCell ref="AG92:AG96"/>
    <mergeCell ref="A97:A101"/>
    <mergeCell ref="B97:B101"/>
    <mergeCell ref="C97:C101"/>
    <mergeCell ref="F97:F101"/>
    <mergeCell ref="J97:J101"/>
    <mergeCell ref="K97:K101"/>
    <mergeCell ref="L97:L101"/>
    <mergeCell ref="M97:M101"/>
    <mergeCell ref="P97:P101"/>
    <mergeCell ref="R97:R101"/>
    <mergeCell ref="S97:S101"/>
    <mergeCell ref="T97:T101"/>
    <mergeCell ref="U97:U101"/>
    <mergeCell ref="W97:W101"/>
    <mergeCell ref="X97:X101"/>
    <mergeCell ref="Y97:Y101"/>
    <mergeCell ref="Z97:Z101"/>
    <mergeCell ref="AA97:AA101"/>
    <mergeCell ref="AC97:AC101"/>
    <mergeCell ref="AD97:AD101"/>
    <mergeCell ref="AE97:AE101"/>
    <mergeCell ref="AF97:AF101"/>
    <mergeCell ref="A92:A96"/>
    <mergeCell ref="B92:B96"/>
    <mergeCell ref="C92:C96"/>
    <mergeCell ref="F92:F96"/>
    <mergeCell ref="J92:J96"/>
    <mergeCell ref="K92:K96"/>
    <mergeCell ref="L92:L96"/>
    <mergeCell ref="A107:A111"/>
    <mergeCell ref="B107:B111"/>
    <mergeCell ref="C107:C111"/>
    <mergeCell ref="F107:F111"/>
    <mergeCell ref="J107:J111"/>
    <mergeCell ref="K107:K111"/>
    <mergeCell ref="L107:L111"/>
    <mergeCell ref="M107:M111"/>
    <mergeCell ref="P107:P111"/>
    <mergeCell ref="AG97:AG101"/>
    <mergeCell ref="A102:A106"/>
    <mergeCell ref="B102:B106"/>
    <mergeCell ref="C102:C106"/>
    <mergeCell ref="F102:F106"/>
    <mergeCell ref="J102:J106"/>
    <mergeCell ref="K102:K106"/>
    <mergeCell ref="L102:L106"/>
    <mergeCell ref="M102:M106"/>
    <mergeCell ref="P102:P106"/>
    <mergeCell ref="R102:R106"/>
    <mergeCell ref="S102:S106"/>
    <mergeCell ref="T102:T106"/>
    <mergeCell ref="U102:U106"/>
    <mergeCell ref="W102:W106"/>
    <mergeCell ref="X102:X106"/>
    <mergeCell ref="Y102:Y106"/>
    <mergeCell ref="Z102:Z106"/>
    <mergeCell ref="AA102:AA106"/>
    <mergeCell ref="AC102:AC106"/>
    <mergeCell ref="AD102:AD106"/>
    <mergeCell ref="AE102:AE106"/>
    <mergeCell ref="AF102:AF106"/>
    <mergeCell ref="AC107:AC111"/>
    <mergeCell ref="AD107:AD111"/>
    <mergeCell ref="AE107:AE111"/>
    <mergeCell ref="AF107:AF111"/>
    <mergeCell ref="AG107:AG111"/>
    <mergeCell ref="A112:A116"/>
    <mergeCell ref="B112:B116"/>
    <mergeCell ref="C112:C116"/>
    <mergeCell ref="F112:F116"/>
    <mergeCell ref="J112:J116"/>
    <mergeCell ref="K112:K116"/>
    <mergeCell ref="L112:L116"/>
    <mergeCell ref="M112:M116"/>
    <mergeCell ref="P112:P116"/>
    <mergeCell ref="R112:R116"/>
    <mergeCell ref="S112:S116"/>
    <mergeCell ref="T112:T116"/>
    <mergeCell ref="U112:U116"/>
    <mergeCell ref="W112:W116"/>
    <mergeCell ref="X112:X116"/>
    <mergeCell ref="Y112:Y116"/>
    <mergeCell ref="Z112:Z116"/>
    <mergeCell ref="AA112:AA116"/>
    <mergeCell ref="AC112:AC116"/>
    <mergeCell ref="R107:R111"/>
    <mergeCell ref="S107:S111"/>
    <mergeCell ref="T107:T111"/>
    <mergeCell ref="U107:U111"/>
    <mergeCell ref="W107:W111"/>
    <mergeCell ref="X107:X111"/>
    <mergeCell ref="Y107:Y111"/>
    <mergeCell ref="Z107:Z111"/>
    <mergeCell ref="AG112:AG116"/>
    <mergeCell ref="A117:A121"/>
    <mergeCell ref="B117:B121"/>
    <mergeCell ref="C117:C121"/>
    <mergeCell ref="F117:F121"/>
    <mergeCell ref="J117:J121"/>
    <mergeCell ref="K117:K121"/>
    <mergeCell ref="L117:L121"/>
    <mergeCell ref="M117:M121"/>
    <mergeCell ref="P117:P121"/>
    <mergeCell ref="R117:R121"/>
    <mergeCell ref="S117:S121"/>
    <mergeCell ref="T117:T121"/>
    <mergeCell ref="U117:U121"/>
    <mergeCell ref="W117:W121"/>
    <mergeCell ref="X117:X121"/>
    <mergeCell ref="Y117:Y121"/>
    <mergeCell ref="Z117:Z121"/>
    <mergeCell ref="AA117:AA121"/>
    <mergeCell ref="AC117:AC121"/>
    <mergeCell ref="AD117:AD121"/>
    <mergeCell ref="AE117:AE121"/>
    <mergeCell ref="AF117:AF121"/>
    <mergeCell ref="AG117:AG121"/>
    <mergeCell ref="M122:M126"/>
    <mergeCell ref="P122:P126"/>
    <mergeCell ref="R122:R126"/>
    <mergeCell ref="S122:S126"/>
    <mergeCell ref="T122:T126"/>
    <mergeCell ref="U122:U126"/>
    <mergeCell ref="W122:W126"/>
    <mergeCell ref="X122:X126"/>
    <mergeCell ref="Y122:Y126"/>
    <mergeCell ref="Z122:Z126"/>
    <mergeCell ref="AD112:AD116"/>
    <mergeCell ref="AE112:AE116"/>
    <mergeCell ref="AA122:AA126"/>
    <mergeCell ref="AC122:AC126"/>
    <mergeCell ref="AD122:AD126"/>
    <mergeCell ref="AE122:AE126"/>
    <mergeCell ref="AF112:AF116"/>
    <mergeCell ref="AG132:AG136"/>
    <mergeCell ref="AF122:AF126"/>
    <mergeCell ref="AG122:AG126"/>
    <mergeCell ref="A127:A131"/>
    <mergeCell ref="B127:B131"/>
    <mergeCell ref="C127:C131"/>
    <mergeCell ref="F127:F131"/>
    <mergeCell ref="J127:J131"/>
    <mergeCell ref="K127:K131"/>
    <mergeCell ref="L127:L131"/>
    <mergeCell ref="M127:M131"/>
    <mergeCell ref="P127:P131"/>
    <mergeCell ref="R127:R131"/>
    <mergeCell ref="S127:S131"/>
    <mergeCell ref="T127:T131"/>
    <mergeCell ref="U127:U131"/>
    <mergeCell ref="W127:W131"/>
    <mergeCell ref="X127:X131"/>
    <mergeCell ref="Y127:Y131"/>
    <mergeCell ref="Z127:Z131"/>
    <mergeCell ref="AA127:AA131"/>
    <mergeCell ref="AC127:AC131"/>
    <mergeCell ref="AD127:AD131"/>
    <mergeCell ref="AE127:AE131"/>
    <mergeCell ref="AF127:AF131"/>
    <mergeCell ref="A122:A126"/>
    <mergeCell ref="B122:B126"/>
    <mergeCell ref="C122:C126"/>
    <mergeCell ref="F122:F126"/>
    <mergeCell ref="J122:J126"/>
    <mergeCell ref="K122:K126"/>
    <mergeCell ref="L122:L126"/>
    <mergeCell ref="A137:A141"/>
    <mergeCell ref="B137:B141"/>
    <mergeCell ref="C137:C141"/>
    <mergeCell ref="F137:F141"/>
    <mergeCell ref="J137:J141"/>
    <mergeCell ref="K137:K141"/>
    <mergeCell ref="L137:L141"/>
    <mergeCell ref="M137:M141"/>
    <mergeCell ref="P137:P141"/>
    <mergeCell ref="AG127:AG131"/>
    <mergeCell ref="A132:A136"/>
    <mergeCell ref="B132:B136"/>
    <mergeCell ref="C132:C136"/>
    <mergeCell ref="F132:F136"/>
    <mergeCell ref="J132:J136"/>
    <mergeCell ref="K132:K136"/>
    <mergeCell ref="L132:L136"/>
    <mergeCell ref="M132:M136"/>
    <mergeCell ref="P132:P136"/>
    <mergeCell ref="R132:R136"/>
    <mergeCell ref="S132:S136"/>
    <mergeCell ref="T132:T136"/>
    <mergeCell ref="U132:U136"/>
    <mergeCell ref="W132:W136"/>
    <mergeCell ref="X132:X136"/>
    <mergeCell ref="Y132:Y136"/>
    <mergeCell ref="Z132:Z136"/>
    <mergeCell ref="AA132:AA136"/>
    <mergeCell ref="AC132:AC136"/>
    <mergeCell ref="AD132:AD136"/>
    <mergeCell ref="AE132:AE136"/>
    <mergeCell ref="AF132:AF136"/>
    <mergeCell ref="AC137:AC141"/>
    <mergeCell ref="AD137:AD141"/>
    <mergeCell ref="AE137:AE141"/>
    <mergeCell ref="AF137:AF141"/>
    <mergeCell ref="AG137:AG141"/>
    <mergeCell ref="A142:A146"/>
    <mergeCell ref="B142:B146"/>
    <mergeCell ref="C142:C146"/>
    <mergeCell ref="F142:F146"/>
    <mergeCell ref="J142:J146"/>
    <mergeCell ref="K142:K146"/>
    <mergeCell ref="L142:L146"/>
    <mergeCell ref="M142:M146"/>
    <mergeCell ref="P142:P146"/>
    <mergeCell ref="R142:R146"/>
    <mergeCell ref="S142:S146"/>
    <mergeCell ref="T142:T146"/>
    <mergeCell ref="U142:U146"/>
    <mergeCell ref="W142:W146"/>
    <mergeCell ref="X142:X146"/>
    <mergeCell ref="Y142:Y146"/>
    <mergeCell ref="Z142:Z146"/>
    <mergeCell ref="AA142:AA146"/>
    <mergeCell ref="AC142:AC146"/>
    <mergeCell ref="R137:R141"/>
    <mergeCell ref="S137:S141"/>
    <mergeCell ref="T137:T141"/>
    <mergeCell ref="U137:U141"/>
    <mergeCell ref="W137:W141"/>
    <mergeCell ref="X137:X141"/>
    <mergeCell ref="Y137:Y141"/>
    <mergeCell ref="Z137:Z141"/>
    <mergeCell ref="AG142:AG146"/>
    <mergeCell ref="A147:A151"/>
    <mergeCell ref="B147:B151"/>
    <mergeCell ref="C147:C151"/>
    <mergeCell ref="F147:F151"/>
    <mergeCell ref="J147:J151"/>
    <mergeCell ref="K147:K151"/>
    <mergeCell ref="L147:L151"/>
    <mergeCell ref="M147:M151"/>
    <mergeCell ref="P147:P151"/>
    <mergeCell ref="R147:R151"/>
    <mergeCell ref="S147:S151"/>
    <mergeCell ref="T147:T151"/>
    <mergeCell ref="U147:U151"/>
    <mergeCell ref="W147:W151"/>
    <mergeCell ref="X147:X151"/>
    <mergeCell ref="Y147:Y151"/>
    <mergeCell ref="Z147:Z151"/>
    <mergeCell ref="AA147:AA151"/>
    <mergeCell ref="AC147:AC151"/>
    <mergeCell ref="AD147:AD151"/>
    <mergeCell ref="AE147:AE151"/>
    <mergeCell ref="AF147:AF151"/>
    <mergeCell ref="AG147:AG151"/>
    <mergeCell ref="M152:M156"/>
    <mergeCell ref="P152:P156"/>
    <mergeCell ref="R152:R156"/>
    <mergeCell ref="S152:S156"/>
    <mergeCell ref="T152:T156"/>
    <mergeCell ref="U152:U156"/>
    <mergeCell ref="W152:W156"/>
    <mergeCell ref="X152:X156"/>
    <mergeCell ref="Y152:Y156"/>
    <mergeCell ref="Z152:Z156"/>
    <mergeCell ref="AD142:AD146"/>
    <mergeCell ref="AE142:AE146"/>
    <mergeCell ref="AA152:AA156"/>
    <mergeCell ref="AC152:AC156"/>
    <mergeCell ref="AD152:AD156"/>
    <mergeCell ref="AE152:AE156"/>
    <mergeCell ref="AF142:AF146"/>
    <mergeCell ref="AG162:AG166"/>
    <mergeCell ref="AF152:AF156"/>
    <mergeCell ref="AG152:AG156"/>
    <mergeCell ref="A157:A161"/>
    <mergeCell ref="B157:B161"/>
    <mergeCell ref="C157:C161"/>
    <mergeCell ref="F157:F161"/>
    <mergeCell ref="J157:J161"/>
    <mergeCell ref="K157:K161"/>
    <mergeCell ref="L157:L161"/>
    <mergeCell ref="M157:M161"/>
    <mergeCell ref="P157:P161"/>
    <mergeCell ref="R157:R161"/>
    <mergeCell ref="S157:S161"/>
    <mergeCell ref="T157:T161"/>
    <mergeCell ref="U157:U161"/>
    <mergeCell ref="W157:W161"/>
    <mergeCell ref="X157:X161"/>
    <mergeCell ref="Y157:Y161"/>
    <mergeCell ref="Z157:Z161"/>
    <mergeCell ref="AA157:AA161"/>
    <mergeCell ref="AC157:AC161"/>
    <mergeCell ref="AD157:AD161"/>
    <mergeCell ref="AE157:AE161"/>
    <mergeCell ref="AF157:AF161"/>
    <mergeCell ref="A152:A156"/>
    <mergeCell ref="B152:B156"/>
    <mergeCell ref="C152:C156"/>
    <mergeCell ref="F152:F156"/>
    <mergeCell ref="J152:J156"/>
    <mergeCell ref="K152:K156"/>
    <mergeCell ref="L152:L156"/>
    <mergeCell ref="A167:A171"/>
    <mergeCell ref="B167:B171"/>
    <mergeCell ref="C167:C171"/>
    <mergeCell ref="F167:F171"/>
    <mergeCell ref="J167:J171"/>
    <mergeCell ref="K167:K171"/>
    <mergeCell ref="L167:L171"/>
    <mergeCell ref="M167:M171"/>
    <mergeCell ref="P167:P171"/>
    <mergeCell ref="AG157:AG161"/>
    <mergeCell ref="A162:A166"/>
    <mergeCell ref="B162:B166"/>
    <mergeCell ref="C162:C166"/>
    <mergeCell ref="F162:F166"/>
    <mergeCell ref="J162:J166"/>
    <mergeCell ref="K162:K166"/>
    <mergeCell ref="L162:L166"/>
    <mergeCell ref="M162:M166"/>
    <mergeCell ref="P162:P166"/>
    <mergeCell ref="R162:R166"/>
    <mergeCell ref="S162:S166"/>
    <mergeCell ref="T162:T166"/>
    <mergeCell ref="U162:U166"/>
    <mergeCell ref="W162:W166"/>
    <mergeCell ref="X162:X166"/>
    <mergeCell ref="Y162:Y166"/>
    <mergeCell ref="Z162:Z166"/>
    <mergeCell ref="AA162:AA166"/>
    <mergeCell ref="AC162:AC166"/>
    <mergeCell ref="AD162:AD166"/>
    <mergeCell ref="AE162:AE166"/>
    <mergeCell ref="AF162:AF166"/>
    <mergeCell ref="AC167:AC171"/>
    <mergeCell ref="AD167:AD171"/>
    <mergeCell ref="AE167:AE171"/>
    <mergeCell ref="AF167:AF171"/>
    <mergeCell ref="AG167:AG171"/>
    <mergeCell ref="A172:A176"/>
    <mergeCell ref="B172:B176"/>
    <mergeCell ref="C172:C176"/>
    <mergeCell ref="F172:F176"/>
    <mergeCell ref="J172:J176"/>
    <mergeCell ref="K172:K176"/>
    <mergeCell ref="L172:L176"/>
    <mergeCell ref="M172:M176"/>
    <mergeCell ref="P172:P176"/>
    <mergeCell ref="R172:R176"/>
    <mergeCell ref="S172:S176"/>
    <mergeCell ref="T172:T176"/>
    <mergeCell ref="U172:U176"/>
    <mergeCell ref="W172:W176"/>
    <mergeCell ref="X172:X176"/>
    <mergeCell ref="Y172:Y176"/>
    <mergeCell ref="Z172:Z176"/>
    <mergeCell ref="AA172:AA176"/>
    <mergeCell ref="AC172:AC176"/>
    <mergeCell ref="R167:R171"/>
    <mergeCell ref="S167:S171"/>
    <mergeCell ref="T167:T171"/>
    <mergeCell ref="U167:U171"/>
    <mergeCell ref="W167:W171"/>
    <mergeCell ref="X167:X171"/>
    <mergeCell ref="Y167:Y171"/>
    <mergeCell ref="Z167:Z171"/>
    <mergeCell ref="AF172:AF176"/>
    <mergeCell ref="AG172:AG176"/>
    <mergeCell ref="A177:A181"/>
    <mergeCell ref="B177:B181"/>
    <mergeCell ref="C177:C181"/>
    <mergeCell ref="F177:F181"/>
    <mergeCell ref="J177:J181"/>
    <mergeCell ref="K177:K181"/>
    <mergeCell ref="L177:L181"/>
    <mergeCell ref="M177:M181"/>
    <mergeCell ref="P177:P181"/>
    <mergeCell ref="R177:R181"/>
    <mergeCell ref="S177:S181"/>
    <mergeCell ref="T177:T181"/>
    <mergeCell ref="U177:U181"/>
    <mergeCell ref="W177:W181"/>
    <mergeCell ref="X177:X181"/>
    <mergeCell ref="Y177:Y181"/>
    <mergeCell ref="Z177:Z181"/>
    <mergeCell ref="AA177:AA181"/>
    <mergeCell ref="AC177:AC181"/>
    <mergeCell ref="AD177:AD181"/>
    <mergeCell ref="AE177:AE181"/>
    <mergeCell ref="AF177:AF181"/>
    <mergeCell ref="AG177:AG181"/>
    <mergeCell ref="M182:M186"/>
    <mergeCell ref="P182:P186"/>
    <mergeCell ref="R182:R186"/>
    <mergeCell ref="S182:S186"/>
    <mergeCell ref="T182:T186"/>
    <mergeCell ref="U182:U186"/>
    <mergeCell ref="W182:W186"/>
    <mergeCell ref="X182:X186"/>
    <mergeCell ref="Y182:Y186"/>
    <mergeCell ref="Z182:Z186"/>
    <mergeCell ref="AD172:AD176"/>
    <mergeCell ref="AE172:AE176"/>
    <mergeCell ref="AA182:AA186"/>
    <mergeCell ref="AC182:AC186"/>
    <mergeCell ref="AD182:AD186"/>
    <mergeCell ref="AE182:AE186"/>
    <mergeCell ref="AB182:AB186"/>
    <mergeCell ref="V182:V186"/>
    <mergeCell ref="AG192:AG196"/>
    <mergeCell ref="AF182:AF186"/>
    <mergeCell ref="AG182:AG186"/>
    <mergeCell ref="A187:A191"/>
    <mergeCell ref="B187:B191"/>
    <mergeCell ref="C187:C191"/>
    <mergeCell ref="F187:F191"/>
    <mergeCell ref="J187:J191"/>
    <mergeCell ref="K187:K191"/>
    <mergeCell ref="L187:L191"/>
    <mergeCell ref="M187:M191"/>
    <mergeCell ref="P187:P191"/>
    <mergeCell ref="R187:R191"/>
    <mergeCell ref="S187:S191"/>
    <mergeCell ref="T187:T191"/>
    <mergeCell ref="U187:U191"/>
    <mergeCell ref="W187:W191"/>
    <mergeCell ref="X187:X191"/>
    <mergeCell ref="Y187:Y191"/>
    <mergeCell ref="Z187:Z191"/>
    <mergeCell ref="AA187:AA191"/>
    <mergeCell ref="AC187:AC191"/>
    <mergeCell ref="AD187:AD191"/>
    <mergeCell ref="AE187:AE191"/>
    <mergeCell ref="AF187:AF191"/>
    <mergeCell ref="A182:A186"/>
    <mergeCell ref="B182:B186"/>
    <mergeCell ref="C182:C186"/>
    <mergeCell ref="F182:F186"/>
    <mergeCell ref="J182:J186"/>
    <mergeCell ref="K182:K186"/>
    <mergeCell ref="L182:L186"/>
    <mergeCell ref="A197:A201"/>
    <mergeCell ref="B197:B201"/>
    <mergeCell ref="C197:C201"/>
    <mergeCell ref="F197:F201"/>
    <mergeCell ref="J197:J201"/>
    <mergeCell ref="K197:K201"/>
    <mergeCell ref="L197:L201"/>
    <mergeCell ref="M197:M201"/>
    <mergeCell ref="P197:P201"/>
    <mergeCell ref="AG187:AG191"/>
    <mergeCell ref="A192:A196"/>
    <mergeCell ref="B192:B196"/>
    <mergeCell ref="C192:C196"/>
    <mergeCell ref="F192:F196"/>
    <mergeCell ref="J192:J196"/>
    <mergeCell ref="K192:K196"/>
    <mergeCell ref="L192:L196"/>
    <mergeCell ref="M192:M196"/>
    <mergeCell ref="P192:P196"/>
    <mergeCell ref="R192:R196"/>
    <mergeCell ref="S192:S196"/>
    <mergeCell ref="T192:T196"/>
    <mergeCell ref="U192:U196"/>
    <mergeCell ref="W192:W196"/>
    <mergeCell ref="X192:X196"/>
    <mergeCell ref="Y192:Y196"/>
    <mergeCell ref="Z192:Z196"/>
    <mergeCell ref="AA192:AA196"/>
    <mergeCell ref="AC192:AC196"/>
    <mergeCell ref="AD192:AD196"/>
    <mergeCell ref="AE192:AE196"/>
    <mergeCell ref="AF192:AF196"/>
    <mergeCell ref="AC197:AC201"/>
    <mergeCell ref="AD197:AD201"/>
    <mergeCell ref="AE197:AE201"/>
    <mergeCell ref="AF197:AF201"/>
    <mergeCell ref="AG197:AG201"/>
    <mergeCell ref="A202:A206"/>
    <mergeCell ref="B202:B206"/>
    <mergeCell ref="C202:C206"/>
    <mergeCell ref="F202:F206"/>
    <mergeCell ref="J202:J206"/>
    <mergeCell ref="K202:K206"/>
    <mergeCell ref="L202:L206"/>
    <mergeCell ref="M202:M206"/>
    <mergeCell ref="P202:P206"/>
    <mergeCell ref="R202:R206"/>
    <mergeCell ref="S202:S206"/>
    <mergeCell ref="T202:T206"/>
    <mergeCell ref="U202:U206"/>
    <mergeCell ref="W202:W206"/>
    <mergeCell ref="X202:X206"/>
    <mergeCell ref="Y202:Y206"/>
    <mergeCell ref="Z202:Z206"/>
    <mergeCell ref="AA202:AA206"/>
    <mergeCell ref="AC202:AC206"/>
    <mergeCell ref="R197:R201"/>
    <mergeCell ref="S197:S201"/>
    <mergeCell ref="T197:T201"/>
    <mergeCell ref="U197:U201"/>
    <mergeCell ref="W197:W201"/>
    <mergeCell ref="X197:X201"/>
    <mergeCell ref="Y197:Y201"/>
    <mergeCell ref="Z197:Z201"/>
    <mergeCell ref="AG202:AG206"/>
    <mergeCell ref="A207:A211"/>
    <mergeCell ref="B207:B211"/>
    <mergeCell ref="C207:C211"/>
    <mergeCell ref="F207:F211"/>
    <mergeCell ref="J207:J211"/>
    <mergeCell ref="K207:K211"/>
    <mergeCell ref="L207:L211"/>
    <mergeCell ref="M207:M211"/>
    <mergeCell ref="P207:P211"/>
    <mergeCell ref="R207:R211"/>
    <mergeCell ref="S207:S211"/>
    <mergeCell ref="T207:T211"/>
    <mergeCell ref="U207:U211"/>
    <mergeCell ref="W207:W211"/>
    <mergeCell ref="X207:X211"/>
    <mergeCell ref="Y207:Y211"/>
    <mergeCell ref="Z207:Z211"/>
    <mergeCell ref="AA207:AA211"/>
    <mergeCell ref="AC207:AC211"/>
    <mergeCell ref="AD207:AD211"/>
    <mergeCell ref="AE207:AE211"/>
    <mergeCell ref="AF207:AF211"/>
    <mergeCell ref="AG207:AG211"/>
    <mergeCell ref="M212:M216"/>
    <mergeCell ref="P212:P216"/>
    <mergeCell ref="R212:R216"/>
    <mergeCell ref="S212:S216"/>
    <mergeCell ref="T212:T216"/>
    <mergeCell ref="U212:U216"/>
    <mergeCell ref="W212:W216"/>
    <mergeCell ref="X212:X216"/>
    <mergeCell ref="Y212:Y216"/>
    <mergeCell ref="Z212:Z216"/>
    <mergeCell ref="AD202:AD206"/>
    <mergeCell ref="AE202:AE206"/>
    <mergeCell ref="AA212:AA216"/>
    <mergeCell ref="AC212:AC216"/>
    <mergeCell ref="AD212:AD216"/>
    <mergeCell ref="AE212:AE216"/>
    <mergeCell ref="AF202:AF206"/>
    <mergeCell ref="AG222:AG226"/>
    <mergeCell ref="AF212:AF216"/>
    <mergeCell ref="AG212:AG216"/>
    <mergeCell ref="A217:A221"/>
    <mergeCell ref="B217:B221"/>
    <mergeCell ref="C217:C221"/>
    <mergeCell ref="F217:F221"/>
    <mergeCell ref="J217:J221"/>
    <mergeCell ref="K217:K221"/>
    <mergeCell ref="L217:L221"/>
    <mergeCell ref="M217:M221"/>
    <mergeCell ref="P217:P221"/>
    <mergeCell ref="R217:R221"/>
    <mergeCell ref="S217:S221"/>
    <mergeCell ref="T217:T221"/>
    <mergeCell ref="U217:U221"/>
    <mergeCell ref="W217:W221"/>
    <mergeCell ref="X217:X221"/>
    <mergeCell ref="Y217:Y221"/>
    <mergeCell ref="Z217:Z221"/>
    <mergeCell ref="AA217:AA221"/>
    <mergeCell ref="AC217:AC221"/>
    <mergeCell ref="AD217:AD221"/>
    <mergeCell ref="AE217:AE221"/>
    <mergeCell ref="AF217:AF221"/>
    <mergeCell ref="A212:A216"/>
    <mergeCell ref="B212:B216"/>
    <mergeCell ref="C212:C216"/>
    <mergeCell ref="F212:F216"/>
    <mergeCell ref="J212:J216"/>
    <mergeCell ref="K212:K216"/>
    <mergeCell ref="L212:L216"/>
    <mergeCell ref="A227:A231"/>
    <mergeCell ref="B227:B231"/>
    <mergeCell ref="C227:C231"/>
    <mergeCell ref="F227:F231"/>
    <mergeCell ref="J227:J231"/>
    <mergeCell ref="K227:K231"/>
    <mergeCell ref="L227:L231"/>
    <mergeCell ref="M227:M231"/>
    <mergeCell ref="P227:P231"/>
    <mergeCell ref="AG217:AG221"/>
    <mergeCell ref="A222:A226"/>
    <mergeCell ref="B222:B226"/>
    <mergeCell ref="C222:C226"/>
    <mergeCell ref="F222:F226"/>
    <mergeCell ref="J222:J226"/>
    <mergeCell ref="K222:K226"/>
    <mergeCell ref="L222:L226"/>
    <mergeCell ref="M222:M226"/>
    <mergeCell ref="P222:P226"/>
    <mergeCell ref="R222:R226"/>
    <mergeCell ref="S222:S226"/>
    <mergeCell ref="T222:T226"/>
    <mergeCell ref="U222:U226"/>
    <mergeCell ref="W222:W226"/>
    <mergeCell ref="X222:X226"/>
    <mergeCell ref="Y222:Y226"/>
    <mergeCell ref="Z222:Z226"/>
    <mergeCell ref="AA222:AA226"/>
    <mergeCell ref="AC222:AC226"/>
    <mergeCell ref="AD222:AD226"/>
    <mergeCell ref="AE222:AE226"/>
    <mergeCell ref="AF222:AF226"/>
    <mergeCell ref="AC227:AC231"/>
    <mergeCell ref="AD227:AD231"/>
    <mergeCell ref="AE227:AE231"/>
    <mergeCell ref="AF227:AF231"/>
    <mergeCell ref="AG227:AG231"/>
    <mergeCell ref="A232:A236"/>
    <mergeCell ref="B232:B236"/>
    <mergeCell ref="C232:C236"/>
    <mergeCell ref="F232:F236"/>
    <mergeCell ref="J232:J236"/>
    <mergeCell ref="K232:K236"/>
    <mergeCell ref="L232:L236"/>
    <mergeCell ref="M232:M236"/>
    <mergeCell ref="P232:P236"/>
    <mergeCell ref="R232:R236"/>
    <mergeCell ref="S232:S236"/>
    <mergeCell ref="T232:T236"/>
    <mergeCell ref="U232:U236"/>
    <mergeCell ref="W232:W236"/>
    <mergeCell ref="X232:X236"/>
    <mergeCell ref="Y232:Y236"/>
    <mergeCell ref="Z232:Z236"/>
    <mergeCell ref="AA232:AA236"/>
    <mergeCell ref="AC232:AC236"/>
    <mergeCell ref="R227:R231"/>
    <mergeCell ref="S227:S231"/>
    <mergeCell ref="T227:T231"/>
    <mergeCell ref="U227:U231"/>
    <mergeCell ref="W227:W231"/>
    <mergeCell ref="X227:X231"/>
    <mergeCell ref="Y227:Y231"/>
    <mergeCell ref="Z227:Z231"/>
    <mergeCell ref="AG232:AG236"/>
    <mergeCell ref="A237:A241"/>
    <mergeCell ref="B237:B241"/>
    <mergeCell ref="C237:C241"/>
    <mergeCell ref="F237:F241"/>
    <mergeCell ref="J237:J241"/>
    <mergeCell ref="K237:K241"/>
    <mergeCell ref="L237:L241"/>
    <mergeCell ref="M237:M241"/>
    <mergeCell ref="P237:P241"/>
    <mergeCell ref="R237:R241"/>
    <mergeCell ref="S237:S241"/>
    <mergeCell ref="T237:T241"/>
    <mergeCell ref="U237:U241"/>
    <mergeCell ref="W237:W241"/>
    <mergeCell ref="X237:X241"/>
    <mergeCell ref="Y237:Y241"/>
    <mergeCell ref="Z237:Z241"/>
    <mergeCell ref="AA237:AA241"/>
    <mergeCell ref="AC237:AC241"/>
    <mergeCell ref="AD237:AD241"/>
    <mergeCell ref="AE237:AE241"/>
    <mergeCell ref="AF237:AF241"/>
    <mergeCell ref="AG237:AG241"/>
    <mergeCell ref="P242:P246"/>
    <mergeCell ref="R242:R246"/>
    <mergeCell ref="S242:S246"/>
    <mergeCell ref="T242:T246"/>
    <mergeCell ref="U242:U246"/>
    <mergeCell ref="W242:W246"/>
    <mergeCell ref="X242:X246"/>
    <mergeCell ref="Y242:Y246"/>
    <mergeCell ref="Z242:Z246"/>
    <mergeCell ref="AD232:AD236"/>
    <mergeCell ref="AE232:AE236"/>
    <mergeCell ref="AF232:AF236"/>
    <mergeCell ref="AA242:AA246"/>
    <mergeCell ref="AC242:AC246"/>
    <mergeCell ref="AD242:AD246"/>
    <mergeCell ref="AE242:AE246"/>
    <mergeCell ref="AF242:AF246"/>
    <mergeCell ref="AG242:AG246"/>
    <mergeCell ref="A247:A251"/>
    <mergeCell ref="B247:B251"/>
    <mergeCell ref="C247:C251"/>
    <mergeCell ref="F247:F251"/>
    <mergeCell ref="J247:J251"/>
    <mergeCell ref="K247:K251"/>
    <mergeCell ref="L247:L251"/>
    <mergeCell ref="M247:M251"/>
    <mergeCell ref="P247:P251"/>
    <mergeCell ref="R247:R251"/>
    <mergeCell ref="S247:S251"/>
    <mergeCell ref="T247:T251"/>
    <mergeCell ref="U247:U251"/>
    <mergeCell ref="W247:W251"/>
    <mergeCell ref="X247:X251"/>
    <mergeCell ref="Y247:Y251"/>
    <mergeCell ref="Z247:Z251"/>
    <mergeCell ref="AA247:AA251"/>
    <mergeCell ref="AC247:AC251"/>
    <mergeCell ref="AD247:AD251"/>
    <mergeCell ref="AE247:AE251"/>
    <mergeCell ref="AF247:AF251"/>
    <mergeCell ref="AG247:AG251"/>
    <mergeCell ref="A242:A246"/>
    <mergeCell ref="B242:B246"/>
    <mergeCell ref="C242:C246"/>
    <mergeCell ref="F242:F246"/>
    <mergeCell ref="J242:J246"/>
    <mergeCell ref="K242:K246"/>
    <mergeCell ref="L242:L246"/>
    <mergeCell ref="M242:M246"/>
    <mergeCell ref="AC252:AC256"/>
    <mergeCell ref="AD252:AD256"/>
    <mergeCell ref="AE252:AE256"/>
    <mergeCell ref="AF252:AF256"/>
    <mergeCell ref="AG252:AG256"/>
    <mergeCell ref="A252:A256"/>
    <mergeCell ref="B252:B256"/>
    <mergeCell ref="C252:C256"/>
    <mergeCell ref="F252:F256"/>
    <mergeCell ref="J252:J256"/>
    <mergeCell ref="K252:K256"/>
    <mergeCell ref="L252:L256"/>
    <mergeCell ref="M252:M256"/>
    <mergeCell ref="P252:P256"/>
    <mergeCell ref="R252:R256"/>
    <mergeCell ref="S252:S256"/>
    <mergeCell ref="T252:T256"/>
    <mergeCell ref="U252:U256"/>
    <mergeCell ref="W252:W256"/>
    <mergeCell ref="X252:X256"/>
    <mergeCell ref="Y252:Y256"/>
    <mergeCell ref="Z252:Z256"/>
    <mergeCell ref="AB7:AB11"/>
    <mergeCell ref="AB12:AB16"/>
    <mergeCell ref="AB17:AB21"/>
    <mergeCell ref="AB22:AB26"/>
    <mergeCell ref="AB27:AB31"/>
    <mergeCell ref="AB32:AB36"/>
    <mergeCell ref="AB37:AB41"/>
    <mergeCell ref="AB42:AB46"/>
    <mergeCell ref="AB47:AB51"/>
    <mergeCell ref="AB52:AB56"/>
    <mergeCell ref="AB57:AB61"/>
    <mergeCell ref="AB62:AB66"/>
    <mergeCell ref="AB67:AB71"/>
    <mergeCell ref="AB72:AB76"/>
    <mergeCell ref="AB77:AB81"/>
    <mergeCell ref="AB82:AB86"/>
    <mergeCell ref="AA252:AA256"/>
    <mergeCell ref="AA227:AA231"/>
    <mergeCell ref="AA197:AA201"/>
    <mergeCell ref="AA167:AA171"/>
    <mergeCell ref="AA137:AA141"/>
    <mergeCell ref="AA107:AA111"/>
    <mergeCell ref="AA77:AA81"/>
    <mergeCell ref="AA47:AA51"/>
    <mergeCell ref="AB187:AB191"/>
    <mergeCell ref="AB192:AB196"/>
    <mergeCell ref="AB197:AB201"/>
    <mergeCell ref="AB202:AB206"/>
    <mergeCell ref="AB207:AB211"/>
    <mergeCell ref="AB212:AB216"/>
    <mergeCell ref="AB217:AB221"/>
    <mergeCell ref="AB222:AB226"/>
    <mergeCell ref="AB227:AB231"/>
    <mergeCell ref="AB232:AB236"/>
    <mergeCell ref="AB237:AB241"/>
    <mergeCell ref="AB242:AB246"/>
    <mergeCell ref="AB247:AB251"/>
    <mergeCell ref="AB252:AB256"/>
    <mergeCell ref="AB97:AB101"/>
    <mergeCell ref="AB102:AB106"/>
    <mergeCell ref="AB107:AB111"/>
    <mergeCell ref="AB112:AB116"/>
    <mergeCell ref="AB117:AB121"/>
    <mergeCell ref="AB122:AB126"/>
    <mergeCell ref="AB127:AB131"/>
    <mergeCell ref="AB132:AB136"/>
    <mergeCell ref="AB137:AB141"/>
    <mergeCell ref="AB142:AB146"/>
    <mergeCell ref="AB147:AB151"/>
    <mergeCell ref="AB152:AB156"/>
    <mergeCell ref="AB157:AB161"/>
    <mergeCell ref="AB162:AB166"/>
    <mergeCell ref="AB167:AB171"/>
    <mergeCell ref="AB172:AB176"/>
    <mergeCell ref="AB177:AB181"/>
    <mergeCell ref="V7:V11"/>
    <mergeCell ref="V12:V16"/>
    <mergeCell ref="V17:V21"/>
    <mergeCell ref="V22:V26"/>
    <mergeCell ref="V27:V31"/>
    <mergeCell ref="V32:V36"/>
    <mergeCell ref="V37:V41"/>
    <mergeCell ref="V42:V46"/>
    <mergeCell ref="V47:V51"/>
    <mergeCell ref="V52:V56"/>
    <mergeCell ref="V57:V61"/>
    <mergeCell ref="V62:V66"/>
    <mergeCell ref="V67:V71"/>
    <mergeCell ref="V72:V76"/>
    <mergeCell ref="V77:V81"/>
    <mergeCell ref="V82:V86"/>
    <mergeCell ref="V87:V91"/>
    <mergeCell ref="V187:V191"/>
    <mergeCell ref="V192:V196"/>
    <mergeCell ref="V197:V201"/>
    <mergeCell ref="V202:V206"/>
    <mergeCell ref="V207:V211"/>
    <mergeCell ref="V212:V216"/>
    <mergeCell ref="V217:V221"/>
    <mergeCell ref="V222:V226"/>
    <mergeCell ref="V227:V231"/>
    <mergeCell ref="V232:V236"/>
    <mergeCell ref="V237:V241"/>
    <mergeCell ref="V242:V246"/>
    <mergeCell ref="V247:V251"/>
    <mergeCell ref="V252:V256"/>
    <mergeCell ref="V97:V101"/>
    <mergeCell ref="V102:V106"/>
    <mergeCell ref="V107:V111"/>
    <mergeCell ref="V112:V116"/>
    <mergeCell ref="V117:V121"/>
    <mergeCell ref="V122:V126"/>
    <mergeCell ref="V127:V131"/>
    <mergeCell ref="V132:V136"/>
    <mergeCell ref="V137:V141"/>
    <mergeCell ref="V142:V146"/>
    <mergeCell ref="V147:V151"/>
    <mergeCell ref="V152:V156"/>
    <mergeCell ref="V157:V161"/>
    <mergeCell ref="V162:V166"/>
    <mergeCell ref="V167:V171"/>
    <mergeCell ref="V172:V176"/>
    <mergeCell ref="V177:V181"/>
  </mergeCells>
  <conditionalFormatting sqref="T12 T7 T17 T22 T37 T27 T42 T32">
    <cfRule type="containsText" dxfId="250" priority="375" operator="containsText" text="Alta">
      <formula>NOT(ISERROR(SEARCH("Alta",T7)))</formula>
    </cfRule>
    <cfRule type="containsText" dxfId="249" priority="376" operator="containsText" text="Baja">
      <formula>NOT(ISERROR(SEARCH("Baja",T7)))</formula>
    </cfRule>
    <cfRule type="containsText" dxfId="248" priority="377" operator="containsText" text="Media">
      <formula>NOT(ISERROR(SEARCH("Media",T7)))</formula>
    </cfRule>
    <cfRule type="colorScale" priority="378">
      <colorScale>
        <cfvo type="min"/>
        <cfvo type="num" val="2"/>
        <cfvo type="max"/>
        <color rgb="FF00B050"/>
        <color rgb="FFFFFF00"/>
        <color rgb="FFFF0000"/>
      </colorScale>
    </cfRule>
    <cfRule type="containsText" dxfId="247" priority="379" operator="containsText" text="3">
      <formula>NOT(ISERROR(SEARCH("3",T7)))</formula>
    </cfRule>
    <cfRule type="colorScale" priority="380">
      <colorScale>
        <cfvo type="num" val="1"/>
        <cfvo type="num" val="2"/>
        <cfvo type="num" val="3"/>
        <color rgb="FF00B050"/>
        <color rgb="FFFFFF00"/>
        <color rgb="FFFF0000"/>
      </colorScale>
    </cfRule>
    <cfRule type="colorScale" priority="381">
      <colorScale>
        <cfvo type="min"/>
        <cfvo type="percentile" val="50"/>
        <cfvo type="max"/>
        <color rgb="FFF8696B"/>
        <color rgb="FFFFEB84"/>
        <color rgb="FF63BE7B"/>
      </colorScale>
    </cfRule>
    <cfRule type="cellIs" dxfId="246" priority="382" operator="between">
      <formula>0</formula>
      <formula>1</formula>
    </cfRule>
    <cfRule type="cellIs" dxfId="245" priority="385" operator="equal">
      <formula>3</formula>
    </cfRule>
  </conditionalFormatting>
  <conditionalFormatting sqref="T7 T12 T17 T22 T37 T27 T42 T32">
    <cfRule type="cellIs" dxfId="244" priority="383" operator="equal">
      <formula>3</formula>
    </cfRule>
    <cfRule type="cellIs" dxfId="243" priority="384" operator="equal">
      <formula>3</formula>
    </cfRule>
  </conditionalFormatting>
  <conditionalFormatting sqref="AE7">
    <cfRule type="containsText" dxfId="242" priority="364" operator="containsText" text="Crítico">
      <formula>NOT(ISERROR(SEARCH("Crítico",AE7)))</formula>
    </cfRule>
    <cfRule type="containsText" dxfId="241" priority="365" operator="containsText" text="Bajo">
      <formula>NOT(ISERROR(SEARCH("Bajo",AE7)))</formula>
    </cfRule>
    <cfRule type="containsText" dxfId="240" priority="366" operator="containsText" text="Importante">
      <formula>NOT(ISERROR(SEARCH("Importante",AE7)))</formula>
    </cfRule>
    <cfRule type="colorScale" priority="367">
      <colorScale>
        <cfvo type="min"/>
        <cfvo type="num" val="2"/>
        <cfvo type="max"/>
        <color rgb="FF00B050"/>
        <color rgb="FFFFFF00"/>
        <color rgb="FFFF0000"/>
      </colorScale>
    </cfRule>
    <cfRule type="containsText" dxfId="239" priority="368" operator="containsText" text="3">
      <formula>NOT(ISERROR(SEARCH("3",AE7)))</formula>
    </cfRule>
    <cfRule type="colorScale" priority="369">
      <colorScale>
        <cfvo type="num" val="1"/>
        <cfvo type="num" val="2"/>
        <cfvo type="num" val="3"/>
        <color rgb="FF00B050"/>
        <color rgb="FFFFFF00"/>
        <color rgb="FFFF0000"/>
      </colorScale>
    </cfRule>
    <cfRule type="colorScale" priority="370">
      <colorScale>
        <cfvo type="min"/>
        <cfvo type="percentile" val="50"/>
        <cfvo type="max"/>
        <color rgb="FFF8696B"/>
        <color rgb="FFFFEB84"/>
        <color rgb="FF63BE7B"/>
      </colorScale>
    </cfRule>
    <cfRule type="cellIs" dxfId="238" priority="371" operator="between">
      <formula>0</formula>
      <formula>1</formula>
    </cfRule>
    <cfRule type="cellIs" dxfId="237" priority="374" operator="equal">
      <formula>3</formula>
    </cfRule>
  </conditionalFormatting>
  <conditionalFormatting sqref="AE7">
    <cfRule type="cellIs" dxfId="236" priority="372" operator="equal">
      <formula>3</formula>
    </cfRule>
    <cfRule type="cellIs" dxfId="235" priority="373" operator="equal">
      <formula>3</formula>
    </cfRule>
  </conditionalFormatting>
  <conditionalFormatting sqref="T47">
    <cfRule type="containsText" dxfId="234" priority="353" operator="containsText" text="Alta">
      <formula>NOT(ISERROR(SEARCH("Alta",T47)))</formula>
    </cfRule>
    <cfRule type="containsText" dxfId="233" priority="354" operator="containsText" text="Baja">
      <formula>NOT(ISERROR(SEARCH("Baja",T47)))</formula>
    </cfRule>
    <cfRule type="containsText" dxfId="232" priority="355" operator="containsText" text="Media">
      <formula>NOT(ISERROR(SEARCH("Media",T47)))</formula>
    </cfRule>
    <cfRule type="colorScale" priority="356">
      <colorScale>
        <cfvo type="min"/>
        <cfvo type="num" val="2"/>
        <cfvo type="max"/>
        <color rgb="FF00B050"/>
        <color rgb="FFFFFF00"/>
        <color rgb="FFFF0000"/>
      </colorScale>
    </cfRule>
    <cfRule type="containsText" dxfId="231" priority="357" operator="containsText" text="3">
      <formula>NOT(ISERROR(SEARCH("3",T47)))</formula>
    </cfRule>
    <cfRule type="colorScale" priority="358">
      <colorScale>
        <cfvo type="num" val="1"/>
        <cfvo type="num" val="2"/>
        <cfvo type="num" val="3"/>
        <color rgb="FF00B050"/>
        <color rgb="FFFFFF00"/>
        <color rgb="FFFF0000"/>
      </colorScale>
    </cfRule>
    <cfRule type="colorScale" priority="359">
      <colorScale>
        <cfvo type="min"/>
        <cfvo type="percentile" val="50"/>
        <cfvo type="max"/>
        <color rgb="FFF8696B"/>
        <color rgb="FFFFEB84"/>
        <color rgb="FF63BE7B"/>
      </colorScale>
    </cfRule>
    <cfRule type="cellIs" dxfId="230" priority="360" operator="between">
      <formula>0</formula>
      <formula>1</formula>
    </cfRule>
    <cfRule type="cellIs" dxfId="229" priority="363" operator="equal">
      <formula>3</formula>
    </cfRule>
  </conditionalFormatting>
  <conditionalFormatting sqref="T47">
    <cfRule type="cellIs" dxfId="228" priority="361" operator="equal">
      <formula>3</formula>
    </cfRule>
    <cfRule type="cellIs" dxfId="227" priority="362" operator="equal">
      <formula>3</formula>
    </cfRule>
  </conditionalFormatting>
  <conditionalFormatting sqref="T52">
    <cfRule type="containsText" dxfId="226" priority="331" operator="containsText" text="Alta">
      <formula>NOT(ISERROR(SEARCH("Alta",T52)))</formula>
    </cfRule>
    <cfRule type="containsText" dxfId="225" priority="332" operator="containsText" text="Baja">
      <formula>NOT(ISERROR(SEARCH("Baja",T52)))</formula>
    </cfRule>
    <cfRule type="containsText" dxfId="224" priority="333" operator="containsText" text="Media">
      <formula>NOT(ISERROR(SEARCH("Media",T52)))</formula>
    </cfRule>
    <cfRule type="colorScale" priority="334">
      <colorScale>
        <cfvo type="min"/>
        <cfvo type="num" val="2"/>
        <cfvo type="max"/>
        <color rgb="FF00B050"/>
        <color rgb="FFFFFF00"/>
        <color rgb="FFFF0000"/>
      </colorScale>
    </cfRule>
    <cfRule type="containsText" dxfId="223" priority="335" operator="containsText" text="3">
      <formula>NOT(ISERROR(SEARCH("3",T52)))</formula>
    </cfRule>
    <cfRule type="colorScale" priority="336">
      <colorScale>
        <cfvo type="num" val="1"/>
        <cfvo type="num" val="2"/>
        <cfvo type="num" val="3"/>
        <color rgb="FF00B050"/>
        <color rgb="FFFFFF00"/>
        <color rgb="FFFF0000"/>
      </colorScale>
    </cfRule>
    <cfRule type="colorScale" priority="337">
      <colorScale>
        <cfvo type="min"/>
        <cfvo type="percentile" val="50"/>
        <cfvo type="max"/>
        <color rgb="FFF8696B"/>
        <color rgb="FFFFEB84"/>
        <color rgb="FF63BE7B"/>
      </colorScale>
    </cfRule>
    <cfRule type="cellIs" dxfId="222" priority="338" operator="between">
      <formula>0</formula>
      <formula>1</formula>
    </cfRule>
    <cfRule type="cellIs" dxfId="221" priority="341" operator="equal">
      <formula>3</formula>
    </cfRule>
  </conditionalFormatting>
  <conditionalFormatting sqref="T52">
    <cfRule type="cellIs" dxfId="220" priority="339" operator="equal">
      <formula>3</formula>
    </cfRule>
    <cfRule type="cellIs" dxfId="219" priority="340" operator="equal">
      <formula>3</formula>
    </cfRule>
  </conditionalFormatting>
  <conditionalFormatting sqref="T57 T62 T67 T72 T87 T77 T92 T82">
    <cfRule type="containsText" dxfId="218" priority="309" operator="containsText" text="Alta">
      <formula>NOT(ISERROR(SEARCH("Alta",T57)))</formula>
    </cfRule>
    <cfRule type="containsText" dxfId="217" priority="310" operator="containsText" text="Baja">
      <formula>NOT(ISERROR(SEARCH("Baja",T57)))</formula>
    </cfRule>
    <cfRule type="containsText" dxfId="216" priority="311" operator="containsText" text="Media">
      <formula>NOT(ISERROR(SEARCH("Media",T57)))</formula>
    </cfRule>
    <cfRule type="colorScale" priority="312">
      <colorScale>
        <cfvo type="min"/>
        <cfvo type="num" val="2"/>
        <cfvo type="max"/>
        <color rgb="FF00B050"/>
        <color rgb="FFFFFF00"/>
        <color rgb="FFFF0000"/>
      </colorScale>
    </cfRule>
    <cfRule type="containsText" dxfId="215" priority="313" operator="containsText" text="3">
      <formula>NOT(ISERROR(SEARCH("3",T57)))</formula>
    </cfRule>
    <cfRule type="colorScale" priority="314">
      <colorScale>
        <cfvo type="num" val="1"/>
        <cfvo type="num" val="2"/>
        <cfvo type="num" val="3"/>
        <color rgb="FF00B050"/>
        <color rgb="FFFFFF00"/>
        <color rgb="FFFF0000"/>
      </colorScale>
    </cfRule>
    <cfRule type="colorScale" priority="315">
      <colorScale>
        <cfvo type="min"/>
        <cfvo type="percentile" val="50"/>
        <cfvo type="max"/>
        <color rgb="FFF8696B"/>
        <color rgb="FFFFEB84"/>
        <color rgb="FF63BE7B"/>
      </colorScale>
    </cfRule>
    <cfRule type="cellIs" dxfId="214" priority="316" operator="between">
      <formula>0</formula>
      <formula>1</formula>
    </cfRule>
    <cfRule type="cellIs" dxfId="213" priority="319" operator="equal">
      <formula>3</formula>
    </cfRule>
  </conditionalFormatting>
  <conditionalFormatting sqref="T57 T62 T67 T72 T87 T77 T92 T82">
    <cfRule type="cellIs" dxfId="212" priority="317" operator="equal">
      <formula>3</formula>
    </cfRule>
    <cfRule type="cellIs" dxfId="211" priority="318" operator="equal">
      <formula>3</formula>
    </cfRule>
  </conditionalFormatting>
  <conditionalFormatting sqref="T97">
    <cfRule type="containsText" dxfId="210" priority="287" operator="containsText" text="Alta">
      <formula>NOT(ISERROR(SEARCH("Alta",T97)))</formula>
    </cfRule>
    <cfRule type="containsText" dxfId="209" priority="288" operator="containsText" text="Baja">
      <formula>NOT(ISERROR(SEARCH("Baja",T97)))</formula>
    </cfRule>
    <cfRule type="containsText" dxfId="208" priority="289" operator="containsText" text="Media">
      <formula>NOT(ISERROR(SEARCH("Media",T97)))</formula>
    </cfRule>
    <cfRule type="colorScale" priority="290">
      <colorScale>
        <cfvo type="min"/>
        <cfvo type="num" val="2"/>
        <cfvo type="max"/>
        <color rgb="FF00B050"/>
        <color rgb="FFFFFF00"/>
        <color rgb="FFFF0000"/>
      </colorScale>
    </cfRule>
    <cfRule type="containsText" dxfId="207" priority="291" operator="containsText" text="3">
      <formula>NOT(ISERROR(SEARCH("3",T97)))</formula>
    </cfRule>
    <cfRule type="colorScale" priority="292">
      <colorScale>
        <cfvo type="num" val="1"/>
        <cfvo type="num" val="2"/>
        <cfvo type="num" val="3"/>
        <color rgb="FF00B050"/>
        <color rgb="FFFFFF00"/>
        <color rgb="FFFF0000"/>
      </colorScale>
    </cfRule>
    <cfRule type="colorScale" priority="293">
      <colorScale>
        <cfvo type="min"/>
        <cfvo type="percentile" val="50"/>
        <cfvo type="max"/>
        <color rgb="FFF8696B"/>
        <color rgb="FFFFEB84"/>
        <color rgb="FF63BE7B"/>
      </colorScale>
    </cfRule>
    <cfRule type="cellIs" dxfId="206" priority="294" operator="between">
      <formula>0</formula>
      <formula>1</formula>
    </cfRule>
    <cfRule type="cellIs" dxfId="205" priority="297" operator="equal">
      <formula>3</formula>
    </cfRule>
  </conditionalFormatting>
  <conditionalFormatting sqref="T97">
    <cfRule type="cellIs" dxfId="204" priority="295" operator="equal">
      <formula>3</formula>
    </cfRule>
    <cfRule type="cellIs" dxfId="203" priority="296" operator="equal">
      <formula>3</formula>
    </cfRule>
  </conditionalFormatting>
  <conditionalFormatting sqref="T102">
    <cfRule type="containsText" dxfId="202" priority="265" operator="containsText" text="Alta">
      <formula>NOT(ISERROR(SEARCH("Alta",T102)))</formula>
    </cfRule>
    <cfRule type="containsText" dxfId="201" priority="266" operator="containsText" text="Baja">
      <formula>NOT(ISERROR(SEARCH("Baja",T102)))</formula>
    </cfRule>
    <cfRule type="containsText" dxfId="200" priority="267" operator="containsText" text="Media">
      <formula>NOT(ISERROR(SEARCH("Media",T102)))</formula>
    </cfRule>
    <cfRule type="colorScale" priority="268">
      <colorScale>
        <cfvo type="min"/>
        <cfvo type="num" val="2"/>
        <cfvo type="max"/>
        <color rgb="FF00B050"/>
        <color rgb="FFFFFF00"/>
        <color rgb="FFFF0000"/>
      </colorScale>
    </cfRule>
    <cfRule type="containsText" dxfId="199" priority="269" operator="containsText" text="3">
      <formula>NOT(ISERROR(SEARCH("3",T102)))</formula>
    </cfRule>
    <cfRule type="colorScale" priority="270">
      <colorScale>
        <cfvo type="num" val="1"/>
        <cfvo type="num" val="2"/>
        <cfvo type="num" val="3"/>
        <color rgb="FF00B050"/>
        <color rgb="FFFFFF00"/>
        <color rgb="FFFF0000"/>
      </colorScale>
    </cfRule>
    <cfRule type="colorScale" priority="271">
      <colorScale>
        <cfvo type="min"/>
        <cfvo type="percentile" val="50"/>
        <cfvo type="max"/>
        <color rgb="FFF8696B"/>
        <color rgb="FFFFEB84"/>
        <color rgb="FF63BE7B"/>
      </colorScale>
    </cfRule>
    <cfRule type="cellIs" dxfId="198" priority="272" operator="between">
      <formula>0</formula>
      <formula>1</formula>
    </cfRule>
    <cfRule type="cellIs" dxfId="197" priority="275" operator="equal">
      <formula>3</formula>
    </cfRule>
  </conditionalFormatting>
  <conditionalFormatting sqref="T102">
    <cfRule type="cellIs" dxfId="196" priority="273" operator="equal">
      <formula>3</formula>
    </cfRule>
    <cfRule type="cellIs" dxfId="195" priority="274" operator="equal">
      <formula>3</formula>
    </cfRule>
  </conditionalFormatting>
  <conditionalFormatting sqref="T107">
    <cfRule type="containsText" dxfId="194" priority="243" operator="containsText" text="Alta">
      <formula>NOT(ISERROR(SEARCH("Alta",T107)))</formula>
    </cfRule>
    <cfRule type="containsText" dxfId="193" priority="244" operator="containsText" text="Baja">
      <formula>NOT(ISERROR(SEARCH("Baja",T107)))</formula>
    </cfRule>
    <cfRule type="containsText" dxfId="192" priority="245" operator="containsText" text="Media">
      <formula>NOT(ISERROR(SEARCH("Media",T107)))</formula>
    </cfRule>
    <cfRule type="colorScale" priority="246">
      <colorScale>
        <cfvo type="min"/>
        <cfvo type="num" val="2"/>
        <cfvo type="max"/>
        <color rgb="FF00B050"/>
        <color rgb="FFFFFF00"/>
        <color rgb="FFFF0000"/>
      </colorScale>
    </cfRule>
    <cfRule type="containsText" dxfId="191" priority="247" operator="containsText" text="3">
      <formula>NOT(ISERROR(SEARCH("3",T107)))</formula>
    </cfRule>
    <cfRule type="colorScale" priority="248">
      <colorScale>
        <cfvo type="num" val="1"/>
        <cfvo type="num" val="2"/>
        <cfvo type="num" val="3"/>
        <color rgb="FF00B050"/>
        <color rgb="FFFFFF00"/>
        <color rgb="FFFF0000"/>
      </colorScale>
    </cfRule>
    <cfRule type="colorScale" priority="249">
      <colorScale>
        <cfvo type="min"/>
        <cfvo type="percentile" val="50"/>
        <cfvo type="max"/>
        <color rgb="FFF8696B"/>
        <color rgb="FFFFEB84"/>
        <color rgb="FF63BE7B"/>
      </colorScale>
    </cfRule>
    <cfRule type="cellIs" dxfId="190" priority="250" operator="between">
      <formula>0</formula>
      <formula>1</formula>
    </cfRule>
    <cfRule type="cellIs" dxfId="189" priority="253" operator="equal">
      <formula>3</formula>
    </cfRule>
  </conditionalFormatting>
  <conditionalFormatting sqref="T107">
    <cfRule type="cellIs" dxfId="188" priority="251" operator="equal">
      <formula>3</formula>
    </cfRule>
    <cfRule type="cellIs" dxfId="187" priority="252" operator="equal">
      <formula>3</formula>
    </cfRule>
  </conditionalFormatting>
  <conditionalFormatting sqref="T112 T117 T122 T127 T142 T132 T147 T137">
    <cfRule type="containsText" dxfId="186" priority="221" operator="containsText" text="Alta">
      <formula>NOT(ISERROR(SEARCH("Alta",T112)))</formula>
    </cfRule>
    <cfRule type="containsText" dxfId="185" priority="222" operator="containsText" text="Baja">
      <formula>NOT(ISERROR(SEARCH("Baja",T112)))</formula>
    </cfRule>
    <cfRule type="containsText" dxfId="184" priority="223" operator="containsText" text="Media">
      <formula>NOT(ISERROR(SEARCH("Media",T112)))</formula>
    </cfRule>
    <cfRule type="colorScale" priority="224">
      <colorScale>
        <cfvo type="min"/>
        <cfvo type="num" val="2"/>
        <cfvo type="max"/>
        <color rgb="FF00B050"/>
        <color rgb="FFFFFF00"/>
        <color rgb="FFFF0000"/>
      </colorScale>
    </cfRule>
    <cfRule type="containsText" dxfId="183" priority="225" operator="containsText" text="3">
      <formula>NOT(ISERROR(SEARCH("3",T112)))</formula>
    </cfRule>
    <cfRule type="colorScale" priority="226">
      <colorScale>
        <cfvo type="num" val="1"/>
        <cfvo type="num" val="2"/>
        <cfvo type="num" val="3"/>
        <color rgb="FF00B050"/>
        <color rgb="FFFFFF00"/>
        <color rgb="FFFF0000"/>
      </colorScale>
    </cfRule>
    <cfRule type="colorScale" priority="227">
      <colorScale>
        <cfvo type="min"/>
        <cfvo type="percentile" val="50"/>
        <cfvo type="max"/>
        <color rgb="FFF8696B"/>
        <color rgb="FFFFEB84"/>
        <color rgb="FF63BE7B"/>
      </colorScale>
    </cfRule>
    <cfRule type="cellIs" dxfId="182" priority="228" operator="between">
      <formula>0</formula>
      <formula>1</formula>
    </cfRule>
    <cfRule type="cellIs" dxfId="181" priority="231" operator="equal">
      <formula>3</formula>
    </cfRule>
  </conditionalFormatting>
  <conditionalFormatting sqref="T112 T117 T122 T127 T142 T132 T147 T137">
    <cfRule type="cellIs" dxfId="180" priority="229" operator="equal">
      <formula>3</formula>
    </cfRule>
    <cfRule type="cellIs" dxfId="179" priority="230" operator="equal">
      <formula>3</formula>
    </cfRule>
  </conditionalFormatting>
  <conditionalFormatting sqref="T152">
    <cfRule type="containsText" dxfId="178" priority="199" operator="containsText" text="Alta">
      <formula>NOT(ISERROR(SEARCH("Alta",T152)))</formula>
    </cfRule>
    <cfRule type="containsText" dxfId="177" priority="200" operator="containsText" text="Baja">
      <formula>NOT(ISERROR(SEARCH("Baja",T152)))</formula>
    </cfRule>
    <cfRule type="containsText" dxfId="176" priority="201" operator="containsText" text="Media">
      <formula>NOT(ISERROR(SEARCH("Media",T152)))</formula>
    </cfRule>
    <cfRule type="colorScale" priority="202">
      <colorScale>
        <cfvo type="min"/>
        <cfvo type="num" val="2"/>
        <cfvo type="max"/>
        <color rgb="FF00B050"/>
        <color rgb="FFFFFF00"/>
        <color rgb="FFFF0000"/>
      </colorScale>
    </cfRule>
    <cfRule type="containsText" dxfId="175" priority="203" operator="containsText" text="3">
      <formula>NOT(ISERROR(SEARCH("3",T152)))</formula>
    </cfRule>
    <cfRule type="colorScale" priority="204">
      <colorScale>
        <cfvo type="num" val="1"/>
        <cfvo type="num" val="2"/>
        <cfvo type="num" val="3"/>
        <color rgb="FF00B050"/>
        <color rgb="FFFFFF00"/>
        <color rgb="FFFF0000"/>
      </colorScale>
    </cfRule>
    <cfRule type="colorScale" priority="205">
      <colorScale>
        <cfvo type="min"/>
        <cfvo type="percentile" val="50"/>
        <cfvo type="max"/>
        <color rgb="FFF8696B"/>
        <color rgb="FFFFEB84"/>
        <color rgb="FF63BE7B"/>
      </colorScale>
    </cfRule>
    <cfRule type="cellIs" dxfId="174" priority="206" operator="between">
      <formula>0</formula>
      <formula>1</formula>
    </cfRule>
    <cfRule type="cellIs" dxfId="173" priority="209" operator="equal">
      <formula>3</formula>
    </cfRule>
  </conditionalFormatting>
  <conditionalFormatting sqref="T152">
    <cfRule type="cellIs" dxfId="172" priority="207" operator="equal">
      <formula>3</formula>
    </cfRule>
    <cfRule type="cellIs" dxfId="171" priority="208" operator="equal">
      <formula>3</formula>
    </cfRule>
  </conditionalFormatting>
  <conditionalFormatting sqref="T157">
    <cfRule type="containsText" dxfId="170" priority="177" operator="containsText" text="Alta">
      <formula>NOT(ISERROR(SEARCH("Alta",T157)))</formula>
    </cfRule>
    <cfRule type="containsText" dxfId="169" priority="178" operator="containsText" text="Baja">
      <formula>NOT(ISERROR(SEARCH("Baja",T157)))</formula>
    </cfRule>
    <cfRule type="containsText" dxfId="168" priority="179" operator="containsText" text="Media">
      <formula>NOT(ISERROR(SEARCH("Media",T157)))</formula>
    </cfRule>
    <cfRule type="colorScale" priority="180">
      <colorScale>
        <cfvo type="min"/>
        <cfvo type="num" val="2"/>
        <cfvo type="max"/>
        <color rgb="FF00B050"/>
        <color rgb="FFFFFF00"/>
        <color rgb="FFFF0000"/>
      </colorScale>
    </cfRule>
    <cfRule type="containsText" dxfId="167" priority="181" operator="containsText" text="3">
      <formula>NOT(ISERROR(SEARCH("3",T157)))</formula>
    </cfRule>
    <cfRule type="colorScale" priority="182">
      <colorScale>
        <cfvo type="num" val="1"/>
        <cfvo type="num" val="2"/>
        <cfvo type="num" val="3"/>
        <color rgb="FF00B050"/>
        <color rgb="FFFFFF00"/>
        <color rgb="FFFF0000"/>
      </colorScale>
    </cfRule>
    <cfRule type="colorScale" priority="183">
      <colorScale>
        <cfvo type="min"/>
        <cfvo type="percentile" val="50"/>
        <cfvo type="max"/>
        <color rgb="FFF8696B"/>
        <color rgb="FFFFEB84"/>
        <color rgb="FF63BE7B"/>
      </colorScale>
    </cfRule>
    <cfRule type="cellIs" dxfId="166" priority="184" operator="between">
      <formula>0</formula>
      <formula>1</formula>
    </cfRule>
    <cfRule type="cellIs" dxfId="165" priority="187" operator="equal">
      <formula>3</formula>
    </cfRule>
  </conditionalFormatting>
  <conditionalFormatting sqref="T157">
    <cfRule type="cellIs" dxfId="164" priority="185" operator="equal">
      <formula>3</formula>
    </cfRule>
    <cfRule type="cellIs" dxfId="163" priority="186" operator="equal">
      <formula>3</formula>
    </cfRule>
  </conditionalFormatting>
  <conditionalFormatting sqref="T162">
    <cfRule type="containsText" dxfId="162" priority="155" operator="containsText" text="Alta">
      <formula>NOT(ISERROR(SEARCH("Alta",T162)))</formula>
    </cfRule>
    <cfRule type="containsText" dxfId="161" priority="156" operator="containsText" text="Baja">
      <formula>NOT(ISERROR(SEARCH("Baja",T162)))</formula>
    </cfRule>
    <cfRule type="containsText" dxfId="160" priority="157" operator="containsText" text="Media">
      <formula>NOT(ISERROR(SEARCH("Media",T162)))</formula>
    </cfRule>
    <cfRule type="colorScale" priority="158">
      <colorScale>
        <cfvo type="min"/>
        <cfvo type="num" val="2"/>
        <cfvo type="max"/>
        <color rgb="FF00B050"/>
        <color rgb="FFFFFF00"/>
        <color rgb="FFFF0000"/>
      </colorScale>
    </cfRule>
    <cfRule type="containsText" dxfId="159" priority="159" operator="containsText" text="3">
      <formula>NOT(ISERROR(SEARCH("3",T162)))</formula>
    </cfRule>
    <cfRule type="colorScale" priority="160">
      <colorScale>
        <cfvo type="num" val="1"/>
        <cfvo type="num" val="2"/>
        <cfvo type="num" val="3"/>
        <color rgb="FF00B050"/>
        <color rgb="FFFFFF00"/>
        <color rgb="FFFF0000"/>
      </colorScale>
    </cfRule>
    <cfRule type="colorScale" priority="161">
      <colorScale>
        <cfvo type="min"/>
        <cfvo type="percentile" val="50"/>
        <cfvo type="max"/>
        <color rgb="FFF8696B"/>
        <color rgb="FFFFEB84"/>
        <color rgb="FF63BE7B"/>
      </colorScale>
    </cfRule>
    <cfRule type="cellIs" dxfId="158" priority="162" operator="between">
      <formula>0</formula>
      <formula>1</formula>
    </cfRule>
    <cfRule type="cellIs" dxfId="157" priority="165" operator="equal">
      <formula>3</formula>
    </cfRule>
  </conditionalFormatting>
  <conditionalFormatting sqref="T162">
    <cfRule type="cellIs" dxfId="156" priority="163" operator="equal">
      <formula>3</formula>
    </cfRule>
    <cfRule type="cellIs" dxfId="155" priority="164" operator="equal">
      <formula>3</formula>
    </cfRule>
  </conditionalFormatting>
  <conditionalFormatting sqref="T167">
    <cfRule type="containsText" dxfId="154" priority="133" operator="containsText" text="Alta">
      <formula>NOT(ISERROR(SEARCH("Alta",T167)))</formula>
    </cfRule>
    <cfRule type="containsText" dxfId="153" priority="134" operator="containsText" text="Baja">
      <formula>NOT(ISERROR(SEARCH("Baja",T167)))</formula>
    </cfRule>
    <cfRule type="containsText" dxfId="152" priority="135" operator="containsText" text="Media">
      <formula>NOT(ISERROR(SEARCH("Media",T167)))</formula>
    </cfRule>
    <cfRule type="colorScale" priority="136">
      <colorScale>
        <cfvo type="min"/>
        <cfvo type="num" val="2"/>
        <cfvo type="max"/>
        <color rgb="FF00B050"/>
        <color rgb="FFFFFF00"/>
        <color rgb="FFFF0000"/>
      </colorScale>
    </cfRule>
    <cfRule type="containsText" dxfId="151" priority="137" operator="containsText" text="3">
      <formula>NOT(ISERROR(SEARCH("3",T167)))</formula>
    </cfRule>
    <cfRule type="colorScale" priority="138">
      <colorScale>
        <cfvo type="num" val="1"/>
        <cfvo type="num" val="2"/>
        <cfvo type="num" val="3"/>
        <color rgb="FF00B050"/>
        <color rgb="FFFFFF00"/>
        <color rgb="FFFF0000"/>
      </colorScale>
    </cfRule>
    <cfRule type="colorScale" priority="139">
      <colorScale>
        <cfvo type="min"/>
        <cfvo type="percentile" val="50"/>
        <cfvo type="max"/>
        <color rgb="FFF8696B"/>
        <color rgb="FFFFEB84"/>
        <color rgb="FF63BE7B"/>
      </colorScale>
    </cfRule>
    <cfRule type="cellIs" dxfId="150" priority="140" operator="between">
      <formula>0</formula>
      <formula>1</formula>
    </cfRule>
    <cfRule type="cellIs" dxfId="149" priority="143" operator="equal">
      <formula>3</formula>
    </cfRule>
  </conditionalFormatting>
  <conditionalFormatting sqref="T167">
    <cfRule type="cellIs" dxfId="148" priority="141" operator="equal">
      <formula>3</formula>
    </cfRule>
    <cfRule type="cellIs" dxfId="147" priority="142" operator="equal">
      <formula>3</formula>
    </cfRule>
  </conditionalFormatting>
  <conditionalFormatting sqref="T172 T177 T182 T187 T202 T192 T207 T197">
    <cfRule type="containsText" dxfId="146" priority="111" operator="containsText" text="Alta">
      <formula>NOT(ISERROR(SEARCH("Alta",T172)))</formula>
    </cfRule>
    <cfRule type="containsText" dxfId="145" priority="112" operator="containsText" text="Baja">
      <formula>NOT(ISERROR(SEARCH("Baja",T172)))</formula>
    </cfRule>
    <cfRule type="containsText" dxfId="144" priority="113" operator="containsText" text="Media">
      <formula>NOT(ISERROR(SEARCH("Media",T172)))</formula>
    </cfRule>
    <cfRule type="colorScale" priority="114">
      <colorScale>
        <cfvo type="min"/>
        <cfvo type="num" val="2"/>
        <cfvo type="max"/>
        <color rgb="FF00B050"/>
        <color rgb="FFFFFF00"/>
        <color rgb="FFFF0000"/>
      </colorScale>
    </cfRule>
    <cfRule type="containsText" dxfId="143" priority="115" operator="containsText" text="3">
      <formula>NOT(ISERROR(SEARCH("3",T172)))</formula>
    </cfRule>
    <cfRule type="colorScale" priority="116">
      <colorScale>
        <cfvo type="num" val="1"/>
        <cfvo type="num" val="2"/>
        <cfvo type="num" val="3"/>
        <color rgb="FF00B050"/>
        <color rgb="FFFFFF00"/>
        <color rgb="FFFF0000"/>
      </colorScale>
    </cfRule>
    <cfRule type="colorScale" priority="117">
      <colorScale>
        <cfvo type="min"/>
        <cfvo type="percentile" val="50"/>
        <cfvo type="max"/>
        <color rgb="FFF8696B"/>
        <color rgb="FFFFEB84"/>
        <color rgb="FF63BE7B"/>
      </colorScale>
    </cfRule>
    <cfRule type="cellIs" dxfId="142" priority="118" operator="between">
      <formula>0</formula>
      <formula>1</formula>
    </cfRule>
    <cfRule type="cellIs" dxfId="141" priority="121" operator="equal">
      <formula>3</formula>
    </cfRule>
  </conditionalFormatting>
  <conditionalFormatting sqref="T172 T177 T182 T187 T202 T192 T207 T197">
    <cfRule type="cellIs" dxfId="140" priority="119" operator="equal">
      <formula>3</formula>
    </cfRule>
    <cfRule type="cellIs" dxfId="139" priority="120" operator="equal">
      <formula>3</formula>
    </cfRule>
  </conditionalFormatting>
  <conditionalFormatting sqref="T212">
    <cfRule type="containsText" dxfId="138" priority="89" operator="containsText" text="Alta">
      <formula>NOT(ISERROR(SEARCH("Alta",T212)))</formula>
    </cfRule>
    <cfRule type="containsText" dxfId="137" priority="90" operator="containsText" text="Baja">
      <formula>NOT(ISERROR(SEARCH("Baja",T212)))</formula>
    </cfRule>
    <cfRule type="containsText" dxfId="136" priority="91" operator="containsText" text="Media">
      <formula>NOT(ISERROR(SEARCH("Media",T212)))</formula>
    </cfRule>
    <cfRule type="colorScale" priority="92">
      <colorScale>
        <cfvo type="min"/>
        <cfvo type="num" val="2"/>
        <cfvo type="max"/>
        <color rgb="FF00B050"/>
        <color rgb="FFFFFF00"/>
        <color rgb="FFFF0000"/>
      </colorScale>
    </cfRule>
    <cfRule type="containsText" dxfId="135" priority="93" operator="containsText" text="3">
      <formula>NOT(ISERROR(SEARCH("3",T212)))</formula>
    </cfRule>
    <cfRule type="colorScale" priority="94">
      <colorScale>
        <cfvo type="num" val="1"/>
        <cfvo type="num" val="2"/>
        <cfvo type="num" val="3"/>
        <color rgb="FF00B050"/>
        <color rgb="FFFFFF00"/>
        <color rgb="FFFF0000"/>
      </colorScale>
    </cfRule>
    <cfRule type="colorScale" priority="95">
      <colorScale>
        <cfvo type="min"/>
        <cfvo type="percentile" val="50"/>
        <cfvo type="max"/>
        <color rgb="FFF8696B"/>
        <color rgb="FFFFEB84"/>
        <color rgb="FF63BE7B"/>
      </colorScale>
    </cfRule>
    <cfRule type="cellIs" dxfId="134" priority="96" operator="between">
      <formula>0</formula>
      <formula>1</formula>
    </cfRule>
    <cfRule type="cellIs" dxfId="133" priority="99" operator="equal">
      <formula>3</formula>
    </cfRule>
  </conditionalFormatting>
  <conditionalFormatting sqref="T212">
    <cfRule type="cellIs" dxfId="132" priority="97" operator="equal">
      <formula>3</formula>
    </cfRule>
    <cfRule type="cellIs" dxfId="131" priority="98" operator="equal">
      <formula>3</formula>
    </cfRule>
  </conditionalFormatting>
  <conditionalFormatting sqref="T217">
    <cfRule type="containsText" dxfId="130" priority="67" operator="containsText" text="Alta">
      <formula>NOT(ISERROR(SEARCH("Alta",T217)))</formula>
    </cfRule>
    <cfRule type="containsText" dxfId="129" priority="68" operator="containsText" text="Baja">
      <formula>NOT(ISERROR(SEARCH("Baja",T217)))</formula>
    </cfRule>
    <cfRule type="containsText" dxfId="128" priority="69" operator="containsText" text="Media">
      <formula>NOT(ISERROR(SEARCH("Media",T217)))</formula>
    </cfRule>
    <cfRule type="colorScale" priority="70">
      <colorScale>
        <cfvo type="min"/>
        <cfvo type="num" val="2"/>
        <cfvo type="max"/>
        <color rgb="FF00B050"/>
        <color rgb="FFFFFF00"/>
        <color rgb="FFFF0000"/>
      </colorScale>
    </cfRule>
    <cfRule type="containsText" dxfId="127" priority="71" operator="containsText" text="3">
      <formula>NOT(ISERROR(SEARCH("3",T217)))</formula>
    </cfRule>
    <cfRule type="colorScale" priority="72">
      <colorScale>
        <cfvo type="num" val="1"/>
        <cfvo type="num" val="2"/>
        <cfvo type="num" val="3"/>
        <color rgb="FF00B050"/>
        <color rgb="FFFFFF00"/>
        <color rgb="FFFF0000"/>
      </colorScale>
    </cfRule>
    <cfRule type="colorScale" priority="73">
      <colorScale>
        <cfvo type="min"/>
        <cfvo type="percentile" val="50"/>
        <cfvo type="max"/>
        <color rgb="FFF8696B"/>
        <color rgb="FFFFEB84"/>
        <color rgb="FF63BE7B"/>
      </colorScale>
    </cfRule>
    <cfRule type="cellIs" dxfId="126" priority="74" operator="between">
      <formula>0</formula>
      <formula>1</formula>
    </cfRule>
    <cfRule type="cellIs" dxfId="125" priority="77" operator="equal">
      <formula>3</formula>
    </cfRule>
  </conditionalFormatting>
  <conditionalFormatting sqref="T217">
    <cfRule type="cellIs" dxfId="124" priority="75" operator="equal">
      <formula>3</formula>
    </cfRule>
    <cfRule type="cellIs" dxfId="123" priority="76" operator="equal">
      <formula>3</formula>
    </cfRule>
  </conditionalFormatting>
  <conditionalFormatting sqref="T222 T227 T232 T237 T252 T242 T247">
    <cfRule type="cellIs" dxfId="122" priority="53" operator="equal">
      <formula>3</formula>
    </cfRule>
    <cfRule type="cellIs" dxfId="121" priority="54" operator="equal">
      <formula>3</formula>
    </cfRule>
  </conditionalFormatting>
  <conditionalFormatting sqref="T227 T222 T232 T237 T252 T242 T247">
    <cfRule type="containsText" dxfId="120" priority="386" operator="containsText" text="Alta">
      <formula>NOT(ISERROR(SEARCH("Alta",T222)))</formula>
    </cfRule>
    <cfRule type="containsText" dxfId="119" priority="387" operator="containsText" text="Baja">
      <formula>NOT(ISERROR(SEARCH("Baja",T222)))</formula>
    </cfRule>
    <cfRule type="containsText" dxfId="118" priority="388" operator="containsText" text="Media">
      <formula>NOT(ISERROR(SEARCH("Media",T222)))</formula>
    </cfRule>
    <cfRule type="colorScale" priority="389">
      <colorScale>
        <cfvo type="min"/>
        <cfvo type="num" val="2"/>
        <cfvo type="max"/>
        <color rgb="FF00B050"/>
        <color rgb="FFFFFF00"/>
        <color rgb="FFFF0000"/>
      </colorScale>
    </cfRule>
    <cfRule type="containsText" dxfId="117" priority="390" operator="containsText" text="3">
      <formula>NOT(ISERROR(SEARCH("3",T222)))</formula>
    </cfRule>
    <cfRule type="colorScale" priority="391">
      <colorScale>
        <cfvo type="num" val="1"/>
        <cfvo type="num" val="2"/>
        <cfvo type="num" val="3"/>
        <color rgb="FF00B050"/>
        <color rgb="FFFFFF00"/>
        <color rgb="FFFF0000"/>
      </colorScale>
    </cfRule>
    <cfRule type="colorScale" priority="392">
      <colorScale>
        <cfvo type="min"/>
        <cfvo type="percentile" val="50"/>
        <cfvo type="max"/>
        <color rgb="FFF8696B"/>
        <color rgb="FFFFEB84"/>
        <color rgb="FF63BE7B"/>
      </colorScale>
    </cfRule>
    <cfRule type="cellIs" dxfId="116" priority="393" operator="between">
      <formula>0</formula>
      <formula>1</formula>
    </cfRule>
    <cfRule type="cellIs" dxfId="115" priority="394" operator="equal">
      <formula>3</formula>
    </cfRule>
  </conditionalFormatting>
  <conditionalFormatting sqref="AE12 AE17 AE22 AE27 AE32 AE37 AE42 AE47 AE52 AE57 AE62 AE67 AE72 AE77 AE82 AE87 AE92 AE97 AE102 AE107 AE112 AE117 AE122 AE127 AE132 AE137 AE142 AE147 AE152 AE157 AE162 AE167 AE172 AE177 AE182 AE187 AE192 AE197 AE202 AE207 AE212 AE217 AE222 AE227 AE232 AE237 AE242 AE247 AE252">
    <cfRule type="containsText" dxfId="114" priority="1" operator="containsText" text="Crítico">
      <formula>NOT(ISERROR(SEARCH("Crítico",AE12)))</formula>
    </cfRule>
    <cfRule type="containsText" dxfId="113" priority="2" operator="containsText" text="Bajo">
      <formula>NOT(ISERROR(SEARCH("Bajo",AE12)))</formula>
    </cfRule>
    <cfRule type="containsText" dxfId="112" priority="3" operator="containsText" text="Importante">
      <formula>NOT(ISERROR(SEARCH("Importante",AE12)))</formula>
    </cfRule>
    <cfRule type="colorScale" priority="4">
      <colorScale>
        <cfvo type="min"/>
        <cfvo type="num" val="2"/>
        <cfvo type="max"/>
        <color rgb="FF00B050"/>
        <color rgb="FFFFFF00"/>
        <color rgb="FFFF0000"/>
      </colorScale>
    </cfRule>
    <cfRule type="containsText" dxfId="111" priority="5" operator="containsText" text="3">
      <formula>NOT(ISERROR(SEARCH("3",AE12)))</formula>
    </cfRule>
    <cfRule type="colorScale" priority="6">
      <colorScale>
        <cfvo type="num" val="1"/>
        <cfvo type="num" val="2"/>
        <cfvo type="num" val="3"/>
        <color rgb="FF00B050"/>
        <color rgb="FFFFFF00"/>
        <color rgb="FFFF0000"/>
      </colorScale>
    </cfRule>
    <cfRule type="colorScale" priority="7">
      <colorScale>
        <cfvo type="min"/>
        <cfvo type="percentile" val="50"/>
        <cfvo type="max"/>
        <color rgb="FFF8696B"/>
        <color rgb="FFFFEB84"/>
        <color rgb="FF63BE7B"/>
      </colorScale>
    </cfRule>
    <cfRule type="cellIs" dxfId="110" priority="8" operator="between">
      <formula>0</formula>
      <formula>1</formula>
    </cfRule>
    <cfRule type="cellIs" dxfId="109" priority="11" operator="equal">
      <formula>3</formula>
    </cfRule>
  </conditionalFormatting>
  <conditionalFormatting sqref="AE12 AE17 AE22 AE27 AE32 AE37 AE42 AE47 AE52 AE57 AE62 AE67 AE72 AE77 AE82 AE87 AE92 AE97 AE102 AE107 AE112 AE117 AE122 AE127 AE132 AE137 AE142 AE147 AE152 AE157 AE162 AE167 AE172 AE177 AE182 AE187 AE192 AE197 AE202 AE207 AE212 AE217 AE222 AE227 AE232 AE237 AE242 AE247 AE252">
    <cfRule type="cellIs" dxfId="108" priority="9" operator="equal">
      <formula>3</formula>
    </cfRule>
    <cfRule type="cellIs" dxfId="107" priority="10" operator="equal">
      <formula>3</formula>
    </cfRule>
  </conditionalFormatting>
  <dataValidations count="1">
    <dataValidation type="list" allowBlank="1" showInputMessage="1" showErrorMessage="1" sqref="W7:W256" xr:uid="{00000000-0002-0000-0700-000000000000}">
      <formula1>$AH$1:$AK$1</formula1>
    </dataValidation>
  </dataValidations>
  <pageMargins left="0.7" right="0.7" top="0.75" bottom="0.75" header="0.3" footer="0.3"/>
  <pageSetup orientation="portrait" horizontalDpi="300" verticalDpi="300" r:id="rId1"/>
  <ignoredErrors>
    <ignoredError sqref="M8:M11 P8:P11 P13:P16 P18:P21 P23:P26 P28:P31 P33:P36 P38:P46 D7:L11 AB7" unlockedFormula="1"/>
    <ignoredError sqref="P7 P12 P17 P22 P27 P32 P37" formulaRange="1" unlockedFormula="1"/>
  </ignoredErrors>
  <drawing r:id="rId2"/>
  <legacyDrawing r:id="rId3"/>
  <controls>
    <mc:AlternateContent xmlns:mc="http://schemas.openxmlformats.org/markup-compatibility/2006">
      <mc:Choice Requires="x14">
        <control shapeId="13334" r:id="rId4" name="CommandButton1">
          <controlPr defaultSize="0" autoLine="0" autoPict="0" r:id="rId5">
            <anchor moveWithCells="1">
              <from>
                <xdr:col>26</xdr:col>
                <xdr:colOff>476250</xdr:colOff>
                <xdr:row>0</xdr:row>
                <xdr:rowOff>219075</xdr:rowOff>
              </from>
              <to>
                <xdr:col>31</xdr:col>
                <xdr:colOff>2143125</xdr:colOff>
                <xdr:row>4</xdr:row>
                <xdr:rowOff>47625</xdr:rowOff>
              </to>
            </anchor>
          </controlPr>
        </control>
      </mc:Choice>
      <mc:Fallback>
        <control shapeId="13334" r:id="rId4" name="CommandButton1"/>
      </mc:Fallback>
    </mc:AlternateContent>
  </control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1000000}">
          <x14:formula1>
            <xm:f>'Tabla N°2'!$B$4:$B$53</xm:f>
          </x14:formula1>
          <xm:sqref>B7:B256</xm:sqref>
        </x14:dataValidation>
        <x14:dataValidation type="list" allowBlank="1" showInputMessage="1" showErrorMessage="1" xr:uid="{00000000-0002-0000-0700-000002000000}">
          <x14:formula1>
            <xm:f>'Tabla N°2'!$C$4:$C$53</xm:f>
          </x14:formula1>
          <xm:sqref>C7:C256</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2">
    <tabColor rgb="FF00B050"/>
  </sheetPr>
  <dimension ref="A3:G534"/>
  <sheetViews>
    <sheetView workbookViewId="0">
      <selection activeCell="I6" sqref="I6"/>
    </sheetView>
  </sheetViews>
  <sheetFormatPr baseColWidth="10" defaultRowHeight="15" x14ac:dyDescent="0.25"/>
  <cols>
    <col min="1" max="1" width="3.140625" customWidth="1"/>
    <col min="2" max="2" width="12" customWidth="1"/>
    <col min="3" max="3" width="16.28515625" customWidth="1"/>
    <col min="4" max="4" width="43" customWidth="1"/>
    <col min="5" max="5" width="4.140625" customWidth="1"/>
    <col min="6" max="6" width="4.28515625" customWidth="1"/>
    <col min="7" max="7" width="16.28515625" customWidth="1"/>
  </cols>
  <sheetData>
    <row r="3" spans="1:7" ht="23.25" customHeight="1" x14ac:dyDescent="0.25">
      <c r="A3" s="163" t="s">
        <v>9</v>
      </c>
      <c r="B3" s="163" t="s">
        <v>0</v>
      </c>
      <c r="C3" s="163" t="s">
        <v>1</v>
      </c>
      <c r="D3" s="163" t="s">
        <v>2</v>
      </c>
      <c r="E3" s="163" t="s">
        <v>36</v>
      </c>
      <c r="F3" s="163" t="str">
        <f>'Puestos de Trabajo Esp'!M6</f>
        <v>Te    (Hrs)</v>
      </c>
      <c r="G3" s="163" t="s">
        <v>10</v>
      </c>
    </row>
    <row r="4" spans="1:7" ht="76.5" customHeight="1" x14ac:dyDescent="0.25">
      <c r="A4" s="164">
        <v>1</v>
      </c>
      <c r="B4" s="164" t="str">
        <f>'Puestos de Trabajo Emp'!B7</f>
        <v>9200-9300</v>
      </c>
      <c r="C4" s="164" t="str">
        <f>'Puestos de Trabajo Emp'!C7</f>
        <v>Obras civiles (carpinteros, albañil, Cubicador, Enfierradores, Maestro Primera y segunda.</v>
      </c>
      <c r="D4" s="164" t="s">
        <v>883</v>
      </c>
      <c r="E4" s="164">
        <f>'Puestos de Trabajo Emp'!P7</f>
        <v>172</v>
      </c>
      <c r="F4" s="164">
        <f>'Puestos de Trabajo Emp'!Q7</f>
        <v>16</v>
      </c>
      <c r="G4" s="164" t="str">
        <f>'Puestos de Trabajo Emp'!N8</f>
        <v>Orejera 3M tapones auditivos de espuma 1100</v>
      </c>
    </row>
    <row r="5" spans="1:7" ht="76.5" customHeight="1" x14ac:dyDescent="0.25">
      <c r="A5" s="164">
        <v>2</v>
      </c>
      <c r="B5" s="164" t="str">
        <f>'Puestos de Trabajo Emp'!B13</f>
        <v>9200 - 9300</v>
      </c>
      <c r="C5" s="164" t="str">
        <f>'Puestos de Trabajo Emp'!C13</f>
        <v>Soldadores</v>
      </c>
      <c r="D5" s="164" t="s">
        <v>884</v>
      </c>
      <c r="E5" s="164" t="e">
        <f>'Puestos de Trabajo Emp'!#REF!</f>
        <v>#REF!</v>
      </c>
      <c r="F5" s="164" t="e">
        <f>'Puestos de Trabajo Emp'!#REF!</f>
        <v>#REF!</v>
      </c>
      <c r="G5" s="164" t="str">
        <f>'Puestos de Trabajo Emp'!N13</f>
        <v>Orejera 3M tapones auditivos de espuma 1100</v>
      </c>
    </row>
    <row r="6" spans="1:7" ht="76.5" customHeight="1" x14ac:dyDescent="0.25">
      <c r="A6" s="164">
        <v>3</v>
      </c>
      <c r="B6" s="164" t="str">
        <f>'Puestos de Trabajo Emp'!B19</f>
        <v>9200-9300</v>
      </c>
      <c r="C6" s="164" t="str">
        <f>'Puestos de Trabajo Emp'!C19</f>
        <v>prevencionista</v>
      </c>
      <c r="D6" s="164" t="s">
        <v>889</v>
      </c>
      <c r="E6" s="164">
        <f>'Puestos de Trabajo Emp'!P13</f>
        <v>2</v>
      </c>
      <c r="F6" s="164">
        <f>'Puestos de Trabajo Emp'!Q13</f>
        <v>5</v>
      </c>
      <c r="G6" s="164" t="str">
        <f>'Puestos de Trabajo Emp'!N14</f>
        <v>Orejera 3M tapones auditivos de espuma 1100</v>
      </c>
    </row>
    <row r="7" spans="1:7" ht="76.5" customHeight="1" x14ac:dyDescent="0.25">
      <c r="A7" s="164">
        <v>4</v>
      </c>
      <c r="B7" s="164" t="e">
        <f>'Puestos de Trabajo Emp'!#REF!</f>
        <v>#REF!</v>
      </c>
      <c r="C7" s="164" t="e">
        <f>'Puestos de Trabajo Emp'!#REF!</f>
        <v>#REF!</v>
      </c>
      <c r="D7" s="164" t="s">
        <v>890</v>
      </c>
      <c r="E7" s="164" t="e">
        <f>'Puestos de Trabajo Emp'!#REF!</f>
        <v>#REF!</v>
      </c>
      <c r="F7" s="164" t="e">
        <f>'Puestos de Trabajo Emp'!#REF!</f>
        <v>#REF!</v>
      </c>
      <c r="G7" s="164" t="e">
        <f>'Puestos de Trabajo Emp'!#REF!</f>
        <v>#REF!</v>
      </c>
    </row>
    <row r="8" spans="1:7" ht="76.5" customHeight="1" x14ac:dyDescent="0.25">
      <c r="A8" s="164">
        <v>5</v>
      </c>
      <c r="B8" s="164" t="e">
        <f>'Puestos de Trabajo Emp'!#REF!</f>
        <v>#REF!</v>
      </c>
      <c r="C8" s="164" t="e">
        <f>'Puestos de Trabajo Emp'!#REF!</f>
        <v>#REF!</v>
      </c>
      <c r="D8" s="164" t="s">
        <v>891</v>
      </c>
      <c r="E8" s="164" t="e">
        <f>'Puestos de Trabajo Emp'!#REF!</f>
        <v>#REF!</v>
      </c>
      <c r="F8" s="164" t="e">
        <f>'Puestos de Trabajo Emp'!#REF!</f>
        <v>#REF!</v>
      </c>
      <c r="G8" s="164" t="e">
        <f>'Puestos de Trabajo Emp'!#REF!</f>
        <v>#REF!</v>
      </c>
    </row>
    <row r="9" spans="1:7" ht="76.5" hidden="1" customHeight="1" x14ac:dyDescent="0.25">
      <c r="A9" s="164"/>
      <c r="B9" s="164" t="str">
        <f>'Puestos de Trabajo Emp'!B15</f>
        <v>9200-9300</v>
      </c>
      <c r="C9" s="164" t="str">
        <f>'Puestos de Trabajo Emp'!C15</f>
        <v xml:space="preserve">Capataces </v>
      </c>
      <c r="D9" s="164" t="s">
        <v>247</v>
      </c>
      <c r="E9" s="164">
        <f>'Puestos de Trabajo Emp'!P15</f>
        <v>17</v>
      </c>
      <c r="F9" s="164">
        <f>'Puestos de Trabajo Emp'!Q15</f>
        <v>18</v>
      </c>
      <c r="G9" s="164" t="str">
        <f>'Puestos de Trabajo Emp'!N15</f>
        <v>Orejera 3M tapones auditivos de espuma 1100</v>
      </c>
    </row>
    <row r="10" spans="1:7" ht="76.5" hidden="1" customHeight="1" x14ac:dyDescent="0.25">
      <c r="A10" s="164"/>
      <c r="B10" s="164" t="str">
        <f>'Puestos de Trabajo Emp'!B17</f>
        <v>9200-9300</v>
      </c>
      <c r="C10" s="164" t="str">
        <f>'Puestos de Trabajo Emp'!C17</f>
        <v>Supervisores</v>
      </c>
      <c r="D10" s="164" t="s">
        <v>892</v>
      </c>
      <c r="E10" s="164">
        <f>'Puestos de Trabajo Emp'!P17</f>
        <v>1</v>
      </c>
      <c r="F10" s="164">
        <f>'Puestos de Trabajo Emp'!Q17</f>
        <v>16</v>
      </c>
      <c r="G10" s="164" t="str">
        <f>'Puestos de Trabajo Emp'!N17</f>
        <v xml:space="preserve"> tapones auditivos de espuma 1100</v>
      </c>
    </row>
    <row r="11" spans="1:7" ht="76.5" hidden="1" customHeight="1" x14ac:dyDescent="0.25">
      <c r="A11" s="164"/>
      <c r="B11" s="164" t="e">
        <f>'Puestos de Trabajo Emp'!#REF!</f>
        <v>#REF!</v>
      </c>
      <c r="C11" s="164" t="e">
        <f>'Puestos de Trabajo Emp'!#REF!</f>
        <v>#REF!</v>
      </c>
      <c r="D11" s="164" t="s">
        <v>892</v>
      </c>
      <c r="E11" s="164" t="e">
        <f>'Puestos de Trabajo Emp'!#REF!</f>
        <v>#REF!</v>
      </c>
      <c r="F11" s="164" t="e">
        <f>'Puestos de Trabajo Emp'!#REF!</f>
        <v>#REF!</v>
      </c>
      <c r="G11" s="164" t="e">
        <f>'Puestos de Trabajo Emp'!#REF!</f>
        <v>#REF!</v>
      </c>
    </row>
    <row r="12" spans="1:7" ht="76.5" hidden="1" customHeight="1" x14ac:dyDescent="0.25">
      <c r="A12" s="164"/>
      <c r="B12" s="164" t="e">
        <f>'Puestos de Trabajo Emp'!#REF!</f>
        <v>#REF!</v>
      </c>
      <c r="C12" s="164" t="e">
        <f>'Puestos de Trabajo Emp'!#REF!</f>
        <v>#REF!</v>
      </c>
      <c r="D12" s="164" t="s">
        <v>892</v>
      </c>
      <c r="E12" s="164" t="e">
        <f>'Puestos de Trabajo Emp'!#REF!</f>
        <v>#REF!</v>
      </c>
      <c r="F12" s="164" t="e">
        <f>'Puestos de Trabajo Emp'!#REF!</f>
        <v>#REF!</v>
      </c>
      <c r="G12" s="164" t="e">
        <f>'Puestos de Trabajo Emp'!#REF!</f>
        <v>#REF!</v>
      </c>
    </row>
    <row r="13" spans="1:7" ht="76.5" hidden="1" customHeight="1" x14ac:dyDescent="0.25">
      <c r="A13" s="164"/>
      <c r="B13" s="164" t="e">
        <f>'Puestos de Trabajo Emp'!#REF!</f>
        <v>#REF!</v>
      </c>
      <c r="C13" s="164" t="e">
        <f>'Puestos de Trabajo Emp'!#REF!</f>
        <v>#REF!</v>
      </c>
      <c r="D13" s="164" t="s">
        <v>892</v>
      </c>
      <c r="E13" s="164" t="e">
        <f>'Puestos de Trabajo Emp'!#REF!</f>
        <v>#REF!</v>
      </c>
      <c r="F13" s="164" t="e">
        <f>'Puestos de Trabajo Emp'!#REF!</f>
        <v>#REF!</v>
      </c>
      <c r="G13" s="164" t="e">
        <f>'Puestos de Trabajo Emp'!#REF!</f>
        <v>#REF!</v>
      </c>
    </row>
    <row r="14" spans="1:7" ht="76.5" hidden="1" customHeight="1" x14ac:dyDescent="0.25">
      <c r="A14" s="164"/>
      <c r="B14" s="164" t="e">
        <f>'Puestos de Trabajo Emp'!#REF!</f>
        <v>#REF!</v>
      </c>
      <c r="C14" s="164" t="e">
        <f>'Puestos de Trabajo Emp'!#REF!</f>
        <v>#REF!</v>
      </c>
      <c r="D14" s="164" t="s">
        <v>883</v>
      </c>
      <c r="E14" s="164" t="e">
        <f>'Puestos de Trabajo Emp'!#REF!</f>
        <v>#REF!</v>
      </c>
      <c r="F14" s="164" t="e">
        <f>'Puestos de Trabajo Emp'!#REF!</f>
        <v>#REF!</v>
      </c>
      <c r="G14" s="164" t="e">
        <f>'Puestos de Trabajo Emp'!#REF!</f>
        <v>#REF!</v>
      </c>
    </row>
    <row r="15" spans="1:7" ht="76.5" hidden="1" customHeight="1" x14ac:dyDescent="0.25">
      <c r="A15" s="164"/>
      <c r="B15" s="164" t="e">
        <f>'Puestos de Trabajo Emp'!#REF!</f>
        <v>#REF!</v>
      </c>
      <c r="C15" s="164" t="e">
        <f>'Puestos de Trabajo Emp'!#REF!</f>
        <v>#REF!</v>
      </c>
      <c r="D15" s="164" t="s">
        <v>884</v>
      </c>
      <c r="E15" s="164" t="e">
        <f>'Puestos de Trabajo Emp'!#REF!</f>
        <v>#REF!</v>
      </c>
      <c r="F15" s="164" t="e">
        <f>'Puestos de Trabajo Emp'!#REF!</f>
        <v>#REF!</v>
      </c>
      <c r="G15" s="164" t="e">
        <f>'Puestos de Trabajo Emp'!#REF!</f>
        <v>#REF!</v>
      </c>
    </row>
    <row r="16" spans="1:7" ht="76.5" hidden="1" customHeight="1" x14ac:dyDescent="0.25">
      <c r="A16" s="164"/>
      <c r="B16" s="164" t="e">
        <f>'Puestos de Trabajo Emp'!#REF!</f>
        <v>#REF!</v>
      </c>
      <c r="C16" s="164" t="e">
        <f>'Puestos de Trabajo Emp'!#REF!</f>
        <v>#REF!</v>
      </c>
      <c r="D16" s="164" t="s">
        <v>137</v>
      </c>
      <c r="E16" s="164" t="e">
        <f>'Puestos de Trabajo Emp'!#REF!</f>
        <v>#REF!</v>
      </c>
      <c r="F16" s="164" t="e">
        <f>'Puestos de Trabajo Emp'!#REF!</f>
        <v>#REF!</v>
      </c>
      <c r="G16" s="164" t="e">
        <f>'Puestos de Trabajo Emp'!#REF!</f>
        <v>#REF!</v>
      </c>
    </row>
    <row r="17" spans="1:7" ht="76.5" hidden="1" customHeight="1" x14ac:dyDescent="0.25">
      <c r="A17" s="164"/>
      <c r="B17" s="164" t="e">
        <f>'Puestos de Trabajo Emp'!#REF!</f>
        <v>#REF!</v>
      </c>
      <c r="C17" s="164" t="e">
        <f>'Puestos de Trabajo Emp'!#REF!</f>
        <v>#REF!</v>
      </c>
      <c r="D17" s="164" t="s">
        <v>890</v>
      </c>
      <c r="E17" s="164" t="e">
        <f>'Puestos de Trabajo Emp'!#REF!</f>
        <v>#REF!</v>
      </c>
      <c r="F17" s="164" t="e">
        <f>'Puestos de Trabajo Emp'!#REF!</f>
        <v>#REF!</v>
      </c>
      <c r="G17" s="164" t="e">
        <f>'Puestos de Trabajo Emp'!#REF!</f>
        <v>#REF!</v>
      </c>
    </row>
    <row r="18" spans="1:7" ht="76.5" hidden="1" customHeight="1" x14ac:dyDescent="0.25">
      <c r="A18" s="164"/>
      <c r="B18" s="164" t="e">
        <f>'Puestos de Trabajo Emp'!#REF!</f>
        <v>#REF!</v>
      </c>
      <c r="C18" s="164" t="e">
        <f>'Puestos de Trabajo Emp'!#REF!</f>
        <v>#REF!</v>
      </c>
      <c r="D18" s="164" t="s">
        <v>892</v>
      </c>
      <c r="E18" s="164" t="e">
        <f>'Puestos de Trabajo Emp'!#REF!</f>
        <v>#REF!</v>
      </c>
      <c r="F18" s="164" t="e">
        <f>'Puestos de Trabajo Emp'!#REF!</f>
        <v>#REF!</v>
      </c>
      <c r="G18" s="164" t="e">
        <f>'Puestos de Trabajo Emp'!#REF!</f>
        <v>#REF!</v>
      </c>
    </row>
    <row r="19" spans="1:7" ht="76.5" hidden="1" customHeight="1" x14ac:dyDescent="0.25">
      <c r="A19" s="164"/>
      <c r="B19" s="164" t="e">
        <f>'Puestos de Trabajo Emp'!#REF!</f>
        <v>#REF!</v>
      </c>
      <c r="C19" s="164" t="e">
        <f>'Puestos de Trabajo Emp'!#REF!</f>
        <v>#REF!</v>
      </c>
      <c r="D19" s="164" t="e">
        <f>CONCATENATE('Puestos de Trabajo Emp'!#REF!,"; ",'Puestos de Trabajo Emp'!#REF!,"; ",'Puestos de Trabajo Emp'!#REF!,"; ",'Puestos de Trabajo Emp'!#REF!,"; ",'Puestos de Trabajo Emp'!#REF!)</f>
        <v>#REF!</v>
      </c>
      <c r="E19" s="164" t="e">
        <f>'Puestos de Trabajo Emp'!#REF!</f>
        <v>#REF!</v>
      </c>
      <c r="F19" s="164" t="e">
        <f>'Puestos de Trabajo Emp'!#REF!</f>
        <v>#REF!</v>
      </c>
      <c r="G19" s="164" t="e">
        <f>'Puestos de Trabajo Emp'!#REF!</f>
        <v>#REF!</v>
      </c>
    </row>
    <row r="20" spans="1:7" ht="76.5" hidden="1" customHeight="1" x14ac:dyDescent="0.25">
      <c r="A20" s="164"/>
      <c r="B20" s="164" t="e">
        <f>'Puestos de Trabajo Emp'!#REF!</f>
        <v>#REF!</v>
      </c>
      <c r="C20" s="164" t="e">
        <f>'Puestos de Trabajo Emp'!#REF!</f>
        <v>#REF!</v>
      </c>
      <c r="D20" s="164" t="e">
        <f>CONCATENATE('Puestos de Trabajo Emp'!#REF!,"; ",'Puestos de Trabajo Emp'!#REF!,"; ",'Puestos de Trabajo Emp'!#REF!,"; ",'Puestos de Trabajo Emp'!#REF!,"; ",'Puestos de Trabajo Emp'!#REF!)</f>
        <v>#REF!</v>
      </c>
      <c r="E20" s="164" t="e">
        <f>'Puestos de Trabajo Emp'!#REF!</f>
        <v>#REF!</v>
      </c>
      <c r="F20" s="164" t="e">
        <f>'Puestos de Trabajo Emp'!#REF!</f>
        <v>#REF!</v>
      </c>
      <c r="G20" s="164" t="e">
        <f>'Puestos de Trabajo Emp'!#REF!</f>
        <v>#REF!</v>
      </c>
    </row>
    <row r="21" spans="1:7" ht="76.5" hidden="1" customHeight="1" x14ac:dyDescent="0.25">
      <c r="A21" s="164"/>
      <c r="B21" s="164" t="e">
        <f>'Puestos de Trabajo Emp'!#REF!</f>
        <v>#REF!</v>
      </c>
      <c r="C21" s="164" t="e">
        <f>'Puestos de Trabajo Emp'!#REF!</f>
        <v>#REF!</v>
      </c>
      <c r="D21" s="164" t="e">
        <f>CONCATENATE('Puestos de Trabajo Emp'!#REF!,"; ",'Puestos de Trabajo Emp'!#REF!,"; ",'Puestos de Trabajo Emp'!#REF!,"; ",'Puestos de Trabajo Emp'!#REF!,"; ",'Puestos de Trabajo Emp'!#REF!)</f>
        <v>#REF!</v>
      </c>
      <c r="E21" s="164" t="e">
        <f>'Puestos de Trabajo Emp'!#REF!</f>
        <v>#REF!</v>
      </c>
      <c r="F21" s="164" t="e">
        <f>'Puestos de Trabajo Emp'!#REF!</f>
        <v>#REF!</v>
      </c>
      <c r="G21" s="164" t="e">
        <f>'Puestos de Trabajo Emp'!#REF!</f>
        <v>#REF!</v>
      </c>
    </row>
    <row r="22" spans="1:7" ht="76.5" hidden="1" customHeight="1" x14ac:dyDescent="0.25">
      <c r="A22" s="164"/>
      <c r="B22" s="164" t="e">
        <f>'Puestos de Trabajo Emp'!#REF!</f>
        <v>#REF!</v>
      </c>
      <c r="C22" s="164" t="e">
        <f>'Puestos de Trabajo Emp'!#REF!</f>
        <v>#REF!</v>
      </c>
      <c r="D22" s="164" t="e">
        <f>CONCATENATE('Puestos de Trabajo Emp'!#REF!,"; ",'Puestos de Trabajo Emp'!#REF!,"; ",'Puestos de Trabajo Emp'!#REF!,"; ",'Puestos de Trabajo Emp'!#REF!,"; ",'Puestos de Trabajo Emp'!#REF!)</f>
        <v>#REF!</v>
      </c>
      <c r="E22" s="164" t="e">
        <f>'Puestos de Trabajo Emp'!#REF!</f>
        <v>#REF!</v>
      </c>
      <c r="F22" s="164" t="e">
        <f>'Puestos de Trabajo Emp'!#REF!</f>
        <v>#REF!</v>
      </c>
      <c r="G22" s="164" t="e">
        <f>'Puestos de Trabajo Emp'!#REF!</f>
        <v>#REF!</v>
      </c>
    </row>
    <row r="23" spans="1:7" ht="76.5" hidden="1" customHeight="1" x14ac:dyDescent="0.25">
      <c r="A23" s="164"/>
      <c r="B23" s="164" t="e">
        <f>'Puestos de Trabajo Emp'!#REF!</f>
        <v>#REF!</v>
      </c>
      <c r="C23" s="164" t="e">
        <f>'Puestos de Trabajo Emp'!#REF!</f>
        <v>#REF!</v>
      </c>
      <c r="D23" s="164" t="e">
        <f>CONCATENATE('Puestos de Trabajo Emp'!#REF!,"; ",'Puestos de Trabajo Emp'!#REF!,"; ",'Puestos de Trabajo Emp'!#REF!,"; ",'Puestos de Trabajo Emp'!#REF!,"; ",'Puestos de Trabajo Emp'!#REF!)</f>
        <v>#REF!</v>
      </c>
      <c r="E23" s="164" t="e">
        <f>'Puestos de Trabajo Emp'!#REF!</f>
        <v>#REF!</v>
      </c>
      <c r="F23" s="164" t="e">
        <f>'Puestos de Trabajo Emp'!#REF!</f>
        <v>#REF!</v>
      </c>
      <c r="G23" s="164" t="e">
        <f>'Puestos de Trabajo Emp'!#REF!</f>
        <v>#REF!</v>
      </c>
    </row>
    <row r="24" spans="1:7" ht="76.5" hidden="1" customHeight="1" x14ac:dyDescent="0.25">
      <c r="A24" s="164"/>
      <c r="B24" s="164" t="e">
        <f>'Puestos de Trabajo Emp'!#REF!</f>
        <v>#REF!</v>
      </c>
      <c r="C24" s="164" t="e">
        <f>'Puestos de Trabajo Emp'!#REF!</f>
        <v>#REF!</v>
      </c>
      <c r="D24" s="164" t="e">
        <f>CONCATENATE('Puestos de Trabajo Emp'!#REF!,"; ",'Puestos de Trabajo Emp'!#REF!,"; ",'Puestos de Trabajo Emp'!#REF!,"; ",'Puestos de Trabajo Emp'!#REF!,"; ",'Puestos de Trabajo Emp'!#REF!)</f>
        <v>#REF!</v>
      </c>
      <c r="E24" s="164" t="e">
        <f>'Puestos de Trabajo Emp'!#REF!</f>
        <v>#REF!</v>
      </c>
      <c r="F24" s="164" t="e">
        <f>'Puestos de Trabajo Emp'!#REF!</f>
        <v>#REF!</v>
      </c>
      <c r="G24" s="164" t="e">
        <f>'Puestos de Trabajo Emp'!#REF!</f>
        <v>#REF!</v>
      </c>
    </row>
    <row r="25" spans="1:7" ht="76.5" hidden="1" customHeight="1" x14ac:dyDescent="0.25">
      <c r="A25" s="164"/>
      <c r="B25" s="164" t="e">
        <f>'Puestos de Trabajo Emp'!#REF!</f>
        <v>#REF!</v>
      </c>
      <c r="C25" s="164" t="e">
        <f>'Puestos de Trabajo Emp'!#REF!</f>
        <v>#REF!</v>
      </c>
      <c r="D25" s="164" t="e">
        <f>CONCATENATE('Puestos de Trabajo Emp'!#REF!,"; ",'Puestos de Trabajo Emp'!#REF!,"; ",'Puestos de Trabajo Emp'!#REF!,"; ",'Puestos de Trabajo Emp'!#REF!,"; ",'Puestos de Trabajo Emp'!#REF!)</f>
        <v>#REF!</v>
      </c>
      <c r="E25" s="164" t="e">
        <f>'Puestos de Trabajo Emp'!#REF!</f>
        <v>#REF!</v>
      </c>
      <c r="F25" s="164" t="e">
        <f>'Puestos de Trabajo Emp'!#REF!</f>
        <v>#REF!</v>
      </c>
      <c r="G25" s="164" t="e">
        <f>'Puestos de Trabajo Emp'!#REF!</f>
        <v>#REF!</v>
      </c>
    </row>
    <row r="26" spans="1:7" ht="76.5" hidden="1" customHeight="1" x14ac:dyDescent="0.25">
      <c r="A26" s="164"/>
      <c r="B26" s="164" t="e">
        <f>'Puestos de Trabajo Emp'!#REF!</f>
        <v>#REF!</v>
      </c>
      <c r="C26" s="164" t="e">
        <f>'Puestos de Trabajo Emp'!#REF!</f>
        <v>#REF!</v>
      </c>
      <c r="D26" s="164" t="e">
        <f>CONCATENATE('Puestos de Trabajo Emp'!#REF!,"; ",'Puestos de Trabajo Emp'!#REF!,"; ",'Puestos de Trabajo Emp'!#REF!,"; ",'Puestos de Trabajo Emp'!#REF!,"; ",'Puestos de Trabajo Emp'!#REF!)</f>
        <v>#REF!</v>
      </c>
      <c r="E26" s="164" t="e">
        <f>'Puestos de Trabajo Emp'!#REF!</f>
        <v>#REF!</v>
      </c>
      <c r="F26" s="164" t="e">
        <f>'Puestos de Trabajo Emp'!#REF!</f>
        <v>#REF!</v>
      </c>
      <c r="G26" s="164" t="e">
        <f>'Puestos de Trabajo Emp'!#REF!</f>
        <v>#REF!</v>
      </c>
    </row>
    <row r="27" spans="1:7" ht="76.5" hidden="1" customHeight="1" x14ac:dyDescent="0.25">
      <c r="A27" s="164"/>
      <c r="B27" s="164" t="e">
        <f>'Puestos de Trabajo Emp'!#REF!</f>
        <v>#REF!</v>
      </c>
      <c r="C27" s="164" t="e">
        <f>'Puestos de Trabajo Emp'!#REF!</f>
        <v>#REF!</v>
      </c>
      <c r="D27" s="164" t="e">
        <f>CONCATENATE('Puestos de Trabajo Emp'!#REF!,"; ",'Puestos de Trabajo Emp'!#REF!,"; ",'Puestos de Trabajo Emp'!#REF!,"; ",'Puestos de Trabajo Emp'!#REF!,"; ",'Puestos de Trabajo Emp'!#REF!)</f>
        <v>#REF!</v>
      </c>
      <c r="E27" s="164" t="e">
        <f>'Puestos de Trabajo Emp'!#REF!</f>
        <v>#REF!</v>
      </c>
      <c r="F27" s="164" t="e">
        <f>'Puestos de Trabajo Emp'!#REF!</f>
        <v>#REF!</v>
      </c>
      <c r="G27" s="164" t="e">
        <f>'Puestos de Trabajo Emp'!#REF!</f>
        <v>#REF!</v>
      </c>
    </row>
    <row r="28" spans="1:7" ht="76.5" hidden="1" customHeight="1" x14ac:dyDescent="0.25">
      <c r="A28" s="164"/>
      <c r="B28" s="164" t="e">
        <f>'Puestos de Trabajo Emp'!#REF!</f>
        <v>#REF!</v>
      </c>
      <c r="C28" s="164" t="e">
        <f>'Puestos de Trabajo Emp'!#REF!</f>
        <v>#REF!</v>
      </c>
      <c r="D28" s="164" t="e">
        <f>CONCATENATE('Puestos de Trabajo Emp'!#REF!,"; ",'Puestos de Trabajo Emp'!#REF!,"; ",'Puestos de Trabajo Emp'!#REF!,"; ",'Puestos de Trabajo Emp'!#REF!,"; ",'Puestos de Trabajo Emp'!#REF!)</f>
        <v>#REF!</v>
      </c>
      <c r="E28" s="164" t="e">
        <f>'Puestos de Trabajo Emp'!#REF!</f>
        <v>#REF!</v>
      </c>
      <c r="F28" s="164" t="e">
        <f>'Puestos de Trabajo Emp'!#REF!</f>
        <v>#REF!</v>
      </c>
      <c r="G28" s="164" t="e">
        <f>'Puestos de Trabajo Emp'!#REF!</f>
        <v>#REF!</v>
      </c>
    </row>
    <row r="29" spans="1:7" ht="76.5" hidden="1" customHeight="1" x14ac:dyDescent="0.25">
      <c r="A29" s="164"/>
      <c r="B29" s="164" t="e">
        <f>'Puestos de Trabajo Emp'!#REF!</f>
        <v>#REF!</v>
      </c>
      <c r="C29" s="164" t="e">
        <f>'Puestos de Trabajo Emp'!#REF!</f>
        <v>#REF!</v>
      </c>
      <c r="D29" s="164" t="e">
        <f>CONCATENATE('Puestos de Trabajo Emp'!#REF!,"; ",'Puestos de Trabajo Emp'!#REF!,"; ",'Puestos de Trabajo Emp'!#REF!,"; ",'Puestos de Trabajo Emp'!#REF!,"; ",'Puestos de Trabajo Emp'!#REF!)</f>
        <v>#REF!</v>
      </c>
      <c r="E29" s="164" t="e">
        <f>'Puestos de Trabajo Emp'!#REF!</f>
        <v>#REF!</v>
      </c>
      <c r="F29" s="164" t="e">
        <f>'Puestos de Trabajo Emp'!#REF!</f>
        <v>#REF!</v>
      </c>
      <c r="G29" s="164" t="e">
        <f>'Puestos de Trabajo Emp'!#REF!</f>
        <v>#REF!</v>
      </c>
    </row>
    <row r="30" spans="1:7" ht="76.5" hidden="1" customHeight="1" x14ac:dyDescent="0.25">
      <c r="A30" s="164"/>
      <c r="B30" s="164" t="e">
        <f>'Puestos de Trabajo Emp'!#REF!</f>
        <v>#REF!</v>
      </c>
      <c r="C30" s="164" t="e">
        <f>'Puestos de Trabajo Emp'!#REF!</f>
        <v>#REF!</v>
      </c>
      <c r="D30" s="164" t="e">
        <f>CONCATENATE('Puestos de Trabajo Emp'!#REF!,"; ",'Puestos de Trabajo Emp'!#REF!,"; ",'Puestos de Trabajo Emp'!#REF!,"; ",'Puestos de Trabajo Emp'!#REF!,"; ",'Puestos de Trabajo Emp'!#REF!)</f>
        <v>#REF!</v>
      </c>
      <c r="E30" s="164" t="e">
        <f>'Puestos de Trabajo Emp'!#REF!</f>
        <v>#REF!</v>
      </c>
      <c r="F30" s="164" t="e">
        <f>'Puestos de Trabajo Emp'!#REF!</f>
        <v>#REF!</v>
      </c>
      <c r="G30" s="164" t="e">
        <f>'Puestos de Trabajo Emp'!#REF!</f>
        <v>#REF!</v>
      </c>
    </row>
    <row r="31" spans="1:7" ht="76.5" hidden="1" customHeight="1" x14ac:dyDescent="0.25">
      <c r="A31" s="164"/>
      <c r="B31" s="164" t="e">
        <f>'Puestos de Trabajo Emp'!#REF!</f>
        <v>#REF!</v>
      </c>
      <c r="C31" s="164" t="e">
        <f>'Puestos de Trabajo Emp'!#REF!</f>
        <v>#REF!</v>
      </c>
      <c r="D31" s="164" t="e">
        <f>CONCATENATE('Puestos de Trabajo Emp'!#REF!,"; ",'Puestos de Trabajo Emp'!#REF!,"; ",'Puestos de Trabajo Emp'!#REF!,"; ",'Puestos de Trabajo Emp'!#REF!,"; ",'Puestos de Trabajo Emp'!#REF!)</f>
        <v>#REF!</v>
      </c>
      <c r="E31" s="164" t="e">
        <f>'Puestos de Trabajo Emp'!#REF!</f>
        <v>#REF!</v>
      </c>
      <c r="F31" s="164" t="e">
        <f>'Puestos de Trabajo Emp'!#REF!</f>
        <v>#REF!</v>
      </c>
      <c r="G31" s="164" t="e">
        <f>'Puestos de Trabajo Emp'!#REF!</f>
        <v>#REF!</v>
      </c>
    </row>
    <row r="32" spans="1:7" ht="76.5" hidden="1" customHeight="1" x14ac:dyDescent="0.25">
      <c r="A32" s="164"/>
      <c r="B32" s="164" t="e">
        <f>'Puestos de Trabajo Emp'!#REF!</f>
        <v>#REF!</v>
      </c>
      <c r="C32" s="164" t="e">
        <f>'Puestos de Trabajo Emp'!#REF!</f>
        <v>#REF!</v>
      </c>
      <c r="D32" s="164" t="e">
        <f>CONCATENATE('Puestos de Trabajo Emp'!#REF!,"; ",'Puestos de Trabajo Emp'!#REF!,"; ",'Puestos de Trabajo Emp'!#REF!,"; ",'Puestos de Trabajo Emp'!#REF!,"; ",'Puestos de Trabajo Emp'!#REF!)</f>
        <v>#REF!</v>
      </c>
      <c r="E32" s="164" t="e">
        <f>'Puestos de Trabajo Emp'!#REF!</f>
        <v>#REF!</v>
      </c>
      <c r="F32" s="164" t="e">
        <f>'Puestos de Trabajo Emp'!#REF!</f>
        <v>#REF!</v>
      </c>
      <c r="G32" s="164" t="e">
        <f>'Puestos de Trabajo Emp'!#REF!</f>
        <v>#REF!</v>
      </c>
    </row>
    <row r="33" spans="1:7" ht="76.5" hidden="1" customHeight="1" x14ac:dyDescent="0.25">
      <c r="A33" s="164"/>
      <c r="B33" s="164" t="e">
        <f>'Puestos de Trabajo Emp'!#REF!</f>
        <v>#REF!</v>
      </c>
      <c r="C33" s="164" t="e">
        <f>'Puestos de Trabajo Emp'!#REF!</f>
        <v>#REF!</v>
      </c>
      <c r="D33" s="164" t="e">
        <f>CONCATENATE('Puestos de Trabajo Emp'!#REF!,"; ",'Puestos de Trabajo Emp'!#REF!,"; ",'Puestos de Trabajo Emp'!#REF!,"; ",'Puestos de Trabajo Emp'!#REF!,"; ",'Puestos de Trabajo Emp'!#REF!)</f>
        <v>#REF!</v>
      </c>
      <c r="E33" s="164" t="e">
        <f>'Puestos de Trabajo Emp'!#REF!</f>
        <v>#REF!</v>
      </c>
      <c r="F33" s="164" t="e">
        <f>'Puestos de Trabajo Emp'!#REF!</f>
        <v>#REF!</v>
      </c>
      <c r="G33" s="164" t="e">
        <f>'Puestos de Trabajo Emp'!#REF!</f>
        <v>#REF!</v>
      </c>
    </row>
    <row r="34" spans="1:7" ht="76.5" hidden="1" customHeight="1" x14ac:dyDescent="0.25">
      <c r="A34" s="164"/>
      <c r="B34" s="164" t="e">
        <f>'Puestos de Trabajo Emp'!#REF!</f>
        <v>#REF!</v>
      </c>
      <c r="C34" s="164" t="e">
        <f>'Puestos de Trabajo Emp'!#REF!</f>
        <v>#REF!</v>
      </c>
      <c r="D34" s="164" t="e">
        <f>CONCATENATE('Puestos de Trabajo Emp'!#REF!,"; ",'Puestos de Trabajo Emp'!#REF!,"; ",'Puestos de Trabajo Emp'!#REF!,"; ",'Puestos de Trabajo Emp'!#REF!,"; ",'Puestos de Trabajo Emp'!#REF!)</f>
        <v>#REF!</v>
      </c>
      <c r="E34" s="164" t="e">
        <f>'Puestos de Trabajo Emp'!#REF!</f>
        <v>#REF!</v>
      </c>
      <c r="F34" s="164" t="e">
        <f>'Puestos de Trabajo Emp'!#REF!</f>
        <v>#REF!</v>
      </c>
      <c r="G34" s="164" t="e">
        <f>'Puestos de Trabajo Emp'!#REF!</f>
        <v>#REF!</v>
      </c>
    </row>
    <row r="35" spans="1:7" ht="76.5" hidden="1" customHeight="1" x14ac:dyDescent="0.25">
      <c r="A35" s="164"/>
      <c r="B35" s="164" t="e">
        <f>'Puestos de Trabajo Emp'!#REF!</f>
        <v>#REF!</v>
      </c>
      <c r="C35" s="164" t="e">
        <f>'Puestos de Trabajo Emp'!#REF!</f>
        <v>#REF!</v>
      </c>
      <c r="D35" s="164" t="e">
        <f>CONCATENATE('Puestos de Trabajo Emp'!#REF!,"; ",'Puestos de Trabajo Emp'!#REF!,"; ",'Puestos de Trabajo Emp'!#REF!,"; ",'Puestos de Trabajo Emp'!#REF!,"; ",'Puestos de Trabajo Emp'!#REF!)</f>
        <v>#REF!</v>
      </c>
      <c r="E35" s="164" t="e">
        <f>'Puestos de Trabajo Emp'!#REF!</f>
        <v>#REF!</v>
      </c>
      <c r="F35" s="164" t="e">
        <f>'Puestos de Trabajo Emp'!#REF!</f>
        <v>#REF!</v>
      </c>
      <c r="G35" s="164" t="e">
        <f>'Puestos de Trabajo Emp'!#REF!</f>
        <v>#REF!</v>
      </c>
    </row>
    <row r="36" spans="1:7" ht="76.5" hidden="1" customHeight="1" x14ac:dyDescent="0.25">
      <c r="A36" s="164"/>
      <c r="B36" s="164" t="e">
        <f>'Puestos de Trabajo Emp'!#REF!</f>
        <v>#REF!</v>
      </c>
      <c r="C36" s="164" t="e">
        <f>'Puestos de Trabajo Emp'!#REF!</f>
        <v>#REF!</v>
      </c>
      <c r="D36" s="164" t="e">
        <f>CONCATENATE('Puestos de Trabajo Emp'!#REF!,"; ",'Puestos de Trabajo Emp'!#REF!,"; ",'Puestos de Trabajo Emp'!#REF!,"; ",'Puestos de Trabajo Emp'!#REF!,"; ",'Puestos de Trabajo Emp'!#REF!)</f>
        <v>#REF!</v>
      </c>
      <c r="E36" s="164" t="e">
        <f>'Puestos de Trabajo Emp'!#REF!</f>
        <v>#REF!</v>
      </c>
      <c r="F36" s="164" t="e">
        <f>'Puestos de Trabajo Emp'!#REF!</f>
        <v>#REF!</v>
      </c>
      <c r="G36" s="164" t="e">
        <f>'Puestos de Trabajo Emp'!#REF!</f>
        <v>#REF!</v>
      </c>
    </row>
    <row r="37" spans="1:7" ht="76.5" hidden="1" customHeight="1" x14ac:dyDescent="0.25">
      <c r="A37" s="164"/>
      <c r="B37" s="164" t="e">
        <f>'Puestos de Trabajo Emp'!#REF!</f>
        <v>#REF!</v>
      </c>
      <c r="C37" s="164" t="e">
        <f>'Puestos de Trabajo Emp'!#REF!</f>
        <v>#REF!</v>
      </c>
      <c r="D37" s="164" t="e">
        <f>CONCATENATE('Puestos de Trabajo Emp'!#REF!,"; ",'Puestos de Trabajo Emp'!#REF!,"; ",'Puestos de Trabajo Emp'!#REF!,"; ",'Puestos de Trabajo Emp'!#REF!,"; ",'Puestos de Trabajo Emp'!#REF!)</f>
        <v>#REF!</v>
      </c>
      <c r="E37" s="164" t="e">
        <f>'Puestos de Trabajo Emp'!#REF!</f>
        <v>#REF!</v>
      </c>
      <c r="F37" s="164" t="e">
        <f>'Puestos de Trabajo Emp'!#REF!</f>
        <v>#REF!</v>
      </c>
      <c r="G37" s="164" t="e">
        <f>'Puestos de Trabajo Emp'!#REF!</f>
        <v>#REF!</v>
      </c>
    </row>
    <row r="38" spans="1:7" ht="76.5" hidden="1" customHeight="1" x14ac:dyDescent="0.25">
      <c r="A38" s="164"/>
      <c r="B38" s="164" t="e">
        <f>'Puestos de Trabajo Emp'!#REF!</f>
        <v>#REF!</v>
      </c>
      <c r="C38" s="164" t="e">
        <f>'Puestos de Trabajo Emp'!#REF!</f>
        <v>#REF!</v>
      </c>
      <c r="D38" s="164" t="e">
        <f>CONCATENATE('Puestos de Trabajo Emp'!#REF!,"; ",'Puestos de Trabajo Emp'!#REF!,"; ",'Puestos de Trabajo Emp'!#REF!,"; ",'Puestos de Trabajo Emp'!#REF!,"; ",'Puestos de Trabajo Emp'!#REF!)</f>
        <v>#REF!</v>
      </c>
      <c r="E38" s="164" t="e">
        <f>'Puestos de Trabajo Emp'!#REF!</f>
        <v>#REF!</v>
      </c>
      <c r="F38" s="164" t="e">
        <f>'Puestos de Trabajo Emp'!#REF!</f>
        <v>#REF!</v>
      </c>
      <c r="G38" s="164" t="e">
        <f>'Puestos de Trabajo Emp'!#REF!</f>
        <v>#REF!</v>
      </c>
    </row>
    <row r="39" spans="1:7" ht="76.5" hidden="1" customHeight="1" x14ac:dyDescent="0.25">
      <c r="A39" s="164"/>
      <c r="B39" s="164" t="e">
        <f>'Puestos de Trabajo Emp'!#REF!</f>
        <v>#REF!</v>
      </c>
      <c r="C39" s="164" t="e">
        <f>'Puestos de Trabajo Emp'!#REF!</f>
        <v>#REF!</v>
      </c>
      <c r="D39" s="164" t="e">
        <f>CONCATENATE('Puestos de Trabajo Emp'!#REF!,"; ",'Puestos de Trabajo Emp'!#REF!,"; ",'Puestos de Trabajo Emp'!#REF!,"; ",'Puestos de Trabajo Emp'!#REF!,"; ",'Puestos de Trabajo Emp'!#REF!)</f>
        <v>#REF!</v>
      </c>
      <c r="E39" s="164" t="e">
        <f>'Puestos de Trabajo Emp'!#REF!</f>
        <v>#REF!</v>
      </c>
      <c r="F39" s="164" t="e">
        <f>'Puestos de Trabajo Emp'!#REF!</f>
        <v>#REF!</v>
      </c>
      <c r="G39" s="164" t="e">
        <f>'Puestos de Trabajo Emp'!#REF!</f>
        <v>#REF!</v>
      </c>
    </row>
    <row r="40" spans="1:7" ht="76.5" hidden="1" customHeight="1" x14ac:dyDescent="0.25">
      <c r="A40" s="164"/>
      <c r="B40" s="164" t="e">
        <f>'Puestos de Trabajo Emp'!#REF!</f>
        <v>#REF!</v>
      </c>
      <c r="C40" s="164" t="e">
        <f>'Puestos de Trabajo Emp'!#REF!</f>
        <v>#REF!</v>
      </c>
      <c r="D40" s="164" t="e">
        <f>CONCATENATE('Puestos de Trabajo Emp'!#REF!,"; ",'Puestos de Trabajo Emp'!#REF!,"; ",'Puestos de Trabajo Emp'!#REF!,"; ",'Puestos de Trabajo Emp'!#REF!,"; ",'Puestos de Trabajo Emp'!#REF!)</f>
        <v>#REF!</v>
      </c>
      <c r="E40" s="164" t="e">
        <f>'Puestos de Trabajo Emp'!#REF!</f>
        <v>#REF!</v>
      </c>
      <c r="F40" s="164" t="e">
        <f>'Puestos de Trabajo Emp'!#REF!</f>
        <v>#REF!</v>
      </c>
      <c r="G40" s="164" t="e">
        <f>'Puestos de Trabajo Emp'!#REF!</f>
        <v>#REF!</v>
      </c>
    </row>
    <row r="41" spans="1:7" ht="76.5" hidden="1" customHeight="1" x14ac:dyDescent="0.25">
      <c r="A41" s="164"/>
      <c r="B41" s="164" t="e">
        <f>'Puestos de Trabajo Emp'!#REF!</f>
        <v>#REF!</v>
      </c>
      <c r="C41" s="164" t="e">
        <f>'Puestos de Trabajo Emp'!#REF!</f>
        <v>#REF!</v>
      </c>
      <c r="D41" s="164" t="e">
        <f>CONCATENATE('Puestos de Trabajo Emp'!#REF!,"; ",'Puestos de Trabajo Emp'!#REF!,"; ",'Puestos de Trabajo Emp'!#REF!,"; ",'Puestos de Trabajo Emp'!#REF!,"; ",'Puestos de Trabajo Emp'!#REF!)</f>
        <v>#REF!</v>
      </c>
      <c r="E41" s="164" t="e">
        <f>'Puestos de Trabajo Emp'!#REF!</f>
        <v>#REF!</v>
      </c>
      <c r="F41" s="164" t="e">
        <f>'Puestos de Trabajo Emp'!#REF!</f>
        <v>#REF!</v>
      </c>
      <c r="G41" s="164" t="e">
        <f>'Puestos de Trabajo Emp'!#REF!</f>
        <v>#REF!</v>
      </c>
    </row>
    <row r="42" spans="1:7" ht="76.5" hidden="1" customHeight="1" x14ac:dyDescent="0.25">
      <c r="A42" s="164"/>
      <c r="B42" s="164" t="e">
        <f>'Puestos de Trabajo Emp'!#REF!</f>
        <v>#REF!</v>
      </c>
      <c r="C42" s="164" t="e">
        <f>'Puestos de Trabajo Emp'!#REF!</f>
        <v>#REF!</v>
      </c>
      <c r="D42" s="164" t="e">
        <f>CONCATENATE('Puestos de Trabajo Emp'!#REF!,"; ",'Puestos de Trabajo Emp'!#REF!,"; ",'Puestos de Trabajo Emp'!#REF!,"; ",'Puestos de Trabajo Emp'!#REF!,"; ",'Puestos de Trabajo Emp'!#REF!)</f>
        <v>#REF!</v>
      </c>
      <c r="E42" s="164" t="e">
        <f>'Puestos de Trabajo Emp'!#REF!</f>
        <v>#REF!</v>
      </c>
      <c r="F42" s="164" t="e">
        <f>'Puestos de Trabajo Emp'!#REF!</f>
        <v>#REF!</v>
      </c>
      <c r="G42" s="164" t="e">
        <f>'Puestos de Trabajo Emp'!#REF!</f>
        <v>#REF!</v>
      </c>
    </row>
    <row r="43" spans="1:7" ht="76.5" hidden="1" customHeight="1" x14ac:dyDescent="0.25">
      <c r="A43" s="164"/>
      <c r="B43" s="164" t="e">
        <f>'Puestos de Trabajo Emp'!#REF!</f>
        <v>#REF!</v>
      </c>
      <c r="C43" s="164" t="e">
        <f>'Puestos de Trabajo Emp'!#REF!</f>
        <v>#REF!</v>
      </c>
      <c r="D43" s="164" t="e">
        <f>CONCATENATE('Puestos de Trabajo Emp'!#REF!,"; ",'Puestos de Trabajo Emp'!#REF!,"; ",'Puestos de Trabajo Emp'!#REF!,"; ",'Puestos de Trabajo Emp'!#REF!,"; ",'Puestos de Trabajo Emp'!#REF!)</f>
        <v>#REF!</v>
      </c>
      <c r="E43" s="164" t="e">
        <f>'Puestos de Trabajo Emp'!#REF!</f>
        <v>#REF!</v>
      </c>
      <c r="F43" s="164" t="e">
        <f>'Puestos de Trabajo Emp'!#REF!</f>
        <v>#REF!</v>
      </c>
      <c r="G43" s="164" t="e">
        <f>'Puestos de Trabajo Emp'!#REF!</f>
        <v>#REF!</v>
      </c>
    </row>
    <row r="44" spans="1:7" ht="76.5" hidden="1" customHeight="1" x14ac:dyDescent="0.25">
      <c r="A44" s="164"/>
      <c r="B44" s="164" t="e">
        <f>'Puestos de Trabajo Emp'!#REF!</f>
        <v>#REF!</v>
      </c>
      <c r="C44" s="164" t="e">
        <f>'Puestos de Trabajo Emp'!#REF!</f>
        <v>#REF!</v>
      </c>
      <c r="D44" s="164" t="e">
        <f>CONCATENATE('Puestos de Trabajo Emp'!#REF!,"; ",'Puestos de Trabajo Emp'!#REF!,"; ",'Puestos de Trabajo Emp'!#REF!,"; ",'Puestos de Trabajo Emp'!#REF!,"; ",'Puestos de Trabajo Emp'!#REF!)</f>
        <v>#REF!</v>
      </c>
      <c r="E44" s="164" t="e">
        <f>'Puestos de Trabajo Emp'!#REF!</f>
        <v>#REF!</v>
      </c>
      <c r="F44" s="164" t="e">
        <f>'Puestos de Trabajo Emp'!#REF!</f>
        <v>#REF!</v>
      </c>
      <c r="G44" s="164" t="e">
        <f>'Puestos de Trabajo Emp'!#REF!</f>
        <v>#REF!</v>
      </c>
    </row>
    <row r="45" spans="1:7" ht="76.5" hidden="1" customHeight="1" x14ac:dyDescent="0.25">
      <c r="A45" s="164"/>
      <c r="B45" s="164" t="e">
        <f>'Puestos de Trabajo Emp'!#REF!</f>
        <v>#REF!</v>
      </c>
      <c r="C45" s="164" t="e">
        <f>'Puestos de Trabajo Emp'!#REF!</f>
        <v>#REF!</v>
      </c>
      <c r="D45" s="164" t="e">
        <f>CONCATENATE('Puestos de Trabajo Emp'!D19,"; ",'Puestos de Trabajo Emp'!D20,"; ",'Puestos de Trabajo Emp'!#REF!,"; ",'Puestos de Trabajo Emp'!#REF!,"; ",'Puestos de Trabajo Emp'!#REF!)</f>
        <v>#REF!</v>
      </c>
      <c r="E45" s="164">
        <f>'Puestos de Trabajo Emp'!P19</f>
        <v>7</v>
      </c>
      <c r="F45" s="164">
        <f>'Puestos de Trabajo Emp'!Q19</f>
        <v>14</v>
      </c>
      <c r="G45" s="164" t="str">
        <f>'Puestos de Trabajo Emp'!N19</f>
        <v xml:space="preserve"> tapones auditivos de espuma 1101</v>
      </c>
    </row>
    <row r="46" spans="1:7" ht="76.5" hidden="1" customHeight="1" x14ac:dyDescent="0.25">
      <c r="A46" s="164"/>
      <c r="B46" s="164" t="e">
        <f>'Puestos de Trabajo Emp'!#REF!</f>
        <v>#REF!</v>
      </c>
      <c r="C46" s="164" t="e">
        <f>'Puestos de Trabajo Emp'!#REF!</f>
        <v>#REF!</v>
      </c>
      <c r="D46" s="164" t="e">
        <f>CONCATENATE('Puestos de Trabajo Emp'!#REF!,"; ",'Puestos de Trabajo Emp'!#REF!,"; ",'Puestos de Trabajo Emp'!#REF!,"; ",'Puestos de Trabajo Emp'!#REF!,"; ",'Puestos de Trabajo Emp'!#REF!)</f>
        <v>#REF!</v>
      </c>
      <c r="E46" s="164" t="e">
        <f>'Puestos de Trabajo Emp'!#REF!</f>
        <v>#REF!</v>
      </c>
      <c r="F46" s="164" t="e">
        <f>'Puestos de Trabajo Emp'!#REF!</f>
        <v>#REF!</v>
      </c>
      <c r="G46" s="164" t="e">
        <f>'Puestos de Trabajo Emp'!#REF!</f>
        <v>#REF!</v>
      </c>
    </row>
    <row r="47" spans="1:7" ht="76.5" hidden="1" customHeight="1" x14ac:dyDescent="0.25">
      <c r="A47" s="164"/>
      <c r="B47" s="164" t="e">
        <f>'Puestos de Trabajo Emp'!#REF!</f>
        <v>#REF!</v>
      </c>
      <c r="C47" s="164" t="e">
        <f>'Puestos de Trabajo Emp'!#REF!</f>
        <v>#REF!</v>
      </c>
      <c r="D47" s="164" t="e">
        <f>CONCATENATE('Puestos de Trabajo Emp'!#REF!,"; ",'Puestos de Trabajo Emp'!#REF!,"; ",'Puestos de Trabajo Emp'!#REF!,"; ",'Puestos de Trabajo Emp'!#REF!,"; ",'Puestos de Trabajo Emp'!#REF!)</f>
        <v>#REF!</v>
      </c>
      <c r="E47" s="164" t="e">
        <f>'Puestos de Trabajo Emp'!#REF!</f>
        <v>#REF!</v>
      </c>
      <c r="F47" s="164" t="e">
        <f>'Puestos de Trabajo Emp'!#REF!</f>
        <v>#REF!</v>
      </c>
      <c r="G47" s="164" t="e">
        <f>'Puestos de Trabajo Emp'!#REF!</f>
        <v>#REF!</v>
      </c>
    </row>
    <row r="48" spans="1:7" ht="76.5" hidden="1" customHeight="1" x14ac:dyDescent="0.25">
      <c r="A48" s="164"/>
      <c r="B48" s="164" t="e">
        <f>'Puestos de Trabajo Emp'!#REF!</f>
        <v>#REF!</v>
      </c>
      <c r="C48" s="164" t="e">
        <f>'Puestos de Trabajo Emp'!#REF!</f>
        <v>#REF!</v>
      </c>
      <c r="D48" s="164" t="e">
        <f>CONCATENATE('Puestos de Trabajo Emp'!#REF!,"; ",'Puestos de Trabajo Emp'!#REF!,"; ",'Puestos de Trabajo Emp'!#REF!,"; ",'Puestos de Trabajo Emp'!#REF!,"; ",'Puestos de Trabajo Emp'!#REF!)</f>
        <v>#REF!</v>
      </c>
      <c r="E48" s="164" t="e">
        <f>'Puestos de Trabajo Emp'!#REF!</f>
        <v>#REF!</v>
      </c>
      <c r="F48" s="164" t="e">
        <f>'Puestos de Trabajo Emp'!#REF!</f>
        <v>#REF!</v>
      </c>
      <c r="G48" s="164" t="e">
        <f>'Puestos de Trabajo Emp'!#REF!</f>
        <v>#REF!</v>
      </c>
    </row>
    <row r="49" spans="1:7" ht="76.5" hidden="1" customHeight="1" x14ac:dyDescent="0.25">
      <c r="A49" s="164"/>
      <c r="B49" s="164" t="e">
        <f>'Puestos de Trabajo Emp'!#REF!</f>
        <v>#REF!</v>
      </c>
      <c r="C49" s="164" t="e">
        <f>'Puestos de Trabajo Emp'!#REF!</f>
        <v>#REF!</v>
      </c>
      <c r="D49" s="164" t="e">
        <f>CONCATENATE('Puestos de Trabajo Emp'!#REF!,"; ",'Puestos de Trabajo Emp'!#REF!,"; ",'Puestos de Trabajo Emp'!#REF!,"; ",'Puestos de Trabajo Emp'!#REF!,"; ",'Puestos de Trabajo Emp'!#REF!)</f>
        <v>#REF!</v>
      </c>
      <c r="E49" s="164" t="e">
        <f>'Puestos de Trabajo Emp'!#REF!</f>
        <v>#REF!</v>
      </c>
      <c r="F49" s="164" t="e">
        <f>'Puestos de Trabajo Emp'!#REF!</f>
        <v>#REF!</v>
      </c>
      <c r="G49" s="164" t="e">
        <f>'Puestos de Trabajo Emp'!#REF!</f>
        <v>#REF!</v>
      </c>
    </row>
    <row r="50" spans="1:7" ht="76.5" hidden="1" customHeight="1" x14ac:dyDescent="0.25">
      <c r="A50" s="164"/>
      <c r="B50" s="164" t="e">
        <f>'Puestos de Trabajo Emp'!#REF!</f>
        <v>#REF!</v>
      </c>
      <c r="C50" s="164" t="e">
        <f>'Puestos de Trabajo Emp'!#REF!</f>
        <v>#REF!</v>
      </c>
      <c r="D50" s="164" t="e">
        <f>CONCATENATE('Puestos de Trabajo Emp'!#REF!,"; ",'Puestos de Trabajo Emp'!#REF!,"; ",'Puestos de Trabajo Emp'!#REF!,"; ",'Puestos de Trabajo Emp'!#REF!,"; ",'Puestos de Trabajo Emp'!#REF!)</f>
        <v>#REF!</v>
      </c>
      <c r="E50" s="164" t="e">
        <f>'Puestos de Trabajo Emp'!#REF!</f>
        <v>#REF!</v>
      </c>
      <c r="F50" s="164" t="e">
        <f>'Puestos de Trabajo Emp'!#REF!</f>
        <v>#REF!</v>
      </c>
      <c r="G50" s="164" t="e">
        <f>'Puestos de Trabajo Emp'!#REF!</f>
        <v>#REF!</v>
      </c>
    </row>
    <row r="51" spans="1:7" ht="76.5" hidden="1" customHeight="1" x14ac:dyDescent="0.25">
      <c r="A51" s="164"/>
      <c r="B51" s="164" t="e">
        <f>'Puestos de Trabajo Emp'!#REF!</f>
        <v>#REF!</v>
      </c>
      <c r="C51" s="164" t="e">
        <f>'Puestos de Trabajo Emp'!#REF!</f>
        <v>#REF!</v>
      </c>
      <c r="D51" s="164" t="e">
        <f>CONCATENATE('Puestos de Trabajo Emp'!#REF!,"; ",'Puestos de Trabajo Emp'!#REF!,"; ",'Puestos de Trabajo Emp'!#REF!,"; ",'Puestos de Trabajo Emp'!#REF!,"; ",'Puestos de Trabajo Emp'!#REF!)</f>
        <v>#REF!</v>
      </c>
      <c r="E51" s="164" t="e">
        <f>'Puestos de Trabajo Emp'!#REF!</f>
        <v>#REF!</v>
      </c>
      <c r="F51" s="164" t="e">
        <f>'Puestos de Trabajo Emp'!#REF!</f>
        <v>#REF!</v>
      </c>
      <c r="G51" s="164" t="e">
        <f>'Puestos de Trabajo Emp'!#REF!</f>
        <v>#REF!</v>
      </c>
    </row>
    <row r="52" spans="1:7" ht="76.5" hidden="1" customHeight="1" x14ac:dyDescent="0.25">
      <c r="A52" s="164"/>
      <c r="B52" s="164" t="e">
        <f>'Puestos de Trabajo Emp'!#REF!</f>
        <v>#REF!</v>
      </c>
      <c r="C52" s="164" t="e">
        <f>'Puestos de Trabajo Emp'!#REF!</f>
        <v>#REF!</v>
      </c>
      <c r="D52" s="164" t="e">
        <f>CONCATENATE('Puestos de Trabajo Emp'!#REF!,"; ",'Puestos de Trabajo Emp'!#REF!,"; ",'Puestos de Trabajo Emp'!#REF!,"; ",'Puestos de Trabajo Emp'!#REF!,"; ",'Puestos de Trabajo Emp'!#REF!)</f>
        <v>#REF!</v>
      </c>
      <c r="E52" s="164" t="e">
        <f>'Puestos de Trabajo Emp'!#REF!</f>
        <v>#REF!</v>
      </c>
      <c r="F52" s="164" t="e">
        <f>'Puestos de Trabajo Emp'!#REF!</f>
        <v>#REF!</v>
      </c>
      <c r="G52" s="164" t="e">
        <f>'Puestos de Trabajo Emp'!#REF!</f>
        <v>#REF!</v>
      </c>
    </row>
    <row r="53" spans="1:7" ht="76.5" hidden="1" customHeight="1" x14ac:dyDescent="0.25">
      <c r="A53" s="164"/>
      <c r="B53" s="164" t="e">
        <f>'Puestos de Trabajo Emp'!#REF!</f>
        <v>#REF!</v>
      </c>
      <c r="C53" s="164" t="e">
        <f>'Puestos de Trabajo Emp'!#REF!</f>
        <v>#REF!</v>
      </c>
      <c r="D53" s="164" t="e">
        <f>CONCATENATE('Puestos de Trabajo Emp'!#REF!,"; ",'Puestos de Trabajo Emp'!#REF!,"; ",'Puestos de Trabajo Emp'!#REF!,"; ",'Puestos de Trabajo Emp'!#REF!,"; ",'Puestos de Trabajo Emp'!#REF!)</f>
        <v>#REF!</v>
      </c>
      <c r="E53" s="164" t="e">
        <f>'Puestos de Trabajo Emp'!#REF!</f>
        <v>#REF!</v>
      </c>
      <c r="F53" s="164" t="e">
        <f>'Puestos de Trabajo Emp'!#REF!</f>
        <v>#REF!</v>
      </c>
      <c r="G53" s="164" t="e">
        <f>'Puestos de Trabajo Emp'!#REF!</f>
        <v>#REF!</v>
      </c>
    </row>
    <row r="54" spans="1:7" hidden="1" x14ac:dyDescent="0.25">
      <c r="A54" s="71"/>
      <c r="B54" s="17"/>
      <c r="C54" s="17"/>
      <c r="D54" s="17"/>
      <c r="E54" s="71"/>
      <c r="F54" s="71"/>
      <c r="G54" s="71"/>
    </row>
    <row r="55" spans="1:7" x14ac:dyDescent="0.25">
      <c r="A55" s="71"/>
      <c r="B55" s="17"/>
      <c r="C55" s="17"/>
      <c r="D55" s="17"/>
      <c r="E55" s="71"/>
      <c r="F55" s="71"/>
      <c r="G55" s="71"/>
    </row>
    <row r="56" spans="1:7" x14ac:dyDescent="0.25">
      <c r="A56" s="71"/>
      <c r="B56" s="17"/>
      <c r="C56" s="17"/>
      <c r="D56" s="17"/>
      <c r="E56" s="71"/>
      <c r="F56" s="71"/>
      <c r="G56" s="71"/>
    </row>
    <row r="57" spans="1:7" x14ac:dyDescent="0.25">
      <c r="A57" s="71"/>
      <c r="B57" s="17"/>
      <c r="C57" s="17"/>
      <c r="D57" s="17"/>
      <c r="E57" s="71"/>
      <c r="F57" s="71"/>
      <c r="G57" s="71"/>
    </row>
    <row r="58" spans="1:7" x14ac:dyDescent="0.25">
      <c r="A58" s="71"/>
      <c r="B58" s="17"/>
      <c r="C58" s="17"/>
      <c r="D58" s="17"/>
      <c r="E58" s="71"/>
      <c r="F58" s="71"/>
      <c r="G58" s="71"/>
    </row>
    <row r="59" spans="1:7" x14ac:dyDescent="0.25">
      <c r="A59" s="71"/>
      <c r="B59" s="17"/>
      <c r="C59" s="17"/>
      <c r="D59" s="17"/>
      <c r="E59" s="71"/>
      <c r="F59" s="71"/>
      <c r="G59" s="71"/>
    </row>
    <row r="60" spans="1:7" x14ac:dyDescent="0.25">
      <c r="A60" s="71"/>
      <c r="B60" s="17"/>
      <c r="C60" s="17"/>
      <c r="D60" s="17"/>
      <c r="E60" s="71"/>
      <c r="F60" s="71"/>
      <c r="G60" s="71"/>
    </row>
    <row r="61" spans="1:7" x14ac:dyDescent="0.25">
      <c r="A61" s="71"/>
      <c r="B61" s="17"/>
      <c r="C61" s="17"/>
      <c r="D61" s="17"/>
      <c r="E61" s="71"/>
      <c r="F61" s="71"/>
      <c r="G61" s="71"/>
    </row>
    <row r="62" spans="1:7" x14ac:dyDescent="0.25">
      <c r="B62" s="17"/>
      <c r="C62" s="17"/>
      <c r="D62" s="17"/>
      <c r="E62" s="71"/>
      <c r="F62" s="71"/>
      <c r="G62" s="71"/>
    </row>
    <row r="63" spans="1:7" x14ac:dyDescent="0.25">
      <c r="B63" s="17"/>
      <c r="C63" s="17"/>
      <c r="D63" s="17"/>
      <c r="E63" s="71"/>
      <c r="F63" s="71"/>
      <c r="G63" s="71"/>
    </row>
    <row r="64" spans="1:7" x14ac:dyDescent="0.25">
      <c r="B64" s="17"/>
      <c r="C64" s="17"/>
      <c r="D64" s="17"/>
      <c r="E64" s="71"/>
      <c r="F64" s="71"/>
      <c r="G64" s="71"/>
    </row>
    <row r="65" spans="2:7" x14ac:dyDescent="0.25">
      <c r="B65" s="17"/>
      <c r="C65" s="17"/>
      <c r="D65" s="17"/>
      <c r="E65" s="71"/>
      <c r="F65" s="71"/>
      <c r="G65" s="71"/>
    </row>
    <row r="66" spans="2:7" x14ac:dyDescent="0.25">
      <c r="B66" s="17"/>
      <c r="C66" s="17"/>
      <c r="D66" s="17"/>
      <c r="E66" s="71"/>
      <c r="F66" s="71"/>
      <c r="G66" s="71"/>
    </row>
    <row r="67" spans="2:7" x14ac:dyDescent="0.25">
      <c r="B67" s="17"/>
      <c r="C67" s="17"/>
      <c r="D67" s="17"/>
      <c r="E67" s="71"/>
      <c r="F67" s="71"/>
      <c r="G67" s="71"/>
    </row>
    <row r="68" spans="2:7" x14ac:dyDescent="0.25">
      <c r="B68" s="17"/>
      <c r="C68" s="17"/>
      <c r="D68" s="17"/>
      <c r="E68" s="71"/>
      <c r="F68" s="71"/>
      <c r="G68" s="71"/>
    </row>
    <row r="69" spans="2:7" x14ac:dyDescent="0.25">
      <c r="B69" s="17"/>
      <c r="C69" s="17"/>
      <c r="D69" s="17"/>
      <c r="E69" s="71"/>
      <c r="F69" s="71"/>
      <c r="G69" s="71"/>
    </row>
    <row r="70" spans="2:7" x14ac:dyDescent="0.25">
      <c r="B70" s="17"/>
      <c r="C70" s="17"/>
      <c r="D70" s="17"/>
      <c r="E70" s="71"/>
      <c r="F70" s="71"/>
      <c r="G70" s="71"/>
    </row>
    <row r="71" spans="2:7" x14ac:dyDescent="0.25">
      <c r="B71" s="17"/>
      <c r="C71" s="17"/>
      <c r="D71" s="17"/>
      <c r="E71" s="71"/>
      <c r="F71" s="71"/>
      <c r="G71" s="71"/>
    </row>
    <row r="72" spans="2:7" x14ac:dyDescent="0.25">
      <c r="B72" s="17"/>
      <c r="C72" s="17"/>
      <c r="D72" s="17"/>
      <c r="E72" s="71"/>
      <c r="F72" s="71"/>
      <c r="G72" s="71"/>
    </row>
    <row r="73" spans="2:7" x14ac:dyDescent="0.25">
      <c r="B73" s="17"/>
      <c r="C73" s="17"/>
      <c r="D73" s="17"/>
      <c r="E73" s="71"/>
      <c r="F73" s="71"/>
      <c r="G73" s="71"/>
    </row>
    <row r="74" spans="2:7" x14ac:dyDescent="0.25">
      <c r="B74" s="17"/>
      <c r="C74" s="17"/>
      <c r="D74" s="17"/>
      <c r="E74" s="71"/>
      <c r="F74" s="71"/>
      <c r="G74" s="71"/>
    </row>
    <row r="75" spans="2:7" x14ac:dyDescent="0.25">
      <c r="B75" s="17"/>
      <c r="C75" s="17"/>
      <c r="D75" s="17"/>
      <c r="E75" s="71"/>
      <c r="F75" s="71"/>
      <c r="G75" s="71"/>
    </row>
    <row r="76" spans="2:7" x14ac:dyDescent="0.25">
      <c r="B76" s="17"/>
      <c r="C76" s="17"/>
      <c r="D76" s="17"/>
      <c r="E76" s="71"/>
      <c r="F76" s="71"/>
      <c r="G76" s="71"/>
    </row>
    <row r="77" spans="2:7" x14ac:dyDescent="0.25">
      <c r="B77" s="17"/>
      <c r="C77" s="17"/>
      <c r="D77" s="17"/>
      <c r="E77" s="71"/>
      <c r="F77" s="71"/>
      <c r="G77" s="71"/>
    </row>
    <row r="78" spans="2:7" x14ac:dyDescent="0.25">
      <c r="B78" s="17"/>
      <c r="C78" s="17"/>
      <c r="D78" s="17"/>
      <c r="E78" s="71"/>
      <c r="F78" s="71"/>
      <c r="G78" s="71"/>
    </row>
    <row r="79" spans="2:7" x14ac:dyDescent="0.25">
      <c r="B79" s="17"/>
      <c r="C79" s="17"/>
      <c r="D79" s="17"/>
      <c r="E79" s="71"/>
      <c r="F79" s="71"/>
      <c r="G79" s="71"/>
    </row>
    <row r="80" spans="2:7" x14ac:dyDescent="0.25">
      <c r="B80" s="17"/>
      <c r="C80" s="17"/>
      <c r="D80" s="17"/>
      <c r="E80" s="71"/>
      <c r="F80" s="71"/>
      <c r="G80" s="71"/>
    </row>
    <row r="81" spans="2:7" x14ac:dyDescent="0.25">
      <c r="B81" s="17"/>
      <c r="C81" s="17"/>
      <c r="D81" s="17"/>
      <c r="E81" s="71"/>
      <c r="F81" s="71"/>
      <c r="G81" s="71"/>
    </row>
    <row r="82" spans="2:7" x14ac:dyDescent="0.25">
      <c r="B82" s="17"/>
      <c r="C82" s="17"/>
      <c r="D82" s="17"/>
      <c r="E82" s="71"/>
      <c r="F82" s="71"/>
      <c r="G82" s="71"/>
    </row>
    <row r="83" spans="2:7" x14ac:dyDescent="0.25">
      <c r="B83" s="17"/>
      <c r="C83" s="17"/>
      <c r="D83" s="17"/>
      <c r="E83" s="71"/>
      <c r="F83" s="71"/>
      <c r="G83" s="71"/>
    </row>
    <row r="84" spans="2:7" x14ac:dyDescent="0.25">
      <c r="B84" s="17"/>
      <c r="C84" s="17"/>
      <c r="D84" s="17"/>
      <c r="E84" s="71"/>
      <c r="F84" s="71"/>
      <c r="G84" s="71"/>
    </row>
    <row r="85" spans="2:7" x14ac:dyDescent="0.25">
      <c r="B85" s="17"/>
      <c r="C85" s="17"/>
      <c r="D85" s="17"/>
      <c r="E85" s="71"/>
      <c r="F85" s="71"/>
      <c r="G85" s="71"/>
    </row>
    <row r="86" spans="2:7" x14ac:dyDescent="0.25">
      <c r="B86" s="17"/>
      <c r="C86" s="17"/>
      <c r="D86" s="17"/>
      <c r="E86" s="71"/>
      <c r="F86" s="71"/>
      <c r="G86" s="71"/>
    </row>
    <row r="87" spans="2:7" x14ac:dyDescent="0.25">
      <c r="B87" s="17"/>
      <c r="C87" s="17"/>
      <c r="D87" s="17"/>
      <c r="E87" s="71"/>
      <c r="F87" s="71"/>
      <c r="G87" s="71"/>
    </row>
    <row r="88" spans="2:7" x14ac:dyDescent="0.25">
      <c r="B88" s="17"/>
      <c r="C88" s="17"/>
      <c r="D88" s="17"/>
      <c r="E88" s="71"/>
      <c r="F88" s="71"/>
      <c r="G88" s="71"/>
    </row>
    <row r="89" spans="2:7" x14ac:dyDescent="0.25">
      <c r="B89" s="17"/>
      <c r="C89" s="17"/>
      <c r="D89" s="17"/>
      <c r="E89" s="71"/>
      <c r="F89" s="71"/>
      <c r="G89" s="71"/>
    </row>
    <row r="90" spans="2:7" x14ac:dyDescent="0.25">
      <c r="B90" s="17"/>
      <c r="C90" s="17"/>
      <c r="D90" s="17"/>
      <c r="E90" s="71"/>
      <c r="F90" s="71"/>
      <c r="G90" s="71"/>
    </row>
    <row r="91" spans="2:7" x14ac:dyDescent="0.25">
      <c r="B91" s="17"/>
      <c r="C91" s="17"/>
      <c r="D91" s="17"/>
      <c r="E91" s="71"/>
      <c r="F91" s="71"/>
      <c r="G91" s="71"/>
    </row>
    <row r="92" spans="2:7" x14ac:dyDescent="0.25">
      <c r="B92" s="17"/>
      <c r="C92" s="17"/>
      <c r="D92" s="17"/>
      <c r="E92" s="71"/>
      <c r="F92" s="71"/>
      <c r="G92" s="71"/>
    </row>
    <row r="93" spans="2:7" x14ac:dyDescent="0.25">
      <c r="B93" s="17"/>
      <c r="C93" s="17"/>
      <c r="D93" s="17"/>
      <c r="E93" s="71"/>
      <c r="F93" s="71"/>
      <c r="G93" s="71"/>
    </row>
    <row r="94" spans="2:7" x14ac:dyDescent="0.25">
      <c r="B94" s="17"/>
      <c r="C94" s="17"/>
      <c r="D94" s="17"/>
      <c r="E94" s="71"/>
      <c r="F94" s="71"/>
      <c r="G94" s="71"/>
    </row>
    <row r="95" spans="2:7" x14ac:dyDescent="0.25">
      <c r="B95" s="17"/>
      <c r="C95" s="17"/>
      <c r="D95" s="17"/>
      <c r="E95" s="71"/>
      <c r="F95" s="71"/>
      <c r="G95" s="71"/>
    </row>
    <row r="96" spans="2:7" x14ac:dyDescent="0.25">
      <c r="B96" s="17"/>
      <c r="C96" s="17"/>
      <c r="D96" s="17"/>
      <c r="E96" s="71"/>
      <c r="F96" s="71"/>
      <c r="G96" s="71"/>
    </row>
    <row r="97" spans="2:7" x14ac:dyDescent="0.25">
      <c r="B97" s="17"/>
      <c r="C97" s="17"/>
      <c r="D97" s="17"/>
      <c r="E97" s="71"/>
      <c r="F97" s="71"/>
      <c r="G97" s="71"/>
    </row>
    <row r="98" spans="2:7" x14ac:dyDescent="0.25">
      <c r="B98" s="17"/>
      <c r="C98" s="17"/>
      <c r="D98" s="17"/>
      <c r="E98" s="71"/>
      <c r="F98" s="71"/>
      <c r="G98" s="71"/>
    </row>
    <row r="99" spans="2:7" x14ac:dyDescent="0.25">
      <c r="B99" s="17"/>
      <c r="C99" s="17"/>
      <c r="D99" s="17"/>
      <c r="E99" s="71"/>
      <c r="F99" s="71"/>
      <c r="G99" s="71"/>
    </row>
    <row r="100" spans="2:7" x14ac:dyDescent="0.25">
      <c r="B100" s="17"/>
      <c r="C100" s="17"/>
      <c r="D100" s="17"/>
      <c r="E100" s="71"/>
      <c r="F100" s="71"/>
      <c r="G100" s="71"/>
    </row>
    <row r="101" spans="2:7" x14ac:dyDescent="0.25">
      <c r="B101" s="17"/>
      <c r="C101" s="17"/>
      <c r="D101" s="17"/>
      <c r="E101" s="71"/>
      <c r="F101" s="71"/>
      <c r="G101" s="71"/>
    </row>
    <row r="102" spans="2:7" x14ac:dyDescent="0.25">
      <c r="B102" s="17"/>
      <c r="C102" s="17"/>
      <c r="D102" s="17"/>
      <c r="E102" s="71"/>
      <c r="F102" s="71"/>
      <c r="G102" s="71"/>
    </row>
    <row r="103" spans="2:7" x14ac:dyDescent="0.25">
      <c r="B103" s="17"/>
      <c r="C103" s="17"/>
      <c r="D103" s="17"/>
      <c r="E103" s="71"/>
      <c r="F103" s="71"/>
      <c r="G103" s="71"/>
    </row>
    <row r="104" spans="2:7" x14ac:dyDescent="0.25">
      <c r="B104" s="17"/>
      <c r="C104" s="17"/>
      <c r="D104" s="17"/>
      <c r="E104" s="71"/>
      <c r="F104" s="71"/>
      <c r="G104" s="71"/>
    </row>
    <row r="105" spans="2:7" x14ac:dyDescent="0.25">
      <c r="B105" s="17"/>
      <c r="C105" s="17"/>
      <c r="D105" s="17"/>
      <c r="E105" s="71"/>
      <c r="F105" s="71"/>
      <c r="G105" s="71"/>
    </row>
    <row r="106" spans="2:7" x14ac:dyDescent="0.25">
      <c r="B106" s="17"/>
      <c r="C106" s="17"/>
      <c r="D106" s="17"/>
      <c r="E106" s="71"/>
      <c r="F106" s="71"/>
      <c r="G106" s="71"/>
    </row>
    <row r="107" spans="2:7" x14ac:dyDescent="0.25">
      <c r="B107" s="17"/>
      <c r="C107" s="17"/>
      <c r="D107" s="17"/>
      <c r="E107" s="71"/>
      <c r="F107" s="71"/>
      <c r="G107" s="71"/>
    </row>
    <row r="108" spans="2:7" x14ac:dyDescent="0.25">
      <c r="B108" s="17"/>
      <c r="C108" s="17"/>
      <c r="D108" s="17"/>
      <c r="E108" s="71"/>
      <c r="F108" s="71"/>
      <c r="G108" s="71"/>
    </row>
    <row r="109" spans="2:7" x14ac:dyDescent="0.25">
      <c r="B109" s="17"/>
      <c r="C109" s="17"/>
      <c r="D109" s="17"/>
      <c r="E109" s="71"/>
      <c r="F109" s="71"/>
      <c r="G109" s="71"/>
    </row>
    <row r="110" spans="2:7" x14ac:dyDescent="0.25">
      <c r="B110" s="17"/>
      <c r="C110" s="17"/>
      <c r="D110" s="17"/>
      <c r="E110" s="71"/>
      <c r="F110" s="71"/>
      <c r="G110" s="71"/>
    </row>
    <row r="111" spans="2:7" x14ac:dyDescent="0.25">
      <c r="B111" s="17"/>
      <c r="C111" s="17"/>
      <c r="D111" s="17"/>
      <c r="E111" s="71"/>
      <c r="F111" s="71"/>
      <c r="G111" s="71"/>
    </row>
    <row r="112" spans="2:7" x14ac:dyDescent="0.25">
      <c r="B112" s="17"/>
      <c r="C112" s="17"/>
      <c r="D112" s="17"/>
      <c r="E112" s="71"/>
      <c r="F112" s="71"/>
      <c r="G112" s="71"/>
    </row>
    <row r="113" spans="2:7" x14ac:dyDescent="0.25">
      <c r="B113" s="17"/>
      <c r="C113" s="17"/>
      <c r="D113" s="17"/>
      <c r="E113" s="71"/>
      <c r="F113" s="71"/>
      <c r="G113" s="71"/>
    </row>
    <row r="114" spans="2:7" x14ac:dyDescent="0.25">
      <c r="B114" s="17"/>
      <c r="C114" s="17"/>
      <c r="D114" s="17"/>
      <c r="E114" s="71"/>
      <c r="F114" s="71"/>
      <c r="G114" s="71"/>
    </row>
    <row r="115" spans="2:7" x14ac:dyDescent="0.25">
      <c r="B115" s="17"/>
      <c r="C115" s="17"/>
      <c r="D115" s="17"/>
      <c r="E115" s="71"/>
      <c r="F115" s="71"/>
      <c r="G115" s="71"/>
    </row>
    <row r="116" spans="2:7" x14ac:dyDescent="0.25">
      <c r="B116" s="17"/>
      <c r="C116" s="17"/>
      <c r="D116" s="17"/>
      <c r="E116" s="71"/>
      <c r="F116" s="71"/>
      <c r="G116" s="71"/>
    </row>
    <row r="117" spans="2:7" x14ac:dyDescent="0.25">
      <c r="B117" s="17"/>
      <c r="C117" s="17"/>
      <c r="D117" s="17"/>
      <c r="E117" s="71"/>
      <c r="F117" s="71"/>
      <c r="G117" s="71"/>
    </row>
    <row r="118" spans="2:7" x14ac:dyDescent="0.25">
      <c r="B118" s="17"/>
      <c r="C118" s="17"/>
      <c r="D118" s="17"/>
      <c r="E118" s="71"/>
      <c r="F118" s="71"/>
      <c r="G118" s="71"/>
    </row>
    <row r="119" spans="2:7" x14ac:dyDescent="0.25">
      <c r="B119" s="17"/>
      <c r="C119" s="17"/>
      <c r="D119" s="17"/>
      <c r="E119" s="71"/>
      <c r="F119" s="71"/>
      <c r="G119" s="71"/>
    </row>
    <row r="120" spans="2:7" x14ac:dyDescent="0.25">
      <c r="B120" s="17"/>
      <c r="C120" s="17"/>
      <c r="D120" s="17"/>
      <c r="E120" s="71"/>
      <c r="F120" s="71"/>
      <c r="G120" s="71"/>
    </row>
    <row r="121" spans="2:7" x14ac:dyDescent="0.25">
      <c r="B121" s="17"/>
      <c r="C121" s="17"/>
      <c r="D121" s="17"/>
      <c r="E121" s="71"/>
      <c r="F121" s="71"/>
      <c r="G121" s="71"/>
    </row>
    <row r="122" spans="2:7" x14ac:dyDescent="0.25">
      <c r="B122" s="17"/>
      <c r="C122" s="17"/>
      <c r="D122" s="17"/>
      <c r="E122" s="71"/>
      <c r="F122" s="71"/>
      <c r="G122" s="71"/>
    </row>
    <row r="123" spans="2:7" x14ac:dyDescent="0.25">
      <c r="B123" s="17"/>
      <c r="C123" s="17"/>
      <c r="D123" s="17"/>
      <c r="E123" s="71"/>
      <c r="F123" s="71"/>
      <c r="G123" s="71"/>
    </row>
    <row r="124" spans="2:7" x14ac:dyDescent="0.25">
      <c r="B124" s="17"/>
      <c r="C124" s="17"/>
      <c r="D124" s="17"/>
      <c r="E124" s="71"/>
      <c r="F124" s="71"/>
      <c r="G124" s="71"/>
    </row>
    <row r="125" spans="2:7" x14ac:dyDescent="0.25">
      <c r="B125" s="17"/>
      <c r="C125" s="17"/>
      <c r="D125" s="17"/>
      <c r="E125" s="71"/>
      <c r="F125" s="71"/>
      <c r="G125" s="71"/>
    </row>
    <row r="126" spans="2:7" x14ac:dyDescent="0.25">
      <c r="B126" s="17"/>
      <c r="C126" s="17"/>
      <c r="D126" s="17"/>
      <c r="E126" s="71"/>
      <c r="F126" s="71"/>
      <c r="G126" s="71"/>
    </row>
    <row r="127" spans="2:7" x14ac:dyDescent="0.25">
      <c r="B127" s="17"/>
      <c r="C127" s="17"/>
      <c r="D127" s="17"/>
      <c r="E127" s="71"/>
      <c r="F127" s="71"/>
      <c r="G127" s="71"/>
    </row>
    <row r="128" spans="2:7" x14ac:dyDescent="0.25">
      <c r="B128" s="17"/>
      <c r="C128" s="17"/>
      <c r="D128" s="17"/>
      <c r="E128" s="71"/>
      <c r="F128" s="71"/>
      <c r="G128" s="71"/>
    </row>
    <row r="129" spans="2:7" x14ac:dyDescent="0.25">
      <c r="B129" s="17"/>
      <c r="C129" s="17"/>
      <c r="D129" s="17"/>
      <c r="E129" s="71"/>
      <c r="F129" s="71"/>
      <c r="G129" s="71"/>
    </row>
    <row r="130" spans="2:7" x14ac:dyDescent="0.25">
      <c r="B130" s="17"/>
      <c r="C130" s="17"/>
      <c r="D130" s="17"/>
      <c r="E130" s="71"/>
      <c r="F130" s="71"/>
      <c r="G130" s="71"/>
    </row>
    <row r="131" spans="2:7" x14ac:dyDescent="0.25">
      <c r="B131" s="17"/>
      <c r="C131" s="17"/>
      <c r="D131" s="17"/>
      <c r="E131" s="71"/>
      <c r="F131" s="71"/>
      <c r="G131" s="71"/>
    </row>
    <row r="132" spans="2:7" x14ac:dyDescent="0.25">
      <c r="B132" s="17"/>
      <c r="C132" s="17"/>
      <c r="D132" s="17"/>
      <c r="E132" s="71"/>
      <c r="F132" s="71"/>
      <c r="G132" s="71"/>
    </row>
    <row r="133" spans="2:7" x14ac:dyDescent="0.25">
      <c r="B133" s="17"/>
      <c r="C133" s="17"/>
      <c r="D133" s="17"/>
      <c r="E133" s="71"/>
      <c r="F133" s="71"/>
      <c r="G133" s="71"/>
    </row>
    <row r="134" spans="2:7" x14ac:dyDescent="0.25">
      <c r="B134" s="17"/>
      <c r="C134" s="17"/>
      <c r="D134" s="17"/>
      <c r="E134" s="71"/>
      <c r="F134" s="71"/>
      <c r="G134" s="71"/>
    </row>
    <row r="135" spans="2:7" x14ac:dyDescent="0.25">
      <c r="B135" s="17"/>
      <c r="C135" s="17"/>
      <c r="D135" s="17"/>
      <c r="E135" s="71"/>
      <c r="F135" s="71"/>
      <c r="G135" s="71"/>
    </row>
    <row r="136" spans="2:7" x14ac:dyDescent="0.25">
      <c r="B136" s="17"/>
      <c r="C136" s="17"/>
      <c r="D136" s="17"/>
      <c r="E136" s="71"/>
      <c r="F136" s="71"/>
      <c r="G136" s="71"/>
    </row>
    <row r="137" spans="2:7" x14ac:dyDescent="0.25">
      <c r="B137" s="17"/>
      <c r="C137" s="17"/>
      <c r="D137" s="17"/>
      <c r="E137" s="71"/>
      <c r="F137" s="71"/>
      <c r="G137" s="71"/>
    </row>
    <row r="138" spans="2:7" x14ac:dyDescent="0.25">
      <c r="B138" s="17"/>
      <c r="C138" s="17"/>
      <c r="D138" s="17"/>
      <c r="E138" s="71"/>
      <c r="F138" s="71"/>
      <c r="G138" s="71"/>
    </row>
    <row r="139" spans="2:7" x14ac:dyDescent="0.25">
      <c r="B139" s="17"/>
      <c r="C139" s="17"/>
      <c r="D139" s="17"/>
      <c r="E139" s="71"/>
      <c r="F139" s="71"/>
      <c r="G139" s="71"/>
    </row>
    <row r="140" spans="2:7" x14ac:dyDescent="0.25">
      <c r="B140" s="17"/>
      <c r="C140" s="17"/>
      <c r="D140" s="17"/>
      <c r="E140" s="71"/>
      <c r="F140" s="71"/>
      <c r="G140" s="71"/>
    </row>
    <row r="141" spans="2:7" x14ac:dyDescent="0.25">
      <c r="B141" s="17"/>
      <c r="C141" s="17"/>
      <c r="D141" s="17"/>
      <c r="E141" s="71"/>
      <c r="F141" s="71"/>
      <c r="G141" s="71"/>
    </row>
    <row r="142" spans="2:7" x14ac:dyDescent="0.25">
      <c r="B142" s="17"/>
      <c r="C142" s="17"/>
      <c r="D142" s="17"/>
      <c r="E142" s="71"/>
      <c r="F142" s="71"/>
      <c r="G142" s="71"/>
    </row>
    <row r="143" spans="2:7" x14ac:dyDescent="0.25">
      <c r="B143" s="17"/>
      <c r="C143" s="17"/>
      <c r="D143" s="17"/>
      <c r="E143" s="71"/>
      <c r="F143" s="71"/>
      <c r="G143" s="71"/>
    </row>
    <row r="144" spans="2:7" x14ac:dyDescent="0.25">
      <c r="B144" s="17"/>
      <c r="C144" s="17"/>
      <c r="D144" s="17"/>
      <c r="E144" s="71"/>
      <c r="F144" s="71"/>
      <c r="G144" s="71"/>
    </row>
    <row r="145" spans="2:7" x14ac:dyDescent="0.25">
      <c r="B145" s="17"/>
      <c r="C145" s="17"/>
      <c r="D145" s="17"/>
      <c r="E145" s="71"/>
      <c r="F145" s="71"/>
      <c r="G145" s="71"/>
    </row>
    <row r="146" spans="2:7" x14ac:dyDescent="0.25">
      <c r="B146" s="17"/>
      <c r="C146" s="17"/>
      <c r="D146" s="17"/>
      <c r="E146" s="71"/>
      <c r="F146" s="71"/>
      <c r="G146" s="71"/>
    </row>
    <row r="147" spans="2:7" x14ac:dyDescent="0.25">
      <c r="B147" s="17"/>
      <c r="C147" s="17"/>
      <c r="D147" s="17"/>
      <c r="E147" s="71"/>
      <c r="F147" s="71"/>
      <c r="G147" s="71"/>
    </row>
    <row r="148" spans="2:7" x14ac:dyDescent="0.25">
      <c r="B148" s="17"/>
      <c r="C148" s="17"/>
      <c r="D148" s="17"/>
      <c r="E148" s="71"/>
      <c r="F148" s="71"/>
      <c r="G148" s="71"/>
    </row>
    <row r="149" spans="2:7" x14ac:dyDescent="0.25">
      <c r="B149" s="17"/>
      <c r="C149" s="17"/>
      <c r="D149" s="17"/>
      <c r="E149" s="71"/>
      <c r="F149" s="71"/>
      <c r="G149" s="71"/>
    </row>
    <row r="150" spans="2:7" x14ac:dyDescent="0.25">
      <c r="B150" s="17"/>
      <c r="C150" s="17"/>
      <c r="D150" s="17"/>
      <c r="E150" s="71"/>
      <c r="F150" s="71"/>
      <c r="G150" s="71"/>
    </row>
    <row r="151" spans="2:7" x14ac:dyDescent="0.25">
      <c r="B151" s="17"/>
      <c r="C151" s="17"/>
      <c r="D151" s="17"/>
      <c r="E151" s="71"/>
      <c r="F151" s="71"/>
      <c r="G151" s="71"/>
    </row>
    <row r="152" spans="2:7" x14ac:dyDescent="0.25">
      <c r="B152" s="17"/>
      <c r="C152" s="17"/>
      <c r="D152" s="17"/>
      <c r="E152" s="71"/>
      <c r="F152" s="71"/>
      <c r="G152" s="71"/>
    </row>
    <row r="153" spans="2:7" x14ac:dyDescent="0.25">
      <c r="B153" s="17"/>
      <c r="C153" s="17"/>
      <c r="D153" s="17"/>
      <c r="E153" s="71"/>
      <c r="F153" s="71"/>
      <c r="G153" s="71"/>
    </row>
    <row r="154" spans="2:7" x14ac:dyDescent="0.25">
      <c r="B154" s="17"/>
      <c r="C154" s="17"/>
      <c r="D154" s="17"/>
      <c r="E154" s="71"/>
      <c r="F154" s="71"/>
      <c r="G154" s="71"/>
    </row>
    <row r="155" spans="2:7" x14ac:dyDescent="0.25">
      <c r="B155" s="17"/>
      <c r="C155" s="17"/>
      <c r="D155" s="17"/>
      <c r="E155" s="71"/>
      <c r="F155" s="71"/>
      <c r="G155" s="71"/>
    </row>
    <row r="156" spans="2:7" x14ac:dyDescent="0.25">
      <c r="B156" s="17"/>
      <c r="C156" s="17"/>
      <c r="D156" s="17"/>
      <c r="E156" s="71"/>
      <c r="F156" s="71"/>
      <c r="G156" s="71"/>
    </row>
    <row r="157" spans="2:7" x14ac:dyDescent="0.25">
      <c r="B157" s="17"/>
      <c r="C157" s="17"/>
      <c r="D157" s="17"/>
      <c r="E157" s="71"/>
      <c r="F157" s="71"/>
      <c r="G157" s="71"/>
    </row>
    <row r="158" spans="2:7" x14ac:dyDescent="0.25">
      <c r="B158" s="17"/>
      <c r="C158" s="17"/>
      <c r="D158" s="17"/>
      <c r="E158" s="71"/>
      <c r="F158" s="71"/>
      <c r="G158" s="71"/>
    </row>
    <row r="159" spans="2:7" x14ac:dyDescent="0.25">
      <c r="B159" s="17"/>
      <c r="C159" s="17"/>
      <c r="D159" s="17"/>
      <c r="E159" s="71"/>
      <c r="F159" s="71"/>
      <c r="G159" s="71"/>
    </row>
    <row r="160" spans="2:7" x14ac:dyDescent="0.25">
      <c r="B160" s="17"/>
      <c r="C160" s="17"/>
      <c r="D160" s="17"/>
      <c r="E160" s="71"/>
      <c r="F160" s="71"/>
      <c r="G160" s="71"/>
    </row>
    <row r="161" spans="2:7" x14ac:dyDescent="0.25">
      <c r="B161" s="17"/>
      <c r="C161" s="17"/>
      <c r="D161" s="17"/>
      <c r="E161" s="71"/>
      <c r="F161" s="71"/>
      <c r="G161" s="71"/>
    </row>
    <row r="162" spans="2:7" x14ac:dyDescent="0.25">
      <c r="B162" s="17"/>
      <c r="C162" s="17"/>
      <c r="D162" s="17"/>
      <c r="E162" s="71"/>
      <c r="F162" s="71"/>
      <c r="G162" s="71"/>
    </row>
    <row r="163" spans="2:7" x14ac:dyDescent="0.25">
      <c r="B163" s="17"/>
      <c r="C163" s="17"/>
      <c r="D163" s="17"/>
      <c r="E163" s="71"/>
      <c r="F163" s="71"/>
      <c r="G163" s="71"/>
    </row>
    <row r="164" spans="2:7" x14ac:dyDescent="0.25">
      <c r="B164" s="17"/>
      <c r="C164" s="17"/>
      <c r="D164" s="17"/>
      <c r="E164" s="71"/>
      <c r="F164" s="71"/>
      <c r="G164" s="71"/>
    </row>
    <row r="165" spans="2:7" x14ac:dyDescent="0.25">
      <c r="B165" s="17"/>
      <c r="C165" s="17"/>
      <c r="D165" s="17"/>
      <c r="E165" s="71"/>
      <c r="F165" s="71"/>
      <c r="G165" s="71"/>
    </row>
    <row r="166" spans="2:7" x14ac:dyDescent="0.25">
      <c r="B166" s="17"/>
      <c r="C166" s="17"/>
      <c r="D166" s="17"/>
      <c r="E166" s="71"/>
      <c r="F166" s="71"/>
      <c r="G166" s="71"/>
    </row>
    <row r="167" spans="2:7" x14ac:dyDescent="0.25">
      <c r="B167" s="17"/>
      <c r="C167" s="17"/>
      <c r="D167" s="17"/>
      <c r="E167" s="71"/>
      <c r="F167" s="71"/>
      <c r="G167" s="71"/>
    </row>
    <row r="168" spans="2:7" x14ac:dyDescent="0.25">
      <c r="B168" s="17"/>
      <c r="C168" s="17"/>
      <c r="D168" s="17"/>
      <c r="E168" s="71"/>
      <c r="F168" s="71"/>
      <c r="G168" s="71"/>
    </row>
    <row r="169" spans="2:7" x14ac:dyDescent="0.25">
      <c r="B169" s="17"/>
      <c r="C169" s="17"/>
      <c r="D169" s="17"/>
      <c r="E169" s="71"/>
      <c r="F169" s="71"/>
      <c r="G169" s="71"/>
    </row>
    <row r="170" spans="2:7" x14ac:dyDescent="0.25">
      <c r="B170" s="17"/>
      <c r="C170" s="17"/>
      <c r="D170" s="17"/>
      <c r="E170" s="71"/>
      <c r="F170" s="71"/>
      <c r="G170" s="71"/>
    </row>
    <row r="171" spans="2:7" x14ac:dyDescent="0.25">
      <c r="B171" s="17"/>
      <c r="C171" s="17"/>
      <c r="D171" s="17"/>
      <c r="E171" s="71"/>
      <c r="F171" s="71"/>
      <c r="G171" s="71"/>
    </row>
    <row r="172" spans="2:7" x14ac:dyDescent="0.25">
      <c r="B172" s="17"/>
      <c r="C172" s="17"/>
      <c r="D172" s="17"/>
      <c r="E172" s="71"/>
      <c r="F172" s="71"/>
      <c r="G172" s="71"/>
    </row>
    <row r="173" spans="2:7" x14ac:dyDescent="0.25">
      <c r="B173" s="17"/>
      <c r="C173" s="17"/>
      <c r="D173" s="17"/>
      <c r="E173" s="71"/>
      <c r="F173" s="71"/>
      <c r="G173" s="71"/>
    </row>
    <row r="174" spans="2:7" x14ac:dyDescent="0.25">
      <c r="B174" s="17"/>
      <c r="C174" s="17"/>
      <c r="D174" s="17"/>
      <c r="E174" s="71"/>
      <c r="F174" s="71"/>
      <c r="G174" s="71"/>
    </row>
    <row r="175" spans="2:7" x14ac:dyDescent="0.25">
      <c r="B175" s="17"/>
      <c r="C175" s="17"/>
      <c r="D175" s="17"/>
      <c r="E175" s="71"/>
      <c r="F175" s="71"/>
      <c r="G175" s="71"/>
    </row>
    <row r="176" spans="2:7" x14ac:dyDescent="0.25">
      <c r="B176" s="17"/>
      <c r="C176" s="17"/>
      <c r="D176" s="17"/>
      <c r="E176" s="71"/>
      <c r="F176" s="71"/>
      <c r="G176" s="71"/>
    </row>
    <row r="177" spans="2:7" x14ac:dyDescent="0.25">
      <c r="B177" s="17"/>
      <c r="C177" s="17"/>
      <c r="D177" s="17"/>
      <c r="E177" s="71"/>
      <c r="F177" s="71"/>
      <c r="G177" s="71"/>
    </row>
    <row r="178" spans="2:7" x14ac:dyDescent="0.25">
      <c r="B178" s="17"/>
      <c r="C178" s="17"/>
      <c r="D178" s="17"/>
      <c r="E178" s="71"/>
      <c r="F178" s="71"/>
      <c r="G178" s="71"/>
    </row>
    <row r="179" spans="2:7" x14ac:dyDescent="0.25">
      <c r="B179" s="17"/>
      <c r="C179" s="17"/>
      <c r="D179" s="17"/>
      <c r="E179" s="71"/>
      <c r="F179" s="71"/>
      <c r="G179" s="71"/>
    </row>
    <row r="180" spans="2:7" x14ac:dyDescent="0.25">
      <c r="B180" s="17"/>
      <c r="C180" s="17"/>
      <c r="D180" s="17"/>
      <c r="E180" s="71"/>
      <c r="F180" s="71"/>
      <c r="G180" s="71"/>
    </row>
    <row r="181" spans="2:7" x14ac:dyDescent="0.25">
      <c r="B181" s="17"/>
      <c r="C181" s="17"/>
      <c r="D181" s="17"/>
      <c r="E181" s="71"/>
      <c r="F181" s="71"/>
      <c r="G181" s="71"/>
    </row>
    <row r="182" spans="2:7" x14ac:dyDescent="0.25">
      <c r="B182" s="17"/>
      <c r="C182" s="17"/>
      <c r="D182" s="17"/>
      <c r="E182" s="71"/>
      <c r="F182" s="71"/>
      <c r="G182" s="71"/>
    </row>
    <row r="183" spans="2:7" x14ac:dyDescent="0.25">
      <c r="B183" s="17"/>
      <c r="C183" s="17"/>
      <c r="D183" s="17"/>
      <c r="E183" s="71"/>
      <c r="F183" s="71"/>
      <c r="G183" s="71"/>
    </row>
    <row r="184" spans="2:7" x14ac:dyDescent="0.25">
      <c r="B184" s="17"/>
      <c r="C184" s="17"/>
      <c r="D184" s="17"/>
      <c r="E184" s="71"/>
      <c r="F184" s="71"/>
      <c r="G184" s="71"/>
    </row>
    <row r="185" spans="2:7" x14ac:dyDescent="0.25">
      <c r="B185" s="17"/>
      <c r="C185" s="17"/>
      <c r="D185" s="17"/>
      <c r="E185" s="71"/>
      <c r="F185" s="71"/>
      <c r="G185" s="71"/>
    </row>
    <row r="186" spans="2:7" x14ac:dyDescent="0.25">
      <c r="B186" s="17"/>
      <c r="C186" s="17"/>
      <c r="D186" s="17"/>
      <c r="E186" s="71"/>
      <c r="F186" s="71"/>
      <c r="G186" s="71"/>
    </row>
    <row r="187" spans="2:7" x14ac:dyDescent="0.25">
      <c r="B187" s="17"/>
      <c r="C187" s="17"/>
      <c r="D187" s="17"/>
      <c r="E187" s="71"/>
      <c r="F187" s="71"/>
      <c r="G187" s="71"/>
    </row>
    <row r="188" spans="2:7" x14ac:dyDescent="0.25">
      <c r="B188" s="17"/>
      <c r="C188" s="17"/>
      <c r="D188" s="17"/>
      <c r="E188" s="71"/>
      <c r="F188" s="71"/>
      <c r="G188" s="71"/>
    </row>
    <row r="189" spans="2:7" x14ac:dyDescent="0.25">
      <c r="B189" s="17"/>
      <c r="C189" s="17"/>
      <c r="D189" s="17"/>
      <c r="E189" s="71"/>
      <c r="F189" s="71"/>
      <c r="G189" s="71"/>
    </row>
    <row r="190" spans="2:7" x14ac:dyDescent="0.25">
      <c r="B190" s="17"/>
      <c r="C190" s="17"/>
      <c r="D190" s="17"/>
      <c r="E190" s="71"/>
      <c r="F190" s="71"/>
      <c r="G190" s="71"/>
    </row>
    <row r="191" spans="2:7" x14ac:dyDescent="0.25">
      <c r="B191" s="17"/>
      <c r="C191" s="17"/>
      <c r="D191" s="17"/>
      <c r="E191" s="71"/>
      <c r="F191" s="71"/>
      <c r="G191" s="71"/>
    </row>
    <row r="192" spans="2:7" x14ac:dyDescent="0.25">
      <c r="B192" s="17"/>
      <c r="C192" s="17"/>
      <c r="D192" s="17"/>
      <c r="E192" s="71"/>
      <c r="F192" s="71"/>
      <c r="G192" s="71"/>
    </row>
    <row r="193" spans="2:7" x14ac:dyDescent="0.25">
      <c r="B193" s="17"/>
      <c r="C193" s="17"/>
      <c r="D193" s="17"/>
      <c r="E193" s="71"/>
      <c r="F193" s="71"/>
      <c r="G193" s="71"/>
    </row>
    <row r="194" spans="2:7" x14ac:dyDescent="0.25">
      <c r="B194" s="17"/>
      <c r="C194" s="17"/>
      <c r="D194" s="17"/>
      <c r="E194" s="71"/>
      <c r="F194" s="71"/>
      <c r="G194" s="71"/>
    </row>
    <row r="195" spans="2:7" x14ac:dyDescent="0.25">
      <c r="B195" s="17"/>
      <c r="C195" s="17"/>
      <c r="D195" s="17"/>
      <c r="E195" s="71"/>
      <c r="F195" s="71"/>
      <c r="G195" s="71"/>
    </row>
    <row r="196" spans="2:7" x14ac:dyDescent="0.25">
      <c r="B196" s="17"/>
      <c r="C196" s="17"/>
      <c r="D196" s="17"/>
      <c r="E196" s="71"/>
      <c r="F196" s="71"/>
      <c r="G196" s="71"/>
    </row>
    <row r="197" spans="2:7" x14ac:dyDescent="0.25">
      <c r="B197" s="17"/>
      <c r="C197" s="17"/>
      <c r="D197" s="17"/>
      <c r="E197" s="71"/>
      <c r="F197" s="71"/>
      <c r="G197" s="71"/>
    </row>
    <row r="198" spans="2:7" x14ac:dyDescent="0.25">
      <c r="B198" s="17"/>
      <c r="C198" s="17"/>
      <c r="D198" s="17"/>
      <c r="E198" s="71"/>
      <c r="F198" s="71"/>
      <c r="G198" s="71"/>
    </row>
    <row r="199" spans="2:7" x14ac:dyDescent="0.25">
      <c r="B199" s="17"/>
      <c r="C199" s="17"/>
      <c r="D199" s="17"/>
      <c r="E199" s="71"/>
      <c r="F199" s="71"/>
      <c r="G199" s="71"/>
    </row>
    <row r="200" spans="2:7" x14ac:dyDescent="0.25">
      <c r="B200" s="17"/>
      <c r="C200" s="17"/>
      <c r="D200" s="17"/>
      <c r="E200" s="71"/>
      <c r="F200" s="71"/>
      <c r="G200" s="71"/>
    </row>
    <row r="201" spans="2:7" x14ac:dyDescent="0.25">
      <c r="B201" s="17"/>
      <c r="C201" s="17"/>
      <c r="D201" s="17"/>
      <c r="E201" s="71"/>
      <c r="F201" s="71"/>
      <c r="G201" s="71"/>
    </row>
    <row r="202" spans="2:7" x14ac:dyDescent="0.25">
      <c r="B202" s="17"/>
      <c r="C202" s="17"/>
      <c r="D202" s="17"/>
      <c r="E202" s="71"/>
      <c r="F202" s="71"/>
      <c r="G202" s="71"/>
    </row>
    <row r="203" spans="2:7" x14ac:dyDescent="0.25">
      <c r="B203" s="17"/>
      <c r="C203" s="17"/>
      <c r="D203" s="17"/>
      <c r="E203" s="71"/>
      <c r="F203" s="71"/>
      <c r="G203" s="71"/>
    </row>
    <row r="204" spans="2:7" x14ac:dyDescent="0.25">
      <c r="B204" s="17"/>
      <c r="C204" s="17"/>
      <c r="D204" s="17"/>
      <c r="E204" s="71"/>
      <c r="F204" s="71"/>
      <c r="G204" s="71"/>
    </row>
    <row r="205" spans="2:7" x14ac:dyDescent="0.25">
      <c r="B205" s="17"/>
      <c r="C205" s="17"/>
      <c r="D205" s="17"/>
      <c r="E205" s="71"/>
      <c r="F205" s="71"/>
      <c r="G205" s="71"/>
    </row>
    <row r="206" spans="2:7" x14ac:dyDescent="0.25">
      <c r="B206" s="17"/>
      <c r="C206" s="17"/>
      <c r="D206" s="17"/>
      <c r="E206" s="71"/>
      <c r="F206" s="71"/>
      <c r="G206" s="71"/>
    </row>
    <row r="207" spans="2:7" x14ac:dyDescent="0.25">
      <c r="B207" s="17"/>
      <c r="C207" s="17"/>
      <c r="D207" s="17"/>
      <c r="E207" s="71"/>
      <c r="F207" s="71"/>
      <c r="G207" s="71"/>
    </row>
    <row r="208" spans="2:7" x14ac:dyDescent="0.25">
      <c r="B208" s="17"/>
      <c r="C208" s="17"/>
      <c r="D208" s="17"/>
      <c r="E208" s="71"/>
      <c r="F208" s="71"/>
      <c r="G208" s="71"/>
    </row>
    <row r="209" spans="2:7" x14ac:dyDescent="0.25">
      <c r="B209" s="17"/>
      <c r="C209" s="17"/>
      <c r="D209" s="17"/>
      <c r="E209" s="71"/>
      <c r="F209" s="71"/>
      <c r="G209" s="71"/>
    </row>
    <row r="210" spans="2:7" x14ac:dyDescent="0.25">
      <c r="B210" s="17"/>
      <c r="C210" s="17"/>
      <c r="D210" s="17"/>
      <c r="E210" s="71"/>
      <c r="F210" s="71"/>
      <c r="G210" s="71"/>
    </row>
    <row r="211" spans="2:7" x14ac:dyDescent="0.25">
      <c r="B211" s="17"/>
      <c r="C211" s="17"/>
      <c r="D211" s="17"/>
      <c r="E211" s="71"/>
      <c r="F211" s="71"/>
      <c r="G211" s="71"/>
    </row>
    <row r="212" spans="2:7" x14ac:dyDescent="0.25">
      <c r="B212" s="17"/>
      <c r="C212" s="17"/>
      <c r="D212" s="17"/>
      <c r="E212" s="71"/>
      <c r="F212" s="71"/>
      <c r="G212" s="71"/>
    </row>
    <row r="213" spans="2:7" x14ac:dyDescent="0.25">
      <c r="B213" s="17"/>
      <c r="C213" s="17"/>
      <c r="D213" s="17"/>
      <c r="E213" s="71"/>
      <c r="F213" s="71"/>
      <c r="G213" s="71"/>
    </row>
    <row r="214" spans="2:7" x14ac:dyDescent="0.25">
      <c r="B214" s="17"/>
      <c r="C214" s="17"/>
      <c r="D214" s="17"/>
      <c r="E214" s="71"/>
      <c r="F214" s="71"/>
      <c r="G214" s="71"/>
    </row>
    <row r="215" spans="2:7" x14ac:dyDescent="0.25">
      <c r="B215" s="17"/>
      <c r="C215" s="17"/>
      <c r="D215" s="17"/>
      <c r="E215" s="71"/>
      <c r="F215" s="71"/>
      <c r="G215" s="71"/>
    </row>
    <row r="216" spans="2:7" x14ac:dyDescent="0.25">
      <c r="B216" s="17"/>
      <c r="C216" s="17"/>
      <c r="D216" s="17"/>
      <c r="E216" s="71"/>
      <c r="F216" s="71"/>
      <c r="G216" s="71"/>
    </row>
    <row r="217" spans="2:7" x14ac:dyDescent="0.25">
      <c r="B217" s="17"/>
      <c r="C217" s="17"/>
      <c r="D217" s="17"/>
      <c r="E217" s="71"/>
      <c r="F217" s="71"/>
      <c r="G217" s="71"/>
    </row>
    <row r="218" spans="2:7" x14ac:dyDescent="0.25">
      <c r="B218" s="17"/>
      <c r="C218" s="17"/>
      <c r="D218" s="17"/>
      <c r="E218" s="71"/>
      <c r="F218" s="71"/>
      <c r="G218" s="71"/>
    </row>
    <row r="219" spans="2:7" x14ac:dyDescent="0.25">
      <c r="B219" s="17"/>
      <c r="C219" s="17"/>
      <c r="D219" s="17"/>
      <c r="E219" s="71"/>
      <c r="F219" s="71"/>
      <c r="G219" s="71"/>
    </row>
    <row r="220" spans="2:7" x14ac:dyDescent="0.25">
      <c r="B220" s="17"/>
      <c r="C220" s="17"/>
      <c r="D220" s="17"/>
      <c r="E220" s="71"/>
      <c r="F220" s="71"/>
      <c r="G220" s="71"/>
    </row>
    <row r="221" spans="2:7" x14ac:dyDescent="0.25">
      <c r="B221" s="17"/>
      <c r="C221" s="17"/>
      <c r="D221" s="17"/>
      <c r="E221" s="71"/>
      <c r="F221" s="71"/>
      <c r="G221" s="71"/>
    </row>
    <row r="222" spans="2:7" x14ac:dyDescent="0.25">
      <c r="B222" s="17"/>
      <c r="C222" s="17"/>
      <c r="D222" s="17"/>
      <c r="E222" s="71"/>
      <c r="F222" s="71"/>
      <c r="G222" s="71"/>
    </row>
    <row r="223" spans="2:7" x14ac:dyDescent="0.25">
      <c r="B223" s="17"/>
      <c r="C223" s="17"/>
      <c r="D223" s="17"/>
      <c r="E223" s="71"/>
      <c r="F223" s="71"/>
      <c r="G223" s="71"/>
    </row>
    <row r="224" spans="2:7" x14ac:dyDescent="0.25">
      <c r="B224" s="17"/>
      <c r="C224" s="17"/>
      <c r="D224" s="17"/>
      <c r="E224" s="71"/>
      <c r="F224" s="71"/>
      <c r="G224" s="71"/>
    </row>
    <row r="225" spans="2:7" x14ac:dyDescent="0.25">
      <c r="B225" s="17"/>
      <c r="C225" s="17"/>
      <c r="D225" s="17"/>
      <c r="E225" s="71"/>
      <c r="F225" s="71"/>
      <c r="G225" s="71"/>
    </row>
    <row r="226" spans="2:7" x14ac:dyDescent="0.25">
      <c r="B226" s="17"/>
      <c r="C226" s="17"/>
      <c r="D226" s="17"/>
      <c r="E226" s="71"/>
      <c r="F226" s="71"/>
      <c r="G226" s="71"/>
    </row>
    <row r="227" spans="2:7" x14ac:dyDescent="0.25">
      <c r="B227" s="17"/>
      <c r="C227" s="17"/>
      <c r="D227" s="17"/>
      <c r="E227" s="71"/>
      <c r="F227" s="71"/>
      <c r="G227" s="71"/>
    </row>
    <row r="228" spans="2:7" x14ac:dyDescent="0.25">
      <c r="B228" s="17"/>
      <c r="C228" s="17"/>
      <c r="D228" s="17"/>
      <c r="E228" s="71"/>
      <c r="F228" s="71"/>
      <c r="G228" s="71"/>
    </row>
    <row r="229" spans="2:7" x14ac:dyDescent="0.25">
      <c r="B229" s="17"/>
      <c r="C229" s="17"/>
      <c r="D229" s="17"/>
      <c r="E229" s="71"/>
      <c r="F229" s="71"/>
      <c r="G229" s="71"/>
    </row>
    <row r="230" spans="2:7" x14ac:dyDescent="0.25">
      <c r="B230" s="17"/>
      <c r="C230" s="17"/>
      <c r="D230" s="17"/>
      <c r="E230" s="71"/>
      <c r="F230" s="71"/>
      <c r="G230" s="71"/>
    </row>
    <row r="231" spans="2:7" x14ac:dyDescent="0.25">
      <c r="B231" s="17"/>
      <c r="C231" s="17"/>
      <c r="D231" s="17"/>
      <c r="E231" s="71"/>
      <c r="F231" s="71"/>
      <c r="G231" s="71"/>
    </row>
    <row r="232" spans="2:7" x14ac:dyDescent="0.25">
      <c r="B232" s="17"/>
      <c r="C232" s="17"/>
      <c r="D232" s="17"/>
      <c r="E232" s="71"/>
      <c r="F232" s="71"/>
      <c r="G232" s="71"/>
    </row>
    <row r="233" spans="2:7" x14ac:dyDescent="0.25">
      <c r="B233" s="17"/>
      <c r="C233" s="17"/>
      <c r="D233" s="17"/>
      <c r="E233" s="71"/>
      <c r="F233" s="71"/>
      <c r="G233" s="71"/>
    </row>
    <row r="234" spans="2:7" x14ac:dyDescent="0.25">
      <c r="B234" s="17"/>
      <c r="C234" s="17"/>
      <c r="D234" s="17"/>
      <c r="E234" s="71"/>
      <c r="F234" s="71"/>
      <c r="G234" s="71"/>
    </row>
    <row r="235" spans="2:7" x14ac:dyDescent="0.25">
      <c r="B235" s="17"/>
      <c r="C235" s="17"/>
      <c r="D235" s="17"/>
      <c r="E235" s="71"/>
      <c r="F235" s="71"/>
      <c r="G235" s="71"/>
    </row>
    <row r="236" spans="2:7" x14ac:dyDescent="0.25">
      <c r="B236" s="17"/>
      <c r="C236" s="17"/>
      <c r="D236" s="17"/>
      <c r="E236" s="71"/>
      <c r="F236" s="71"/>
      <c r="G236" s="71"/>
    </row>
    <row r="237" spans="2:7" x14ac:dyDescent="0.25">
      <c r="B237" s="17"/>
      <c r="C237" s="17"/>
      <c r="D237" s="17"/>
      <c r="E237" s="71"/>
      <c r="F237" s="71"/>
      <c r="G237" s="71"/>
    </row>
    <row r="238" spans="2:7" x14ac:dyDescent="0.25">
      <c r="B238" s="17"/>
      <c r="C238" s="17"/>
      <c r="D238" s="17"/>
      <c r="E238" s="71"/>
      <c r="F238" s="71"/>
      <c r="G238" s="71"/>
    </row>
    <row r="239" spans="2:7" x14ac:dyDescent="0.25">
      <c r="B239" s="17"/>
      <c r="C239" s="17"/>
      <c r="D239" s="17"/>
      <c r="E239" s="71"/>
      <c r="F239" s="71"/>
      <c r="G239" s="71"/>
    </row>
    <row r="240" spans="2:7" x14ac:dyDescent="0.25">
      <c r="B240" s="17"/>
      <c r="C240" s="17"/>
      <c r="D240" s="17"/>
      <c r="E240" s="71"/>
      <c r="F240" s="71"/>
      <c r="G240" s="71"/>
    </row>
    <row r="241" spans="2:7" x14ac:dyDescent="0.25">
      <c r="B241" s="17"/>
      <c r="C241" s="17"/>
      <c r="D241" s="17"/>
      <c r="E241" s="71"/>
      <c r="F241" s="71"/>
      <c r="G241" s="71"/>
    </row>
    <row r="242" spans="2:7" x14ac:dyDescent="0.25">
      <c r="B242" s="17"/>
      <c r="C242" s="17"/>
      <c r="D242" s="17"/>
      <c r="E242" s="71"/>
      <c r="F242" s="71"/>
      <c r="G242" s="71"/>
    </row>
    <row r="243" spans="2:7" x14ac:dyDescent="0.25">
      <c r="B243" s="17"/>
      <c r="C243" s="17"/>
      <c r="D243" s="17"/>
      <c r="E243" s="71"/>
      <c r="F243" s="71"/>
      <c r="G243" s="71"/>
    </row>
    <row r="244" spans="2:7" x14ac:dyDescent="0.25">
      <c r="B244" s="17"/>
      <c r="C244" s="17"/>
      <c r="D244" s="17"/>
      <c r="E244" s="71"/>
      <c r="F244" s="71"/>
      <c r="G244" s="71"/>
    </row>
    <row r="245" spans="2:7" x14ac:dyDescent="0.25">
      <c r="B245" s="17"/>
      <c r="C245" s="17"/>
      <c r="D245" s="17"/>
      <c r="E245" s="71"/>
      <c r="F245" s="71"/>
      <c r="G245" s="71"/>
    </row>
    <row r="246" spans="2:7" x14ac:dyDescent="0.25">
      <c r="B246" s="17"/>
      <c r="C246" s="17"/>
      <c r="D246" s="17"/>
      <c r="E246" s="71"/>
      <c r="F246" s="71"/>
      <c r="G246" s="71"/>
    </row>
    <row r="247" spans="2:7" x14ac:dyDescent="0.25">
      <c r="B247" s="17"/>
      <c r="C247" s="17"/>
      <c r="D247" s="17"/>
      <c r="E247" s="71"/>
      <c r="F247" s="71"/>
      <c r="G247" s="71"/>
    </row>
    <row r="248" spans="2:7" x14ac:dyDescent="0.25">
      <c r="B248" s="17"/>
      <c r="C248" s="17"/>
      <c r="D248" s="17"/>
      <c r="E248" s="71"/>
      <c r="F248" s="71"/>
      <c r="G248" s="71"/>
    </row>
    <row r="249" spans="2:7" x14ac:dyDescent="0.25">
      <c r="B249" s="17"/>
      <c r="C249" s="17"/>
      <c r="D249" s="17"/>
      <c r="E249" s="71"/>
      <c r="F249" s="71"/>
      <c r="G249" s="71"/>
    </row>
    <row r="250" spans="2:7" x14ac:dyDescent="0.25">
      <c r="B250" s="17"/>
      <c r="C250" s="17"/>
      <c r="D250" s="17"/>
      <c r="E250" s="71"/>
      <c r="F250" s="71"/>
      <c r="G250" s="71"/>
    </row>
    <row r="251" spans="2:7" x14ac:dyDescent="0.25">
      <c r="B251" s="17"/>
      <c r="C251" s="17"/>
      <c r="D251" s="17"/>
      <c r="E251" s="71"/>
      <c r="F251" s="71"/>
      <c r="G251" s="71"/>
    </row>
    <row r="252" spans="2:7" x14ac:dyDescent="0.25">
      <c r="B252" s="17"/>
      <c r="C252" s="17"/>
      <c r="D252" s="17"/>
      <c r="E252" s="71"/>
      <c r="F252" s="71"/>
      <c r="G252" s="71"/>
    </row>
    <row r="253" spans="2:7" x14ac:dyDescent="0.25">
      <c r="B253" s="17"/>
      <c r="C253" s="17"/>
      <c r="D253" s="17"/>
      <c r="E253" s="71"/>
      <c r="F253" s="71"/>
      <c r="G253" s="71"/>
    </row>
    <row r="254" spans="2:7" x14ac:dyDescent="0.25">
      <c r="B254" s="17"/>
      <c r="C254" s="17"/>
      <c r="D254" s="17"/>
      <c r="E254" s="71"/>
      <c r="F254" s="71"/>
      <c r="G254" s="71"/>
    </row>
    <row r="255" spans="2:7" x14ac:dyDescent="0.25">
      <c r="B255" s="17"/>
      <c r="C255" s="17"/>
      <c r="D255" s="17"/>
      <c r="E255" s="71"/>
      <c r="F255" s="71"/>
      <c r="G255" s="71"/>
    </row>
    <row r="256" spans="2:7" x14ac:dyDescent="0.25">
      <c r="B256" s="17"/>
      <c r="C256" s="17"/>
      <c r="D256" s="17"/>
      <c r="E256" s="71"/>
      <c r="F256" s="71"/>
      <c r="G256" s="71"/>
    </row>
    <row r="257" spans="2:7" x14ac:dyDescent="0.25">
      <c r="B257" s="17"/>
      <c r="C257" s="17"/>
      <c r="D257" s="17"/>
      <c r="E257" s="71"/>
      <c r="F257" s="71"/>
      <c r="G257" s="71"/>
    </row>
    <row r="258" spans="2:7" x14ac:dyDescent="0.25">
      <c r="B258" s="17"/>
      <c r="C258" s="17"/>
      <c r="D258" s="17"/>
      <c r="E258" s="71"/>
      <c r="F258" s="71"/>
      <c r="G258" s="71"/>
    </row>
    <row r="259" spans="2:7" x14ac:dyDescent="0.25">
      <c r="B259" s="17"/>
      <c r="C259" s="17"/>
      <c r="D259" s="17"/>
      <c r="E259" s="71"/>
      <c r="F259" s="71"/>
      <c r="G259" s="71"/>
    </row>
    <row r="260" spans="2:7" x14ac:dyDescent="0.25">
      <c r="B260" s="17"/>
      <c r="C260" s="17"/>
      <c r="D260" s="17"/>
      <c r="E260" s="71"/>
      <c r="F260" s="71"/>
      <c r="G260" s="71"/>
    </row>
    <row r="261" spans="2:7" x14ac:dyDescent="0.25">
      <c r="B261" s="17"/>
      <c r="C261" s="17"/>
      <c r="D261" s="17"/>
      <c r="E261" s="71"/>
      <c r="F261" s="71"/>
      <c r="G261" s="71"/>
    </row>
    <row r="262" spans="2:7" x14ac:dyDescent="0.25">
      <c r="B262" s="17"/>
      <c r="C262" s="17"/>
      <c r="D262" s="17"/>
      <c r="E262" s="71"/>
      <c r="F262" s="71"/>
      <c r="G262" s="71"/>
    </row>
    <row r="263" spans="2:7" x14ac:dyDescent="0.25">
      <c r="B263" s="17"/>
      <c r="C263" s="17"/>
      <c r="D263" s="17"/>
      <c r="E263" s="71"/>
      <c r="F263" s="71"/>
      <c r="G263" s="71"/>
    </row>
    <row r="264" spans="2:7" x14ac:dyDescent="0.25">
      <c r="B264" s="17"/>
      <c r="C264" s="17"/>
      <c r="D264" s="17"/>
      <c r="E264" s="71"/>
      <c r="F264" s="71"/>
      <c r="G264" s="71"/>
    </row>
    <row r="265" spans="2:7" x14ac:dyDescent="0.25">
      <c r="B265" s="17"/>
      <c r="C265" s="17"/>
      <c r="D265" s="17"/>
      <c r="E265" s="71"/>
      <c r="F265" s="71"/>
      <c r="G265" s="71"/>
    </row>
    <row r="266" spans="2:7" x14ac:dyDescent="0.25">
      <c r="B266" s="17"/>
      <c r="C266" s="17"/>
      <c r="D266" s="17"/>
      <c r="E266" s="71"/>
      <c r="F266" s="71"/>
      <c r="G266" s="71"/>
    </row>
    <row r="267" spans="2:7" x14ac:dyDescent="0.25">
      <c r="B267" s="17"/>
      <c r="C267" s="17"/>
      <c r="D267" s="17"/>
      <c r="E267" s="71"/>
      <c r="F267" s="71"/>
      <c r="G267" s="71"/>
    </row>
    <row r="268" spans="2:7" x14ac:dyDescent="0.25">
      <c r="B268" s="17"/>
      <c r="C268" s="17"/>
      <c r="D268" s="17"/>
      <c r="E268" s="71"/>
      <c r="F268" s="71"/>
      <c r="G268" s="71"/>
    </row>
    <row r="269" spans="2:7" x14ac:dyDescent="0.25">
      <c r="B269" s="17"/>
      <c r="C269" s="17"/>
      <c r="D269" s="17"/>
      <c r="E269" s="71"/>
      <c r="F269" s="71"/>
      <c r="G269" s="71"/>
    </row>
    <row r="270" spans="2:7" x14ac:dyDescent="0.25">
      <c r="B270" s="17"/>
      <c r="C270" s="17"/>
      <c r="D270" s="17"/>
      <c r="E270" s="71"/>
      <c r="F270" s="71"/>
      <c r="G270" s="71"/>
    </row>
    <row r="271" spans="2:7" x14ac:dyDescent="0.25">
      <c r="B271" s="17"/>
      <c r="C271" s="17"/>
      <c r="D271" s="17"/>
      <c r="E271" s="71"/>
      <c r="F271" s="71"/>
      <c r="G271" s="71"/>
    </row>
    <row r="272" spans="2:7" x14ac:dyDescent="0.25">
      <c r="B272" s="17"/>
      <c r="C272" s="17"/>
      <c r="D272" s="17"/>
      <c r="E272" s="71"/>
      <c r="F272" s="71"/>
      <c r="G272" s="71"/>
    </row>
    <row r="273" spans="2:7" x14ac:dyDescent="0.25">
      <c r="B273" s="17"/>
      <c r="C273" s="17"/>
      <c r="D273" s="17"/>
      <c r="E273" s="71"/>
      <c r="F273" s="71"/>
      <c r="G273" s="71"/>
    </row>
    <row r="274" spans="2:7" x14ac:dyDescent="0.25">
      <c r="B274" s="17"/>
      <c r="C274" s="17"/>
      <c r="D274" s="17"/>
      <c r="E274" s="71"/>
      <c r="F274" s="71"/>
      <c r="G274" s="71"/>
    </row>
    <row r="275" spans="2:7" x14ac:dyDescent="0.25">
      <c r="B275" s="17"/>
      <c r="C275" s="17"/>
      <c r="D275" s="17"/>
      <c r="E275" s="71"/>
      <c r="F275" s="71"/>
      <c r="G275" s="71"/>
    </row>
    <row r="276" spans="2:7" x14ac:dyDescent="0.25">
      <c r="B276" s="17"/>
      <c r="C276" s="17"/>
      <c r="D276" s="17"/>
      <c r="E276" s="71"/>
      <c r="F276" s="71"/>
      <c r="G276" s="71"/>
    </row>
    <row r="277" spans="2:7" x14ac:dyDescent="0.25">
      <c r="B277" s="17"/>
      <c r="C277" s="17"/>
      <c r="D277" s="17"/>
      <c r="E277" s="71"/>
      <c r="F277" s="71"/>
      <c r="G277" s="71"/>
    </row>
    <row r="278" spans="2:7" x14ac:dyDescent="0.25">
      <c r="B278" s="17"/>
      <c r="C278" s="17"/>
      <c r="D278" s="17"/>
      <c r="E278" s="71"/>
      <c r="F278" s="71"/>
      <c r="G278" s="71"/>
    </row>
    <row r="279" spans="2:7" x14ac:dyDescent="0.25">
      <c r="B279" s="17"/>
      <c r="C279" s="17"/>
      <c r="D279" s="17"/>
      <c r="E279" s="71"/>
      <c r="F279" s="71"/>
      <c r="G279" s="71"/>
    </row>
    <row r="280" spans="2:7" x14ac:dyDescent="0.25">
      <c r="B280" s="17"/>
      <c r="C280" s="17"/>
      <c r="D280" s="17"/>
      <c r="E280" s="71"/>
      <c r="F280" s="71"/>
      <c r="G280" s="71"/>
    </row>
    <row r="281" spans="2:7" x14ac:dyDescent="0.25">
      <c r="B281" s="17"/>
      <c r="C281" s="17"/>
      <c r="D281" s="17"/>
      <c r="E281" s="71"/>
      <c r="F281" s="71"/>
      <c r="G281" s="71"/>
    </row>
    <row r="282" spans="2:7" x14ac:dyDescent="0.25">
      <c r="B282" s="17"/>
      <c r="C282" s="17"/>
      <c r="D282" s="17"/>
      <c r="E282" s="71"/>
      <c r="F282" s="71"/>
      <c r="G282" s="71"/>
    </row>
    <row r="283" spans="2:7" x14ac:dyDescent="0.25">
      <c r="B283" s="17"/>
      <c r="C283" s="17"/>
      <c r="D283" s="17"/>
      <c r="E283" s="71"/>
      <c r="F283" s="71"/>
      <c r="G283" s="71"/>
    </row>
    <row r="284" spans="2:7" x14ac:dyDescent="0.25">
      <c r="B284" s="17"/>
      <c r="C284" s="17"/>
      <c r="D284" s="17"/>
      <c r="E284" s="71"/>
      <c r="F284" s="71"/>
      <c r="G284" s="71"/>
    </row>
    <row r="285" spans="2:7" x14ac:dyDescent="0.25">
      <c r="B285" s="17"/>
      <c r="C285" s="17"/>
      <c r="D285" s="17"/>
      <c r="E285" s="71"/>
      <c r="F285" s="71"/>
      <c r="G285" s="71"/>
    </row>
    <row r="286" spans="2:7" x14ac:dyDescent="0.25">
      <c r="B286" s="17"/>
      <c r="C286" s="17"/>
      <c r="D286" s="17"/>
      <c r="E286" s="71"/>
      <c r="F286" s="71"/>
      <c r="G286" s="71"/>
    </row>
    <row r="287" spans="2:7" x14ac:dyDescent="0.25">
      <c r="B287" s="17"/>
      <c r="C287" s="17"/>
      <c r="D287" s="17"/>
      <c r="E287" s="71"/>
      <c r="F287" s="71"/>
      <c r="G287" s="71"/>
    </row>
    <row r="288" spans="2:7" x14ac:dyDescent="0.25">
      <c r="B288" s="17"/>
      <c r="C288" s="17"/>
      <c r="D288" s="17"/>
      <c r="E288" s="71"/>
      <c r="F288" s="71"/>
      <c r="G288" s="71"/>
    </row>
    <row r="289" spans="2:7" x14ac:dyDescent="0.25">
      <c r="B289" s="17"/>
      <c r="C289" s="17"/>
      <c r="D289" s="17"/>
      <c r="E289" s="71"/>
      <c r="F289" s="71"/>
      <c r="G289" s="71"/>
    </row>
    <row r="290" spans="2:7" x14ac:dyDescent="0.25">
      <c r="B290" s="17"/>
      <c r="C290" s="17"/>
      <c r="D290" s="17"/>
      <c r="E290" s="71"/>
      <c r="F290" s="71"/>
      <c r="G290" s="71"/>
    </row>
    <row r="291" spans="2:7" x14ac:dyDescent="0.25">
      <c r="B291" s="17"/>
      <c r="C291" s="17"/>
      <c r="D291" s="17"/>
      <c r="E291" s="71"/>
      <c r="F291" s="71"/>
      <c r="G291" s="71"/>
    </row>
    <row r="292" spans="2:7" x14ac:dyDescent="0.25">
      <c r="B292" s="17"/>
      <c r="C292" s="17"/>
      <c r="D292" s="17"/>
      <c r="E292" s="71"/>
      <c r="F292" s="71"/>
      <c r="G292" s="71"/>
    </row>
    <row r="293" spans="2:7" x14ac:dyDescent="0.25">
      <c r="B293" s="17"/>
      <c r="C293" s="17"/>
      <c r="D293" s="17"/>
      <c r="E293" s="71"/>
      <c r="F293" s="71"/>
      <c r="G293" s="71"/>
    </row>
    <row r="294" spans="2:7" x14ac:dyDescent="0.25">
      <c r="B294" s="17"/>
      <c r="C294" s="17"/>
      <c r="D294" s="17"/>
      <c r="E294" s="71"/>
      <c r="F294" s="71"/>
      <c r="G294" s="71"/>
    </row>
    <row r="295" spans="2:7" x14ac:dyDescent="0.25">
      <c r="B295" s="17"/>
      <c r="C295" s="17"/>
      <c r="D295" s="17"/>
      <c r="E295" s="71"/>
      <c r="F295" s="71"/>
      <c r="G295" s="71"/>
    </row>
    <row r="296" spans="2:7" x14ac:dyDescent="0.25">
      <c r="B296" s="17"/>
      <c r="C296" s="17"/>
      <c r="D296" s="17"/>
      <c r="E296" s="71"/>
      <c r="F296" s="71"/>
      <c r="G296" s="71"/>
    </row>
    <row r="297" spans="2:7" x14ac:dyDescent="0.25">
      <c r="B297" s="17"/>
      <c r="C297" s="17"/>
      <c r="D297" s="17"/>
      <c r="E297" s="71"/>
      <c r="F297" s="71"/>
      <c r="G297" s="71"/>
    </row>
    <row r="298" spans="2:7" x14ac:dyDescent="0.25">
      <c r="B298" s="17"/>
      <c r="C298" s="17"/>
      <c r="D298" s="17"/>
      <c r="E298" s="71"/>
      <c r="F298" s="71"/>
      <c r="G298" s="71"/>
    </row>
    <row r="299" spans="2:7" x14ac:dyDescent="0.25">
      <c r="B299" s="17"/>
      <c r="C299" s="17"/>
      <c r="D299" s="17"/>
      <c r="E299" s="71"/>
      <c r="F299" s="71"/>
      <c r="G299" s="71"/>
    </row>
    <row r="300" spans="2:7" x14ac:dyDescent="0.25">
      <c r="B300" s="17"/>
      <c r="C300" s="17"/>
      <c r="D300" s="17"/>
      <c r="E300" s="71"/>
      <c r="F300" s="71"/>
      <c r="G300" s="71"/>
    </row>
    <row r="301" spans="2:7" x14ac:dyDescent="0.25">
      <c r="B301" s="17"/>
      <c r="C301" s="17"/>
      <c r="D301" s="17"/>
      <c r="E301" s="71"/>
      <c r="F301" s="71"/>
      <c r="G301" s="71"/>
    </row>
    <row r="302" spans="2:7" x14ac:dyDescent="0.25">
      <c r="B302" s="17"/>
      <c r="C302" s="17"/>
      <c r="D302" s="17"/>
      <c r="E302" s="71"/>
      <c r="F302" s="71"/>
      <c r="G302" s="71"/>
    </row>
    <row r="303" spans="2:7" x14ac:dyDescent="0.25">
      <c r="B303" s="17"/>
      <c r="C303" s="17"/>
      <c r="D303" s="17"/>
      <c r="E303" s="71"/>
      <c r="F303" s="71"/>
      <c r="G303" s="71"/>
    </row>
    <row r="304" spans="2:7" x14ac:dyDescent="0.25">
      <c r="B304" s="17"/>
      <c r="C304" s="17"/>
      <c r="D304" s="17"/>
      <c r="E304" s="71"/>
      <c r="F304" s="71"/>
      <c r="G304" s="71"/>
    </row>
    <row r="305" spans="2:7" x14ac:dyDescent="0.25">
      <c r="B305" s="17"/>
      <c r="C305" s="17"/>
      <c r="D305" s="17"/>
      <c r="E305" s="71"/>
      <c r="F305" s="71"/>
      <c r="G305" s="71"/>
    </row>
    <row r="306" spans="2:7" x14ac:dyDescent="0.25">
      <c r="B306" s="17"/>
      <c r="C306" s="17"/>
      <c r="D306" s="17"/>
      <c r="E306" s="71"/>
      <c r="F306" s="71"/>
      <c r="G306" s="71"/>
    </row>
    <row r="307" spans="2:7" x14ac:dyDescent="0.25">
      <c r="B307" s="17"/>
      <c r="C307" s="17"/>
      <c r="D307" s="17"/>
      <c r="E307" s="71"/>
      <c r="F307" s="71"/>
      <c r="G307" s="71"/>
    </row>
    <row r="308" spans="2:7" x14ac:dyDescent="0.25">
      <c r="B308" s="17"/>
      <c r="C308" s="17"/>
      <c r="D308" s="17"/>
      <c r="E308" s="71"/>
      <c r="F308" s="71"/>
      <c r="G308" s="71"/>
    </row>
    <row r="309" spans="2:7" x14ac:dyDescent="0.25">
      <c r="B309" s="17"/>
      <c r="C309" s="17"/>
      <c r="D309" s="17"/>
      <c r="E309" s="71"/>
      <c r="F309" s="71"/>
      <c r="G309" s="71"/>
    </row>
    <row r="310" spans="2:7" x14ac:dyDescent="0.25">
      <c r="B310" s="17"/>
      <c r="C310" s="17"/>
      <c r="D310" s="17"/>
      <c r="E310" s="71"/>
      <c r="F310" s="71"/>
      <c r="G310" s="71"/>
    </row>
    <row r="311" spans="2:7" x14ac:dyDescent="0.25">
      <c r="B311" s="17"/>
      <c r="C311" s="17"/>
      <c r="D311" s="17"/>
      <c r="E311" s="71"/>
      <c r="F311" s="71"/>
      <c r="G311" s="71"/>
    </row>
    <row r="312" spans="2:7" x14ac:dyDescent="0.25">
      <c r="B312" s="17"/>
      <c r="C312" s="17"/>
      <c r="D312" s="17"/>
      <c r="E312" s="71"/>
      <c r="F312" s="71"/>
      <c r="G312" s="71"/>
    </row>
    <row r="313" spans="2:7" x14ac:dyDescent="0.25">
      <c r="B313" s="17"/>
      <c r="C313" s="17"/>
      <c r="D313" s="17"/>
      <c r="E313" s="71"/>
      <c r="F313" s="71"/>
      <c r="G313" s="71"/>
    </row>
    <row r="314" spans="2:7" x14ac:dyDescent="0.25">
      <c r="B314" s="17"/>
      <c r="C314" s="17"/>
      <c r="D314" s="17"/>
      <c r="E314" s="71"/>
      <c r="F314" s="71"/>
      <c r="G314" s="71"/>
    </row>
    <row r="315" spans="2:7" x14ac:dyDescent="0.25">
      <c r="B315" s="17"/>
      <c r="C315" s="17"/>
      <c r="D315" s="17"/>
      <c r="E315" s="71"/>
      <c r="F315" s="71"/>
      <c r="G315" s="71"/>
    </row>
    <row r="316" spans="2:7" x14ac:dyDescent="0.25">
      <c r="B316" s="17"/>
      <c r="C316" s="17"/>
      <c r="D316" s="17"/>
      <c r="E316" s="71"/>
      <c r="F316" s="71"/>
      <c r="G316" s="71"/>
    </row>
    <row r="317" spans="2:7" x14ac:dyDescent="0.25">
      <c r="B317" s="17"/>
      <c r="C317" s="17"/>
      <c r="D317" s="17"/>
      <c r="E317" s="71"/>
      <c r="F317" s="71"/>
      <c r="G317" s="71"/>
    </row>
    <row r="318" spans="2:7" x14ac:dyDescent="0.25">
      <c r="B318" s="17"/>
      <c r="C318" s="17"/>
      <c r="D318" s="17"/>
      <c r="E318" s="71"/>
      <c r="F318" s="71"/>
      <c r="G318" s="71"/>
    </row>
    <row r="319" spans="2:7" x14ac:dyDescent="0.25">
      <c r="B319" s="17"/>
      <c r="C319" s="17"/>
      <c r="D319" s="17"/>
      <c r="E319" s="71"/>
      <c r="F319" s="71"/>
      <c r="G319" s="71"/>
    </row>
    <row r="320" spans="2:7" x14ac:dyDescent="0.25">
      <c r="B320" s="17"/>
      <c r="C320" s="17"/>
      <c r="D320" s="17"/>
      <c r="E320" s="71"/>
      <c r="F320" s="71"/>
      <c r="G320" s="71"/>
    </row>
    <row r="321" spans="2:7" x14ac:dyDescent="0.25">
      <c r="B321" s="17"/>
      <c r="C321" s="17"/>
      <c r="D321" s="17"/>
      <c r="E321" s="71"/>
      <c r="F321" s="71"/>
      <c r="G321" s="71"/>
    </row>
    <row r="322" spans="2:7" x14ac:dyDescent="0.25">
      <c r="B322" s="17"/>
      <c r="C322" s="17"/>
      <c r="D322" s="17"/>
      <c r="E322" s="71"/>
      <c r="F322" s="71"/>
      <c r="G322" s="71"/>
    </row>
    <row r="323" spans="2:7" x14ac:dyDescent="0.25">
      <c r="B323" s="17"/>
      <c r="C323" s="17"/>
      <c r="D323" s="17"/>
      <c r="E323" s="71"/>
      <c r="F323" s="71"/>
      <c r="G323" s="71"/>
    </row>
    <row r="324" spans="2:7" x14ac:dyDescent="0.25">
      <c r="B324" s="17"/>
      <c r="C324" s="17"/>
      <c r="D324" s="17"/>
      <c r="E324" s="71"/>
      <c r="F324" s="71"/>
      <c r="G324" s="71"/>
    </row>
    <row r="325" spans="2:7" x14ac:dyDescent="0.25">
      <c r="B325" s="17"/>
      <c r="C325" s="17"/>
      <c r="D325" s="17"/>
      <c r="E325" s="71"/>
      <c r="F325" s="71"/>
      <c r="G325" s="71"/>
    </row>
    <row r="326" spans="2:7" x14ac:dyDescent="0.25">
      <c r="B326" s="17"/>
      <c r="C326" s="17"/>
      <c r="D326" s="17"/>
      <c r="E326" s="71"/>
      <c r="F326" s="71"/>
      <c r="G326" s="71"/>
    </row>
    <row r="327" spans="2:7" x14ac:dyDescent="0.25">
      <c r="B327" s="17"/>
      <c r="C327" s="17"/>
      <c r="D327" s="17"/>
      <c r="E327" s="71"/>
      <c r="F327" s="71"/>
      <c r="G327" s="71"/>
    </row>
    <row r="328" spans="2:7" x14ac:dyDescent="0.25">
      <c r="B328" s="17"/>
      <c r="C328" s="17"/>
      <c r="D328" s="17"/>
      <c r="E328" s="71"/>
      <c r="F328" s="71"/>
      <c r="G328" s="71"/>
    </row>
    <row r="329" spans="2:7" x14ac:dyDescent="0.25">
      <c r="B329" s="17"/>
      <c r="C329" s="17"/>
      <c r="D329" s="17"/>
      <c r="E329" s="71"/>
      <c r="F329" s="71"/>
      <c r="G329" s="71"/>
    </row>
    <row r="330" spans="2:7" x14ac:dyDescent="0.25">
      <c r="B330" s="17"/>
      <c r="C330" s="17"/>
      <c r="D330" s="17"/>
      <c r="E330" s="71"/>
      <c r="F330" s="71"/>
      <c r="G330" s="71"/>
    </row>
    <row r="331" spans="2:7" x14ac:dyDescent="0.25">
      <c r="B331" s="17"/>
      <c r="C331" s="17"/>
      <c r="D331" s="17"/>
      <c r="E331" s="71"/>
      <c r="F331" s="71"/>
      <c r="G331" s="71"/>
    </row>
    <row r="332" spans="2:7" x14ac:dyDescent="0.25">
      <c r="B332" s="17"/>
      <c r="C332" s="17"/>
      <c r="D332" s="17"/>
      <c r="E332" s="71"/>
      <c r="F332" s="71"/>
      <c r="G332" s="71"/>
    </row>
    <row r="333" spans="2:7" x14ac:dyDescent="0.25">
      <c r="B333" s="17"/>
      <c r="C333" s="17"/>
      <c r="D333" s="17"/>
      <c r="E333" s="71"/>
      <c r="F333" s="71"/>
      <c r="G333" s="71"/>
    </row>
    <row r="334" spans="2:7" x14ac:dyDescent="0.25">
      <c r="B334" s="17"/>
      <c r="C334" s="17"/>
      <c r="D334" s="17"/>
      <c r="E334" s="71"/>
      <c r="F334" s="71"/>
      <c r="G334" s="71"/>
    </row>
    <row r="335" spans="2:7" x14ac:dyDescent="0.25">
      <c r="B335" s="17"/>
      <c r="C335" s="17"/>
      <c r="D335" s="17"/>
      <c r="E335" s="71"/>
      <c r="F335" s="71"/>
      <c r="G335" s="71"/>
    </row>
    <row r="336" spans="2:7" x14ac:dyDescent="0.25">
      <c r="B336" s="17"/>
      <c r="C336" s="17"/>
      <c r="D336" s="17"/>
      <c r="E336" s="71"/>
      <c r="F336" s="71"/>
      <c r="G336" s="71"/>
    </row>
    <row r="337" spans="2:7" x14ac:dyDescent="0.25">
      <c r="B337" s="17"/>
      <c r="C337" s="17"/>
      <c r="D337" s="17"/>
      <c r="E337" s="71"/>
      <c r="F337" s="71"/>
      <c r="G337" s="71"/>
    </row>
    <row r="338" spans="2:7" x14ac:dyDescent="0.25">
      <c r="B338" s="17"/>
      <c r="C338" s="17"/>
      <c r="D338" s="17"/>
      <c r="E338" s="71"/>
      <c r="F338" s="71"/>
      <c r="G338" s="71"/>
    </row>
    <row r="339" spans="2:7" x14ac:dyDescent="0.25">
      <c r="B339" s="17"/>
      <c r="C339" s="17"/>
      <c r="D339" s="17"/>
      <c r="E339" s="71"/>
      <c r="F339" s="71"/>
      <c r="G339" s="71"/>
    </row>
    <row r="340" spans="2:7" x14ac:dyDescent="0.25">
      <c r="B340" s="17"/>
      <c r="C340" s="17"/>
      <c r="D340" s="17"/>
      <c r="E340" s="71"/>
      <c r="F340" s="71"/>
      <c r="G340" s="71"/>
    </row>
    <row r="341" spans="2:7" x14ac:dyDescent="0.25">
      <c r="B341" s="17"/>
      <c r="C341" s="17"/>
      <c r="D341" s="17"/>
      <c r="E341" s="71"/>
      <c r="F341" s="71"/>
      <c r="G341" s="71"/>
    </row>
    <row r="342" spans="2:7" x14ac:dyDescent="0.25">
      <c r="B342" s="17"/>
      <c r="C342" s="17"/>
      <c r="D342" s="17"/>
      <c r="E342" s="71"/>
      <c r="F342" s="71"/>
      <c r="G342" s="71"/>
    </row>
    <row r="343" spans="2:7" x14ac:dyDescent="0.25">
      <c r="B343" s="17"/>
      <c r="C343" s="17"/>
      <c r="D343" s="17"/>
      <c r="E343" s="71"/>
      <c r="F343" s="71"/>
      <c r="G343" s="71"/>
    </row>
    <row r="344" spans="2:7" x14ac:dyDescent="0.25">
      <c r="B344" s="17"/>
      <c r="C344" s="17"/>
      <c r="D344" s="17"/>
      <c r="E344" s="71"/>
      <c r="F344" s="71"/>
      <c r="G344" s="71"/>
    </row>
    <row r="345" spans="2:7" x14ac:dyDescent="0.25">
      <c r="B345" s="17"/>
      <c r="C345" s="17"/>
      <c r="D345" s="17"/>
      <c r="E345" s="71"/>
      <c r="F345" s="71"/>
      <c r="G345" s="71"/>
    </row>
    <row r="346" spans="2:7" x14ac:dyDescent="0.25">
      <c r="B346" s="17"/>
      <c r="C346" s="17"/>
      <c r="D346" s="17"/>
      <c r="E346" s="71"/>
      <c r="F346" s="71"/>
      <c r="G346" s="71"/>
    </row>
    <row r="347" spans="2:7" x14ac:dyDescent="0.25">
      <c r="B347" s="17"/>
      <c r="C347" s="17"/>
      <c r="D347" s="17"/>
      <c r="E347" s="71"/>
      <c r="F347" s="71"/>
      <c r="G347" s="71"/>
    </row>
    <row r="348" spans="2:7" x14ac:dyDescent="0.25">
      <c r="B348" s="17"/>
      <c r="C348" s="17"/>
      <c r="D348" s="17"/>
      <c r="E348" s="71"/>
      <c r="F348" s="71"/>
      <c r="G348" s="71"/>
    </row>
    <row r="349" spans="2:7" x14ac:dyDescent="0.25">
      <c r="B349" s="17"/>
      <c r="C349" s="17"/>
      <c r="D349" s="17"/>
      <c r="E349" s="71"/>
      <c r="F349" s="71"/>
      <c r="G349" s="71"/>
    </row>
    <row r="350" spans="2:7" x14ac:dyDescent="0.25">
      <c r="B350" s="17"/>
      <c r="C350" s="17"/>
      <c r="D350" s="17"/>
      <c r="E350" s="71"/>
      <c r="F350" s="71"/>
      <c r="G350" s="71"/>
    </row>
    <row r="351" spans="2:7" x14ac:dyDescent="0.25">
      <c r="B351" s="17"/>
      <c r="C351" s="17"/>
      <c r="D351" s="17"/>
      <c r="E351" s="71"/>
      <c r="F351" s="71"/>
      <c r="G351" s="71"/>
    </row>
    <row r="352" spans="2:7" x14ac:dyDescent="0.25">
      <c r="B352" s="17"/>
      <c r="C352" s="17"/>
      <c r="D352" s="17"/>
      <c r="E352" s="71"/>
      <c r="F352" s="71"/>
      <c r="G352" s="71"/>
    </row>
    <row r="353" spans="2:7" x14ac:dyDescent="0.25">
      <c r="B353" s="17"/>
      <c r="C353" s="17"/>
      <c r="D353" s="17"/>
      <c r="E353" s="71"/>
      <c r="F353" s="71"/>
      <c r="G353" s="71"/>
    </row>
    <row r="354" spans="2:7" x14ac:dyDescent="0.25">
      <c r="B354" s="17"/>
      <c r="C354" s="17"/>
      <c r="D354" s="17"/>
      <c r="E354" s="71"/>
      <c r="F354" s="71"/>
      <c r="G354" s="71"/>
    </row>
    <row r="355" spans="2:7" x14ac:dyDescent="0.25">
      <c r="B355" s="17"/>
      <c r="C355" s="17"/>
      <c r="D355" s="17"/>
      <c r="E355" s="71"/>
      <c r="F355" s="71"/>
      <c r="G355" s="71"/>
    </row>
    <row r="356" spans="2:7" x14ac:dyDescent="0.25">
      <c r="B356" s="17"/>
      <c r="C356" s="17"/>
      <c r="D356" s="17"/>
      <c r="E356" s="71"/>
      <c r="F356" s="71"/>
      <c r="G356" s="71"/>
    </row>
    <row r="357" spans="2:7" x14ac:dyDescent="0.25">
      <c r="B357" s="17"/>
      <c r="C357" s="17"/>
      <c r="D357" s="17"/>
      <c r="E357" s="71"/>
      <c r="F357" s="71"/>
      <c r="G357" s="71"/>
    </row>
    <row r="358" spans="2:7" x14ac:dyDescent="0.25">
      <c r="B358" s="17"/>
      <c r="C358" s="17"/>
      <c r="D358" s="17"/>
      <c r="E358" s="71"/>
      <c r="F358" s="71"/>
      <c r="G358" s="71"/>
    </row>
    <row r="359" spans="2:7" x14ac:dyDescent="0.25">
      <c r="B359" s="17"/>
      <c r="C359" s="17"/>
      <c r="D359" s="17"/>
      <c r="E359" s="71"/>
      <c r="F359" s="71"/>
      <c r="G359" s="71"/>
    </row>
    <row r="360" spans="2:7" x14ac:dyDescent="0.25">
      <c r="B360" s="17"/>
      <c r="C360" s="17"/>
      <c r="D360" s="17"/>
      <c r="E360" s="71"/>
      <c r="F360" s="71"/>
      <c r="G360" s="71"/>
    </row>
    <row r="361" spans="2:7" x14ac:dyDescent="0.25">
      <c r="B361" s="17"/>
      <c r="C361" s="17"/>
      <c r="D361" s="17"/>
      <c r="E361" s="71"/>
      <c r="F361" s="71"/>
      <c r="G361" s="71"/>
    </row>
    <row r="362" spans="2:7" x14ac:dyDescent="0.25">
      <c r="B362" s="17"/>
      <c r="C362" s="17"/>
      <c r="D362" s="17"/>
      <c r="E362" s="71"/>
      <c r="F362" s="71"/>
      <c r="G362" s="71"/>
    </row>
    <row r="363" spans="2:7" x14ac:dyDescent="0.25">
      <c r="B363" s="17"/>
      <c r="C363" s="17"/>
      <c r="D363" s="17"/>
      <c r="E363" s="71"/>
      <c r="F363" s="71"/>
      <c r="G363" s="71"/>
    </row>
    <row r="364" spans="2:7" x14ac:dyDescent="0.25">
      <c r="B364" s="17"/>
      <c r="C364" s="17"/>
      <c r="D364" s="17"/>
      <c r="E364" s="71"/>
      <c r="F364" s="71"/>
      <c r="G364" s="71"/>
    </row>
    <row r="365" spans="2:7" x14ac:dyDescent="0.25">
      <c r="B365" s="17"/>
      <c r="C365" s="17"/>
      <c r="D365" s="17"/>
      <c r="E365" s="71"/>
      <c r="F365" s="71"/>
      <c r="G365" s="71"/>
    </row>
    <row r="366" spans="2:7" x14ac:dyDescent="0.25">
      <c r="B366" s="17"/>
      <c r="C366" s="17"/>
      <c r="D366" s="17"/>
      <c r="E366" s="71"/>
      <c r="F366" s="71"/>
      <c r="G366" s="71"/>
    </row>
    <row r="367" spans="2:7" x14ac:dyDescent="0.25">
      <c r="B367" s="17"/>
      <c r="C367" s="17"/>
      <c r="D367" s="17"/>
      <c r="E367" s="71"/>
      <c r="F367" s="71"/>
      <c r="G367" s="71"/>
    </row>
    <row r="368" spans="2:7" x14ac:dyDescent="0.25">
      <c r="B368" s="17"/>
      <c r="C368" s="17"/>
      <c r="D368" s="17"/>
      <c r="E368" s="71"/>
      <c r="F368" s="71"/>
      <c r="G368" s="71"/>
    </row>
    <row r="369" spans="2:7" x14ac:dyDescent="0.25">
      <c r="B369" s="17"/>
      <c r="C369" s="17"/>
      <c r="D369" s="17"/>
      <c r="E369" s="71"/>
      <c r="F369" s="71"/>
      <c r="G369" s="71"/>
    </row>
    <row r="370" spans="2:7" x14ac:dyDescent="0.25">
      <c r="B370" s="17"/>
      <c r="C370" s="17"/>
      <c r="D370" s="17"/>
      <c r="E370" s="71"/>
      <c r="F370" s="71"/>
      <c r="G370" s="71"/>
    </row>
    <row r="371" spans="2:7" x14ac:dyDescent="0.25">
      <c r="B371" s="17"/>
      <c r="C371" s="17"/>
      <c r="D371" s="17"/>
      <c r="E371" s="71"/>
      <c r="F371" s="71"/>
      <c r="G371" s="71"/>
    </row>
    <row r="372" spans="2:7" x14ac:dyDescent="0.25">
      <c r="B372" s="17"/>
      <c r="C372" s="17"/>
      <c r="D372" s="17"/>
      <c r="E372" s="71"/>
      <c r="F372" s="71"/>
      <c r="G372" s="71"/>
    </row>
    <row r="373" spans="2:7" x14ac:dyDescent="0.25">
      <c r="B373" s="17"/>
      <c r="C373" s="17"/>
      <c r="D373" s="17"/>
      <c r="E373" s="71"/>
      <c r="F373" s="71"/>
      <c r="G373" s="71"/>
    </row>
    <row r="374" spans="2:7" x14ac:dyDescent="0.25">
      <c r="B374" s="17"/>
      <c r="C374" s="17"/>
      <c r="D374" s="17"/>
      <c r="E374" s="71"/>
      <c r="F374" s="71"/>
      <c r="G374" s="71"/>
    </row>
    <row r="375" spans="2:7" x14ac:dyDescent="0.25">
      <c r="B375" s="17"/>
      <c r="C375" s="17"/>
      <c r="D375" s="17"/>
      <c r="E375" s="71"/>
      <c r="F375" s="71"/>
      <c r="G375" s="71"/>
    </row>
    <row r="376" spans="2:7" x14ac:dyDescent="0.25">
      <c r="B376" s="17"/>
      <c r="C376" s="17"/>
      <c r="D376" s="17"/>
      <c r="E376" s="71"/>
      <c r="F376" s="71"/>
      <c r="G376" s="71"/>
    </row>
    <row r="377" spans="2:7" x14ac:dyDescent="0.25">
      <c r="B377" s="17"/>
      <c r="C377" s="17"/>
      <c r="D377" s="17"/>
      <c r="E377" s="71"/>
      <c r="F377" s="71"/>
      <c r="G377" s="71"/>
    </row>
    <row r="378" spans="2:7" x14ac:dyDescent="0.25">
      <c r="B378" s="17"/>
      <c r="C378" s="17"/>
      <c r="D378" s="17"/>
      <c r="E378" s="71"/>
      <c r="F378" s="71"/>
      <c r="G378" s="71"/>
    </row>
    <row r="379" spans="2:7" x14ac:dyDescent="0.25">
      <c r="B379" s="17"/>
      <c r="C379" s="17"/>
      <c r="D379" s="17"/>
      <c r="E379" s="71"/>
      <c r="F379" s="71"/>
      <c r="G379" s="71"/>
    </row>
    <row r="380" spans="2:7" x14ac:dyDescent="0.25">
      <c r="B380" s="17"/>
      <c r="C380" s="17"/>
      <c r="D380" s="17"/>
      <c r="E380" s="71"/>
      <c r="F380" s="71"/>
      <c r="G380" s="71"/>
    </row>
    <row r="381" spans="2:7" x14ac:dyDescent="0.25">
      <c r="B381" s="17"/>
      <c r="C381" s="17"/>
      <c r="D381" s="17"/>
      <c r="E381" s="71"/>
      <c r="F381" s="71"/>
      <c r="G381" s="71"/>
    </row>
    <row r="382" spans="2:7" x14ac:dyDescent="0.25">
      <c r="B382" s="17"/>
      <c r="C382" s="17"/>
      <c r="D382" s="17"/>
      <c r="E382" s="71"/>
      <c r="F382" s="71"/>
      <c r="G382" s="71"/>
    </row>
    <row r="383" spans="2:7" x14ac:dyDescent="0.25">
      <c r="B383" s="17"/>
      <c r="C383" s="17"/>
      <c r="D383" s="17"/>
      <c r="E383" s="71"/>
      <c r="F383" s="71"/>
      <c r="G383" s="71"/>
    </row>
    <row r="384" spans="2:7" x14ac:dyDescent="0.25">
      <c r="B384" s="17"/>
      <c r="C384" s="17"/>
      <c r="D384" s="17"/>
      <c r="E384" s="71"/>
      <c r="F384" s="71"/>
      <c r="G384" s="71"/>
    </row>
    <row r="385" spans="2:7" x14ac:dyDescent="0.25">
      <c r="B385" s="17"/>
      <c r="C385" s="17"/>
      <c r="D385" s="17"/>
      <c r="E385" s="71"/>
      <c r="F385" s="71"/>
      <c r="G385" s="71"/>
    </row>
    <row r="386" spans="2:7" x14ac:dyDescent="0.25">
      <c r="B386" s="17"/>
      <c r="C386" s="17"/>
      <c r="D386" s="17"/>
      <c r="E386" s="71"/>
      <c r="F386" s="71"/>
      <c r="G386" s="71"/>
    </row>
    <row r="387" spans="2:7" x14ac:dyDescent="0.25">
      <c r="B387" s="17"/>
      <c r="C387" s="17"/>
      <c r="D387" s="17"/>
      <c r="E387" s="71"/>
      <c r="F387" s="71"/>
      <c r="G387" s="71"/>
    </row>
    <row r="388" spans="2:7" x14ac:dyDescent="0.25">
      <c r="B388" s="17"/>
      <c r="C388" s="17"/>
      <c r="D388" s="17"/>
      <c r="E388" s="71"/>
      <c r="F388" s="71"/>
      <c r="G388" s="71"/>
    </row>
    <row r="389" spans="2:7" x14ac:dyDescent="0.25">
      <c r="B389" s="17"/>
      <c r="C389" s="17"/>
      <c r="D389" s="17"/>
      <c r="E389" s="71"/>
      <c r="F389" s="71"/>
      <c r="G389" s="71"/>
    </row>
    <row r="390" spans="2:7" x14ac:dyDescent="0.25">
      <c r="B390" s="17"/>
      <c r="C390" s="17"/>
      <c r="D390" s="17"/>
      <c r="E390" s="71"/>
      <c r="F390" s="71"/>
      <c r="G390" s="71"/>
    </row>
    <row r="391" spans="2:7" x14ac:dyDescent="0.25">
      <c r="B391" s="17"/>
      <c r="C391" s="17"/>
      <c r="D391" s="17"/>
      <c r="E391" s="71"/>
      <c r="F391" s="71"/>
      <c r="G391" s="71"/>
    </row>
    <row r="392" spans="2:7" x14ac:dyDescent="0.25">
      <c r="B392" s="17"/>
      <c r="C392" s="17"/>
      <c r="D392" s="17"/>
      <c r="E392" s="71"/>
      <c r="F392" s="71"/>
      <c r="G392" s="71"/>
    </row>
    <row r="393" spans="2:7" x14ac:dyDescent="0.25">
      <c r="B393" s="17"/>
      <c r="C393" s="17"/>
      <c r="D393" s="17"/>
      <c r="E393" s="71"/>
      <c r="F393" s="71"/>
      <c r="G393" s="71"/>
    </row>
    <row r="394" spans="2:7" x14ac:dyDescent="0.25">
      <c r="B394" s="17"/>
      <c r="C394" s="17"/>
      <c r="D394" s="17"/>
      <c r="E394" s="71"/>
      <c r="F394" s="71"/>
      <c r="G394" s="71"/>
    </row>
    <row r="395" spans="2:7" x14ac:dyDescent="0.25">
      <c r="B395" s="17"/>
      <c r="C395" s="17"/>
      <c r="D395" s="17"/>
      <c r="E395" s="71"/>
      <c r="F395" s="71"/>
      <c r="G395" s="71"/>
    </row>
    <row r="396" spans="2:7" x14ac:dyDescent="0.25">
      <c r="B396" s="17"/>
      <c r="C396" s="17"/>
      <c r="D396" s="17"/>
      <c r="E396" s="71"/>
      <c r="F396" s="71"/>
      <c r="G396" s="71"/>
    </row>
    <row r="397" spans="2:7" x14ac:dyDescent="0.25">
      <c r="B397" s="17"/>
      <c r="C397" s="17"/>
      <c r="D397" s="17"/>
      <c r="E397" s="71"/>
      <c r="F397" s="71"/>
      <c r="G397" s="71"/>
    </row>
    <row r="398" spans="2:7" x14ac:dyDescent="0.25">
      <c r="B398" s="17"/>
      <c r="C398" s="17"/>
      <c r="D398" s="17"/>
      <c r="E398" s="71"/>
      <c r="F398" s="71"/>
      <c r="G398" s="71"/>
    </row>
    <row r="399" spans="2:7" x14ac:dyDescent="0.25">
      <c r="B399" s="17"/>
      <c r="C399" s="17"/>
      <c r="D399" s="17"/>
      <c r="E399" s="71"/>
      <c r="F399" s="71"/>
      <c r="G399" s="71"/>
    </row>
    <row r="400" spans="2:7" x14ac:dyDescent="0.25">
      <c r="B400" s="17"/>
      <c r="C400" s="17"/>
      <c r="D400" s="17"/>
      <c r="E400" s="71"/>
      <c r="F400" s="71"/>
      <c r="G400" s="71"/>
    </row>
    <row r="401" spans="2:7" x14ac:dyDescent="0.25">
      <c r="B401" s="17"/>
      <c r="C401" s="17"/>
      <c r="D401" s="17"/>
      <c r="E401" s="71"/>
      <c r="F401" s="71"/>
      <c r="G401" s="71"/>
    </row>
    <row r="402" spans="2:7" x14ac:dyDescent="0.25">
      <c r="B402" s="17"/>
      <c r="C402" s="17"/>
      <c r="D402" s="17"/>
      <c r="E402" s="71"/>
      <c r="F402" s="71"/>
      <c r="G402" s="71"/>
    </row>
    <row r="403" spans="2:7" x14ac:dyDescent="0.25">
      <c r="B403" s="17"/>
      <c r="C403" s="17"/>
      <c r="D403" s="17"/>
      <c r="E403" s="71"/>
      <c r="F403" s="71"/>
      <c r="G403" s="71"/>
    </row>
    <row r="404" spans="2:7" x14ac:dyDescent="0.25">
      <c r="B404" s="17"/>
      <c r="C404" s="17"/>
      <c r="D404" s="17"/>
      <c r="E404" s="71"/>
      <c r="F404" s="71"/>
      <c r="G404" s="71"/>
    </row>
    <row r="405" spans="2:7" x14ac:dyDescent="0.25">
      <c r="B405" s="17"/>
      <c r="C405" s="17"/>
      <c r="D405" s="17"/>
      <c r="E405" s="71"/>
      <c r="F405" s="71"/>
      <c r="G405" s="71"/>
    </row>
    <row r="406" spans="2:7" x14ac:dyDescent="0.25">
      <c r="B406" s="17"/>
      <c r="C406" s="17"/>
      <c r="D406" s="17"/>
      <c r="E406" s="71"/>
      <c r="F406" s="71"/>
      <c r="G406" s="71"/>
    </row>
    <row r="407" spans="2:7" x14ac:dyDescent="0.25">
      <c r="B407" s="17"/>
      <c r="C407" s="17"/>
      <c r="D407" s="17"/>
      <c r="E407" s="71"/>
      <c r="F407" s="71"/>
      <c r="G407" s="71"/>
    </row>
    <row r="408" spans="2:7" x14ac:dyDescent="0.25">
      <c r="B408" s="17"/>
      <c r="C408" s="17"/>
      <c r="D408" s="17"/>
      <c r="E408" s="71"/>
      <c r="F408" s="71"/>
      <c r="G408" s="71"/>
    </row>
    <row r="409" spans="2:7" x14ac:dyDescent="0.25">
      <c r="B409" s="17"/>
      <c r="C409" s="17"/>
      <c r="D409" s="17"/>
      <c r="E409" s="71"/>
      <c r="F409" s="71"/>
      <c r="G409" s="71"/>
    </row>
    <row r="410" spans="2:7" x14ac:dyDescent="0.25">
      <c r="B410" s="17"/>
      <c r="C410" s="17"/>
      <c r="D410" s="17"/>
      <c r="E410" s="71"/>
      <c r="F410" s="71"/>
      <c r="G410" s="71"/>
    </row>
    <row r="411" spans="2:7" x14ac:dyDescent="0.25">
      <c r="B411" s="17"/>
      <c r="C411" s="17"/>
      <c r="D411" s="17"/>
      <c r="E411" s="71"/>
      <c r="F411" s="71"/>
      <c r="G411" s="71"/>
    </row>
    <row r="412" spans="2:7" x14ac:dyDescent="0.25">
      <c r="B412" s="17"/>
      <c r="C412" s="17"/>
      <c r="D412" s="17"/>
      <c r="E412" s="71"/>
      <c r="F412" s="71"/>
      <c r="G412" s="71"/>
    </row>
    <row r="413" spans="2:7" x14ac:dyDescent="0.25">
      <c r="B413" s="17"/>
      <c r="C413" s="17"/>
      <c r="D413" s="17"/>
      <c r="E413" s="71"/>
      <c r="F413" s="71"/>
      <c r="G413" s="71"/>
    </row>
    <row r="414" spans="2:7" x14ac:dyDescent="0.25">
      <c r="B414" s="17"/>
      <c r="C414" s="17"/>
      <c r="D414" s="17"/>
      <c r="E414" s="71"/>
      <c r="F414" s="71"/>
      <c r="G414" s="71"/>
    </row>
    <row r="415" spans="2:7" x14ac:dyDescent="0.25">
      <c r="B415" s="17"/>
      <c r="C415" s="17"/>
      <c r="D415" s="17"/>
      <c r="E415" s="71"/>
      <c r="F415" s="71"/>
      <c r="G415" s="71"/>
    </row>
    <row r="416" spans="2:7" x14ac:dyDescent="0.25">
      <c r="B416" s="17"/>
      <c r="C416" s="17"/>
      <c r="D416" s="17"/>
      <c r="E416" s="71"/>
      <c r="F416" s="71"/>
      <c r="G416" s="71"/>
    </row>
    <row r="417" spans="2:7" x14ac:dyDescent="0.25">
      <c r="B417" s="17"/>
      <c r="C417" s="17"/>
      <c r="D417" s="17"/>
      <c r="E417" s="71"/>
      <c r="F417" s="71"/>
      <c r="G417" s="71"/>
    </row>
    <row r="418" spans="2:7" x14ac:dyDescent="0.25">
      <c r="B418" s="17"/>
      <c r="C418" s="17"/>
      <c r="D418" s="17"/>
      <c r="E418" s="71"/>
      <c r="F418" s="71"/>
      <c r="G418" s="71"/>
    </row>
    <row r="419" spans="2:7" x14ac:dyDescent="0.25">
      <c r="B419" s="17"/>
      <c r="C419" s="17"/>
      <c r="D419" s="17"/>
      <c r="E419" s="71"/>
      <c r="F419" s="71"/>
      <c r="G419" s="71"/>
    </row>
    <row r="420" spans="2:7" x14ac:dyDescent="0.25">
      <c r="B420" s="17"/>
      <c r="C420" s="17"/>
      <c r="D420" s="17"/>
      <c r="E420" s="71"/>
      <c r="F420" s="71"/>
      <c r="G420" s="71"/>
    </row>
    <row r="421" spans="2:7" x14ac:dyDescent="0.25">
      <c r="B421" s="17"/>
      <c r="C421" s="17"/>
      <c r="D421" s="17"/>
      <c r="E421" s="71"/>
      <c r="F421" s="71"/>
      <c r="G421" s="71"/>
    </row>
    <row r="422" spans="2:7" x14ac:dyDescent="0.25">
      <c r="B422" s="17"/>
      <c r="C422" s="17"/>
      <c r="D422" s="17"/>
      <c r="E422" s="71"/>
      <c r="F422" s="71"/>
      <c r="G422" s="71"/>
    </row>
    <row r="423" spans="2:7" x14ac:dyDescent="0.25">
      <c r="B423" s="17"/>
      <c r="C423" s="17"/>
      <c r="D423" s="17"/>
      <c r="E423" s="71"/>
      <c r="F423" s="71"/>
      <c r="G423" s="71"/>
    </row>
    <row r="424" spans="2:7" x14ac:dyDescent="0.25">
      <c r="B424" s="17"/>
      <c r="C424" s="17"/>
      <c r="D424" s="17"/>
      <c r="E424" s="71"/>
      <c r="F424" s="71"/>
      <c r="G424" s="71"/>
    </row>
    <row r="425" spans="2:7" x14ac:dyDescent="0.25">
      <c r="B425" s="17"/>
      <c r="C425" s="17"/>
      <c r="D425" s="17"/>
      <c r="E425" s="71"/>
      <c r="F425" s="71"/>
      <c r="G425" s="71"/>
    </row>
    <row r="426" spans="2:7" x14ac:dyDescent="0.25">
      <c r="B426" s="17"/>
      <c r="C426" s="17"/>
      <c r="D426" s="17"/>
      <c r="E426" s="71"/>
      <c r="F426" s="71"/>
      <c r="G426" s="71"/>
    </row>
    <row r="427" spans="2:7" x14ac:dyDescent="0.25">
      <c r="B427" s="17"/>
      <c r="C427" s="17"/>
      <c r="D427" s="17"/>
      <c r="E427" s="71"/>
      <c r="F427" s="71"/>
      <c r="G427" s="71"/>
    </row>
    <row r="428" spans="2:7" x14ac:dyDescent="0.25">
      <c r="B428" s="17"/>
      <c r="C428" s="17"/>
      <c r="D428" s="17"/>
      <c r="E428" s="71"/>
      <c r="F428" s="71"/>
      <c r="G428" s="71"/>
    </row>
    <row r="429" spans="2:7" x14ac:dyDescent="0.25">
      <c r="B429" s="17"/>
      <c r="C429" s="17"/>
      <c r="D429" s="17"/>
      <c r="E429" s="71"/>
      <c r="F429" s="71"/>
      <c r="G429" s="71"/>
    </row>
    <row r="430" spans="2:7" x14ac:dyDescent="0.25">
      <c r="B430" s="17"/>
      <c r="C430" s="17"/>
      <c r="D430" s="17"/>
      <c r="E430" s="71"/>
      <c r="F430" s="71"/>
      <c r="G430" s="71"/>
    </row>
    <row r="431" spans="2:7" x14ac:dyDescent="0.25">
      <c r="B431" s="17"/>
      <c r="C431" s="17"/>
      <c r="D431" s="17"/>
      <c r="E431" s="71"/>
      <c r="F431" s="71"/>
      <c r="G431" s="71"/>
    </row>
    <row r="432" spans="2:7" x14ac:dyDescent="0.25">
      <c r="B432" s="17"/>
      <c r="C432" s="17"/>
      <c r="D432" s="17"/>
      <c r="E432" s="71"/>
      <c r="F432" s="71"/>
      <c r="G432" s="71"/>
    </row>
    <row r="433" spans="2:7" x14ac:dyDescent="0.25">
      <c r="B433" s="17"/>
      <c r="C433" s="17"/>
      <c r="D433" s="17"/>
      <c r="E433" s="71"/>
      <c r="F433" s="71"/>
      <c r="G433" s="71"/>
    </row>
    <row r="434" spans="2:7" x14ac:dyDescent="0.25">
      <c r="B434" s="17"/>
      <c r="C434" s="17"/>
      <c r="D434" s="17"/>
      <c r="E434" s="71"/>
      <c r="F434" s="71"/>
      <c r="G434" s="71"/>
    </row>
    <row r="435" spans="2:7" x14ac:dyDescent="0.25">
      <c r="B435" s="17"/>
      <c r="C435" s="17"/>
      <c r="D435" s="17"/>
      <c r="E435" s="71"/>
      <c r="F435" s="71"/>
      <c r="G435" s="71"/>
    </row>
    <row r="436" spans="2:7" x14ac:dyDescent="0.25">
      <c r="B436" s="17"/>
      <c r="C436" s="17"/>
      <c r="D436" s="17"/>
      <c r="E436" s="71"/>
      <c r="F436" s="71"/>
      <c r="G436" s="71"/>
    </row>
    <row r="437" spans="2:7" x14ac:dyDescent="0.25">
      <c r="B437" s="17"/>
      <c r="C437" s="17"/>
      <c r="D437" s="17"/>
      <c r="E437" s="71"/>
      <c r="F437" s="71"/>
      <c r="G437" s="71"/>
    </row>
    <row r="438" spans="2:7" x14ac:dyDescent="0.25">
      <c r="B438" s="17"/>
      <c r="C438" s="17"/>
      <c r="D438" s="17"/>
      <c r="E438" s="71"/>
      <c r="F438" s="71"/>
      <c r="G438" s="71"/>
    </row>
    <row r="439" spans="2:7" x14ac:dyDescent="0.25">
      <c r="B439" s="17"/>
      <c r="C439" s="17"/>
      <c r="D439" s="17"/>
      <c r="E439" s="71"/>
      <c r="F439" s="71"/>
      <c r="G439" s="71"/>
    </row>
    <row r="440" spans="2:7" x14ac:dyDescent="0.25">
      <c r="B440" s="17"/>
      <c r="C440" s="17"/>
      <c r="D440" s="17"/>
      <c r="E440" s="71"/>
      <c r="F440" s="71"/>
      <c r="G440" s="71"/>
    </row>
    <row r="441" spans="2:7" x14ac:dyDescent="0.25">
      <c r="B441" s="17"/>
      <c r="C441" s="17"/>
      <c r="D441" s="17"/>
      <c r="E441" s="71"/>
      <c r="F441" s="71"/>
      <c r="G441" s="71"/>
    </row>
    <row r="442" spans="2:7" x14ac:dyDescent="0.25">
      <c r="B442" s="17"/>
      <c r="C442" s="17"/>
      <c r="D442" s="17"/>
      <c r="E442" s="71"/>
      <c r="F442" s="71"/>
      <c r="G442" s="71"/>
    </row>
    <row r="443" spans="2:7" x14ac:dyDescent="0.25">
      <c r="B443" s="17"/>
      <c r="C443" s="17"/>
      <c r="D443" s="17"/>
      <c r="E443" s="71"/>
      <c r="F443" s="71"/>
      <c r="G443" s="71"/>
    </row>
    <row r="444" spans="2:7" x14ac:dyDescent="0.25">
      <c r="B444" s="17"/>
      <c r="C444" s="17"/>
      <c r="D444" s="17"/>
      <c r="E444" s="71"/>
      <c r="F444" s="71"/>
      <c r="G444" s="71"/>
    </row>
    <row r="445" spans="2:7" x14ac:dyDescent="0.25">
      <c r="B445" s="17"/>
      <c r="C445" s="17"/>
      <c r="D445" s="17"/>
      <c r="E445" s="71"/>
      <c r="F445" s="71"/>
      <c r="G445" s="71"/>
    </row>
    <row r="446" spans="2:7" x14ac:dyDescent="0.25">
      <c r="B446" s="17"/>
      <c r="C446" s="17"/>
      <c r="D446" s="17"/>
      <c r="E446" s="71"/>
      <c r="F446" s="71"/>
      <c r="G446" s="71"/>
    </row>
    <row r="447" spans="2:7" x14ac:dyDescent="0.25">
      <c r="B447" s="17"/>
      <c r="C447" s="17"/>
      <c r="D447" s="17"/>
      <c r="E447" s="71"/>
      <c r="F447" s="71"/>
      <c r="G447" s="71"/>
    </row>
    <row r="448" spans="2:7" x14ac:dyDescent="0.25">
      <c r="B448" s="17"/>
      <c r="C448" s="17"/>
      <c r="D448" s="17"/>
      <c r="E448" s="71"/>
      <c r="F448" s="71"/>
      <c r="G448" s="71"/>
    </row>
    <row r="449" spans="2:7" x14ac:dyDescent="0.25">
      <c r="B449" s="17"/>
      <c r="C449" s="17"/>
      <c r="D449" s="17"/>
      <c r="E449" s="71"/>
      <c r="F449" s="71"/>
      <c r="G449" s="71"/>
    </row>
    <row r="450" spans="2:7" x14ac:dyDescent="0.25">
      <c r="B450" s="17"/>
      <c r="C450" s="17"/>
      <c r="D450" s="17"/>
      <c r="E450" s="71"/>
      <c r="F450" s="71"/>
      <c r="G450" s="71"/>
    </row>
    <row r="451" spans="2:7" x14ac:dyDescent="0.25">
      <c r="B451" s="17"/>
      <c r="C451" s="17"/>
      <c r="D451" s="17"/>
      <c r="E451" s="71"/>
      <c r="F451" s="71"/>
      <c r="G451" s="71"/>
    </row>
    <row r="452" spans="2:7" x14ac:dyDescent="0.25">
      <c r="B452" s="17"/>
      <c r="C452" s="17"/>
      <c r="D452" s="17"/>
      <c r="E452" s="71"/>
      <c r="F452" s="71"/>
      <c r="G452" s="71"/>
    </row>
    <row r="453" spans="2:7" x14ac:dyDescent="0.25">
      <c r="B453" s="17"/>
      <c r="C453" s="17"/>
      <c r="D453" s="17"/>
      <c r="E453" s="71"/>
      <c r="F453" s="71"/>
      <c r="G453" s="71"/>
    </row>
    <row r="454" spans="2:7" x14ac:dyDescent="0.25">
      <c r="B454" s="17"/>
      <c r="C454" s="17"/>
      <c r="D454" s="17"/>
      <c r="E454" s="71"/>
      <c r="F454" s="71"/>
      <c r="G454" s="71"/>
    </row>
    <row r="455" spans="2:7" x14ac:dyDescent="0.25">
      <c r="B455" s="17"/>
      <c r="C455" s="17"/>
      <c r="D455" s="17"/>
      <c r="E455" s="71"/>
      <c r="F455" s="71"/>
      <c r="G455" s="71"/>
    </row>
    <row r="456" spans="2:7" x14ac:dyDescent="0.25">
      <c r="B456" s="17"/>
      <c r="C456" s="17"/>
      <c r="D456" s="17"/>
      <c r="E456" s="71"/>
      <c r="F456" s="71"/>
      <c r="G456" s="71"/>
    </row>
    <row r="457" spans="2:7" x14ac:dyDescent="0.25">
      <c r="B457" s="17"/>
      <c r="C457" s="17"/>
      <c r="D457" s="17"/>
      <c r="E457" s="71"/>
      <c r="F457" s="71"/>
      <c r="G457" s="71"/>
    </row>
    <row r="458" spans="2:7" x14ac:dyDescent="0.25">
      <c r="B458" s="17"/>
      <c r="C458" s="17"/>
      <c r="D458" s="17"/>
      <c r="E458" s="71"/>
      <c r="F458" s="71"/>
      <c r="G458" s="71"/>
    </row>
    <row r="459" spans="2:7" x14ac:dyDescent="0.25">
      <c r="B459" s="17"/>
      <c r="C459" s="17"/>
      <c r="D459" s="17"/>
      <c r="E459" s="71"/>
      <c r="F459" s="71"/>
      <c r="G459" s="71"/>
    </row>
    <row r="460" spans="2:7" x14ac:dyDescent="0.25">
      <c r="B460" s="17"/>
      <c r="C460" s="17"/>
      <c r="D460" s="17"/>
      <c r="E460" s="71"/>
      <c r="F460" s="71"/>
      <c r="G460" s="71"/>
    </row>
    <row r="461" spans="2:7" x14ac:dyDescent="0.25">
      <c r="B461" s="17"/>
      <c r="C461" s="17"/>
      <c r="D461" s="17"/>
      <c r="E461" s="71"/>
      <c r="F461" s="71"/>
      <c r="G461" s="71"/>
    </row>
    <row r="462" spans="2:7" x14ac:dyDescent="0.25">
      <c r="B462" s="17"/>
      <c r="C462" s="17"/>
      <c r="D462" s="17"/>
      <c r="E462" s="71"/>
      <c r="F462" s="71"/>
      <c r="G462" s="71"/>
    </row>
    <row r="463" spans="2:7" x14ac:dyDescent="0.25">
      <c r="B463" s="17"/>
      <c r="C463" s="17"/>
      <c r="D463" s="17"/>
      <c r="E463" s="71"/>
      <c r="F463" s="71"/>
      <c r="G463" s="71"/>
    </row>
    <row r="464" spans="2:7" x14ac:dyDescent="0.25">
      <c r="B464" s="17"/>
      <c r="C464" s="17"/>
      <c r="D464" s="17"/>
      <c r="E464" s="71"/>
      <c r="F464" s="71"/>
      <c r="G464" s="71"/>
    </row>
    <row r="465" spans="2:7" x14ac:dyDescent="0.25">
      <c r="B465" s="17"/>
      <c r="C465" s="17"/>
      <c r="D465" s="17"/>
      <c r="E465" s="71"/>
      <c r="F465" s="71"/>
      <c r="G465" s="71"/>
    </row>
    <row r="466" spans="2:7" x14ac:dyDescent="0.25">
      <c r="B466" s="17"/>
      <c r="C466" s="17"/>
      <c r="D466" s="17"/>
      <c r="E466" s="71"/>
      <c r="F466" s="71"/>
      <c r="G466" s="71"/>
    </row>
    <row r="467" spans="2:7" x14ac:dyDescent="0.25">
      <c r="B467" s="17"/>
      <c r="C467" s="17"/>
      <c r="D467" s="17"/>
      <c r="E467" s="71"/>
      <c r="F467" s="71"/>
      <c r="G467" s="71"/>
    </row>
    <row r="468" spans="2:7" x14ac:dyDescent="0.25">
      <c r="B468" s="17"/>
      <c r="C468" s="17"/>
      <c r="D468" s="17"/>
      <c r="E468" s="71"/>
      <c r="F468" s="71"/>
      <c r="G468" s="71"/>
    </row>
    <row r="469" spans="2:7" x14ac:dyDescent="0.25">
      <c r="B469" s="17"/>
      <c r="C469" s="17"/>
      <c r="D469" s="17"/>
      <c r="E469" s="71"/>
      <c r="F469" s="71"/>
      <c r="G469" s="71"/>
    </row>
    <row r="470" spans="2:7" x14ac:dyDescent="0.25">
      <c r="B470" s="17"/>
      <c r="C470" s="17"/>
      <c r="D470" s="17"/>
      <c r="E470" s="71"/>
      <c r="F470" s="71"/>
      <c r="G470" s="71"/>
    </row>
    <row r="471" spans="2:7" x14ac:dyDescent="0.25">
      <c r="B471" s="17"/>
      <c r="C471" s="17"/>
      <c r="D471" s="17"/>
      <c r="E471" s="71"/>
      <c r="F471" s="71"/>
      <c r="G471" s="71"/>
    </row>
    <row r="472" spans="2:7" x14ac:dyDescent="0.25">
      <c r="B472" s="17"/>
      <c r="C472" s="17"/>
      <c r="D472" s="17"/>
      <c r="E472" s="71"/>
      <c r="F472" s="71"/>
      <c r="G472" s="71"/>
    </row>
    <row r="473" spans="2:7" x14ac:dyDescent="0.25">
      <c r="B473" s="17"/>
      <c r="C473" s="17"/>
      <c r="D473" s="17"/>
      <c r="E473" s="71"/>
      <c r="F473" s="71"/>
      <c r="G473" s="71"/>
    </row>
    <row r="474" spans="2:7" x14ac:dyDescent="0.25">
      <c r="B474" s="17"/>
      <c r="C474" s="17"/>
      <c r="D474" s="17"/>
      <c r="E474" s="71"/>
      <c r="F474" s="71"/>
      <c r="G474" s="71"/>
    </row>
    <row r="475" spans="2:7" x14ac:dyDescent="0.25">
      <c r="B475" s="17"/>
      <c r="C475" s="17"/>
      <c r="D475" s="17"/>
      <c r="E475" s="71"/>
      <c r="F475" s="71"/>
      <c r="G475" s="71"/>
    </row>
    <row r="476" spans="2:7" x14ac:dyDescent="0.25">
      <c r="B476" s="17"/>
      <c r="C476" s="17"/>
      <c r="D476" s="17"/>
      <c r="E476" s="71"/>
      <c r="F476" s="71"/>
      <c r="G476" s="71"/>
    </row>
    <row r="477" spans="2:7" x14ac:dyDescent="0.25">
      <c r="B477" s="17"/>
      <c r="C477" s="17"/>
      <c r="D477" s="17"/>
      <c r="E477" s="71"/>
      <c r="F477" s="71"/>
      <c r="G477" s="71"/>
    </row>
    <row r="478" spans="2:7" x14ac:dyDescent="0.25">
      <c r="B478" s="17"/>
      <c r="C478" s="17"/>
      <c r="D478" s="17"/>
      <c r="E478" s="71"/>
      <c r="F478" s="71"/>
      <c r="G478" s="71"/>
    </row>
    <row r="479" spans="2:7" x14ac:dyDescent="0.25">
      <c r="B479" s="17"/>
      <c r="C479" s="17"/>
      <c r="D479" s="17"/>
      <c r="E479" s="71"/>
      <c r="F479" s="71"/>
      <c r="G479" s="71"/>
    </row>
    <row r="480" spans="2:7" x14ac:dyDescent="0.25">
      <c r="B480" s="17"/>
      <c r="C480" s="17"/>
      <c r="D480" s="17"/>
      <c r="E480" s="71"/>
      <c r="F480" s="71"/>
      <c r="G480" s="71"/>
    </row>
    <row r="481" spans="2:7" x14ac:dyDescent="0.25">
      <c r="B481" s="17"/>
      <c r="C481" s="17"/>
      <c r="D481" s="17"/>
      <c r="E481" s="71"/>
      <c r="F481" s="71"/>
      <c r="G481" s="71"/>
    </row>
    <row r="482" spans="2:7" x14ac:dyDescent="0.25">
      <c r="B482" s="17"/>
      <c r="C482" s="17"/>
      <c r="D482" s="17"/>
      <c r="E482" s="71"/>
      <c r="F482" s="71"/>
      <c r="G482" s="71"/>
    </row>
    <row r="483" spans="2:7" x14ac:dyDescent="0.25">
      <c r="B483" s="17"/>
      <c r="C483" s="17"/>
      <c r="D483" s="17"/>
      <c r="E483" s="71"/>
      <c r="F483" s="71"/>
      <c r="G483" s="71"/>
    </row>
    <row r="484" spans="2:7" x14ac:dyDescent="0.25">
      <c r="B484" s="17"/>
      <c r="C484" s="17"/>
      <c r="D484" s="17"/>
      <c r="E484" s="71"/>
      <c r="F484" s="71"/>
      <c r="G484" s="71"/>
    </row>
    <row r="485" spans="2:7" x14ac:dyDescent="0.25">
      <c r="B485" s="17"/>
      <c r="C485" s="17"/>
      <c r="D485" s="17"/>
      <c r="E485" s="71"/>
      <c r="F485" s="71"/>
      <c r="G485" s="71"/>
    </row>
    <row r="486" spans="2:7" x14ac:dyDescent="0.25">
      <c r="B486" s="17"/>
      <c r="C486" s="17"/>
      <c r="D486" s="17"/>
      <c r="E486" s="71"/>
      <c r="F486" s="71"/>
      <c r="G486" s="71"/>
    </row>
    <row r="487" spans="2:7" x14ac:dyDescent="0.25">
      <c r="B487" s="17"/>
      <c r="C487" s="17"/>
      <c r="D487" s="17"/>
      <c r="E487" s="71"/>
      <c r="F487" s="71"/>
      <c r="G487" s="71"/>
    </row>
    <row r="488" spans="2:7" x14ac:dyDescent="0.25">
      <c r="B488" s="17"/>
      <c r="C488" s="17"/>
      <c r="D488" s="17"/>
      <c r="E488" s="71"/>
      <c r="F488" s="71"/>
      <c r="G488" s="71"/>
    </row>
    <row r="489" spans="2:7" x14ac:dyDescent="0.25">
      <c r="B489" s="17"/>
      <c r="C489" s="17"/>
      <c r="D489" s="17"/>
      <c r="E489" s="71"/>
      <c r="F489" s="71"/>
      <c r="G489" s="71"/>
    </row>
    <row r="490" spans="2:7" x14ac:dyDescent="0.25">
      <c r="B490" s="17"/>
      <c r="C490" s="17"/>
      <c r="D490" s="17"/>
      <c r="E490" s="71"/>
      <c r="F490" s="71"/>
      <c r="G490" s="71"/>
    </row>
    <row r="491" spans="2:7" x14ac:dyDescent="0.25">
      <c r="B491" s="17"/>
      <c r="C491" s="17"/>
      <c r="D491" s="17"/>
      <c r="E491" s="71"/>
      <c r="F491" s="71"/>
      <c r="G491" s="71"/>
    </row>
    <row r="492" spans="2:7" x14ac:dyDescent="0.25">
      <c r="B492" s="17"/>
      <c r="C492" s="17"/>
      <c r="D492" s="17"/>
      <c r="E492" s="71"/>
      <c r="F492" s="71"/>
      <c r="G492" s="71"/>
    </row>
    <row r="493" spans="2:7" x14ac:dyDescent="0.25">
      <c r="B493" s="17"/>
      <c r="C493" s="17"/>
      <c r="D493" s="17"/>
      <c r="E493" s="71"/>
      <c r="F493" s="71"/>
      <c r="G493" s="71"/>
    </row>
    <row r="494" spans="2:7" x14ac:dyDescent="0.25">
      <c r="B494" s="17"/>
      <c r="C494" s="17"/>
      <c r="D494" s="17"/>
      <c r="E494" s="71"/>
      <c r="F494" s="71"/>
      <c r="G494" s="71"/>
    </row>
    <row r="495" spans="2:7" x14ac:dyDescent="0.25">
      <c r="B495" s="17"/>
      <c r="C495" s="17"/>
      <c r="D495" s="17"/>
      <c r="E495" s="71"/>
      <c r="F495" s="71"/>
      <c r="G495" s="71"/>
    </row>
    <row r="496" spans="2:7" x14ac:dyDescent="0.25">
      <c r="B496" s="17"/>
      <c r="C496" s="17"/>
      <c r="D496" s="17"/>
      <c r="E496" s="71"/>
      <c r="F496" s="71"/>
      <c r="G496" s="71"/>
    </row>
    <row r="497" spans="2:7" x14ac:dyDescent="0.25">
      <c r="B497" s="17"/>
      <c r="C497" s="17"/>
      <c r="D497" s="17"/>
      <c r="E497" s="71"/>
      <c r="F497" s="71"/>
      <c r="G497" s="71"/>
    </row>
    <row r="498" spans="2:7" x14ac:dyDescent="0.25">
      <c r="B498" s="17"/>
      <c r="C498" s="17"/>
      <c r="D498" s="17"/>
      <c r="E498" s="71"/>
      <c r="F498" s="71"/>
      <c r="G498" s="71"/>
    </row>
    <row r="499" spans="2:7" x14ac:dyDescent="0.25">
      <c r="B499" s="17"/>
      <c r="C499" s="17"/>
      <c r="D499" s="17"/>
      <c r="E499" s="71"/>
      <c r="F499" s="71"/>
      <c r="G499" s="71"/>
    </row>
    <row r="500" spans="2:7" x14ac:dyDescent="0.25">
      <c r="B500" s="17"/>
      <c r="C500" s="17"/>
      <c r="D500" s="17"/>
      <c r="E500" s="71"/>
      <c r="F500" s="71"/>
      <c r="G500" s="71"/>
    </row>
    <row r="501" spans="2:7" x14ac:dyDescent="0.25">
      <c r="B501" s="17"/>
      <c r="C501" s="17"/>
      <c r="D501" s="17"/>
      <c r="E501" s="71"/>
      <c r="F501" s="71"/>
      <c r="G501" s="71"/>
    </row>
    <row r="502" spans="2:7" x14ac:dyDescent="0.25">
      <c r="B502" s="17"/>
      <c r="C502" s="17"/>
      <c r="D502" s="17"/>
      <c r="E502" s="71"/>
      <c r="F502" s="71"/>
      <c r="G502" s="71"/>
    </row>
    <row r="503" spans="2:7" x14ac:dyDescent="0.25">
      <c r="B503" s="17"/>
      <c r="C503" s="17"/>
      <c r="D503" s="17"/>
      <c r="E503" s="71"/>
      <c r="F503" s="71"/>
      <c r="G503" s="71"/>
    </row>
    <row r="504" spans="2:7" x14ac:dyDescent="0.25">
      <c r="B504" s="17"/>
      <c r="C504" s="17"/>
      <c r="D504" s="17"/>
      <c r="E504" s="71"/>
      <c r="F504" s="71"/>
      <c r="G504" s="71"/>
    </row>
    <row r="505" spans="2:7" x14ac:dyDescent="0.25">
      <c r="B505" s="17"/>
      <c r="C505" s="17"/>
      <c r="D505" s="17"/>
      <c r="E505" s="71"/>
      <c r="F505" s="71"/>
      <c r="G505" s="71"/>
    </row>
    <row r="506" spans="2:7" x14ac:dyDescent="0.25">
      <c r="B506" s="17"/>
      <c r="C506" s="17"/>
      <c r="D506" s="17"/>
      <c r="E506" s="71"/>
      <c r="F506" s="71"/>
      <c r="G506" s="71"/>
    </row>
    <row r="507" spans="2:7" x14ac:dyDescent="0.25">
      <c r="B507" s="17"/>
      <c r="C507" s="17"/>
      <c r="D507" s="17"/>
      <c r="E507" s="71"/>
      <c r="F507" s="71"/>
      <c r="G507" s="71"/>
    </row>
    <row r="508" spans="2:7" x14ac:dyDescent="0.25">
      <c r="B508" s="17"/>
      <c r="C508" s="17"/>
      <c r="D508" s="17"/>
      <c r="E508" s="71"/>
      <c r="F508" s="71"/>
      <c r="G508" s="71"/>
    </row>
    <row r="509" spans="2:7" x14ac:dyDescent="0.25">
      <c r="B509" s="17"/>
      <c r="C509" s="17"/>
      <c r="D509" s="17"/>
      <c r="E509" s="71"/>
      <c r="F509" s="71"/>
      <c r="G509" s="71"/>
    </row>
    <row r="510" spans="2:7" x14ac:dyDescent="0.25">
      <c r="B510" s="17"/>
      <c r="C510" s="17"/>
      <c r="D510" s="17"/>
      <c r="E510" s="71"/>
      <c r="F510" s="71"/>
      <c r="G510" s="71"/>
    </row>
    <row r="511" spans="2:7" x14ac:dyDescent="0.25">
      <c r="B511" s="17"/>
      <c r="C511" s="17"/>
      <c r="D511" s="17"/>
      <c r="E511" s="71"/>
      <c r="F511" s="71"/>
      <c r="G511" s="71"/>
    </row>
    <row r="512" spans="2:7" x14ac:dyDescent="0.25">
      <c r="B512" s="17"/>
      <c r="C512" s="17"/>
      <c r="D512" s="17"/>
      <c r="E512" s="71"/>
      <c r="F512" s="71"/>
      <c r="G512" s="71"/>
    </row>
    <row r="513" spans="2:7" x14ac:dyDescent="0.25">
      <c r="B513" s="17"/>
      <c r="C513" s="17"/>
      <c r="D513" s="17"/>
      <c r="E513" s="71"/>
      <c r="F513" s="71"/>
      <c r="G513" s="71"/>
    </row>
    <row r="514" spans="2:7" x14ac:dyDescent="0.25">
      <c r="B514" s="17"/>
      <c r="C514" s="17"/>
      <c r="D514" s="17"/>
      <c r="E514" s="71"/>
      <c r="F514" s="71"/>
      <c r="G514" s="71"/>
    </row>
    <row r="515" spans="2:7" x14ac:dyDescent="0.25">
      <c r="B515" s="17"/>
      <c r="C515" s="17"/>
      <c r="D515" s="17"/>
      <c r="E515" s="71"/>
      <c r="F515" s="71"/>
      <c r="G515" s="71"/>
    </row>
    <row r="516" spans="2:7" x14ac:dyDescent="0.25">
      <c r="B516" s="17"/>
      <c r="C516" s="17"/>
      <c r="D516" s="17"/>
      <c r="E516" s="71"/>
      <c r="F516" s="71"/>
      <c r="G516" s="71"/>
    </row>
    <row r="517" spans="2:7" x14ac:dyDescent="0.25">
      <c r="B517" s="17"/>
      <c r="C517" s="17"/>
      <c r="D517" s="17"/>
      <c r="E517" s="71"/>
      <c r="F517" s="71"/>
      <c r="G517" s="71"/>
    </row>
    <row r="518" spans="2:7" x14ac:dyDescent="0.25">
      <c r="B518" s="17"/>
      <c r="C518" s="17"/>
      <c r="D518" s="17"/>
      <c r="E518" s="71"/>
      <c r="F518" s="71"/>
      <c r="G518" s="71"/>
    </row>
    <row r="519" spans="2:7" x14ac:dyDescent="0.25">
      <c r="B519" s="17"/>
      <c r="C519" s="17"/>
      <c r="D519" s="17"/>
      <c r="E519" s="71"/>
      <c r="F519" s="71"/>
      <c r="G519" s="71"/>
    </row>
    <row r="520" spans="2:7" x14ac:dyDescent="0.25">
      <c r="B520" s="17"/>
      <c r="C520" s="17"/>
      <c r="D520" s="17"/>
      <c r="E520" s="71"/>
      <c r="F520" s="71"/>
      <c r="G520" s="71"/>
    </row>
    <row r="521" spans="2:7" x14ac:dyDescent="0.25">
      <c r="B521" s="17"/>
      <c r="C521" s="17"/>
      <c r="D521" s="17"/>
      <c r="E521" s="71"/>
      <c r="F521" s="71"/>
      <c r="G521" s="71"/>
    </row>
    <row r="522" spans="2:7" x14ac:dyDescent="0.25">
      <c r="B522" s="17"/>
      <c r="C522" s="17"/>
      <c r="D522" s="17"/>
      <c r="E522" s="71"/>
      <c r="F522" s="71"/>
      <c r="G522" s="71"/>
    </row>
    <row r="523" spans="2:7" x14ac:dyDescent="0.25">
      <c r="B523" s="17"/>
      <c r="C523" s="17"/>
      <c r="D523" s="17"/>
      <c r="E523" s="71"/>
      <c r="F523" s="71"/>
      <c r="G523" s="71"/>
    </row>
    <row r="524" spans="2:7" x14ac:dyDescent="0.25">
      <c r="B524" s="17"/>
      <c r="C524" s="17"/>
      <c r="D524" s="17"/>
      <c r="E524" s="71"/>
      <c r="F524" s="71"/>
      <c r="G524" s="71"/>
    </row>
    <row r="525" spans="2:7" x14ac:dyDescent="0.25">
      <c r="B525" s="17"/>
      <c r="C525" s="17"/>
      <c r="D525" s="17"/>
      <c r="E525" s="71"/>
      <c r="F525" s="71"/>
      <c r="G525" s="71"/>
    </row>
    <row r="526" spans="2:7" x14ac:dyDescent="0.25">
      <c r="B526" s="17"/>
      <c r="C526" s="17"/>
      <c r="D526" s="17"/>
      <c r="E526" s="71"/>
      <c r="F526" s="71"/>
      <c r="G526" s="71"/>
    </row>
    <row r="527" spans="2:7" x14ac:dyDescent="0.25">
      <c r="B527" s="17"/>
      <c r="C527" s="17"/>
      <c r="D527" s="17"/>
      <c r="E527" s="71"/>
      <c r="F527" s="71"/>
      <c r="G527" s="71"/>
    </row>
    <row r="528" spans="2:7" x14ac:dyDescent="0.25">
      <c r="B528" s="17"/>
      <c r="C528" s="17"/>
      <c r="D528" s="17"/>
      <c r="E528" s="71"/>
      <c r="F528" s="71"/>
      <c r="G528" s="71"/>
    </row>
    <row r="529" spans="2:7" x14ac:dyDescent="0.25">
      <c r="B529" s="17"/>
      <c r="C529" s="17"/>
      <c r="D529" s="17"/>
      <c r="E529" s="71"/>
      <c r="F529" s="71"/>
      <c r="G529" s="71"/>
    </row>
    <row r="530" spans="2:7" x14ac:dyDescent="0.25">
      <c r="B530" s="17"/>
      <c r="C530" s="17"/>
      <c r="D530" s="17"/>
      <c r="E530" s="71"/>
      <c r="F530" s="71"/>
      <c r="G530" s="71"/>
    </row>
    <row r="531" spans="2:7" x14ac:dyDescent="0.25">
      <c r="B531" s="17"/>
      <c r="C531" s="17"/>
      <c r="D531" s="17"/>
      <c r="E531" s="71"/>
      <c r="F531" s="71"/>
      <c r="G531" s="71"/>
    </row>
    <row r="532" spans="2:7" x14ac:dyDescent="0.25">
      <c r="B532" s="17"/>
      <c r="C532" s="17"/>
      <c r="D532" s="17"/>
      <c r="E532" s="71"/>
      <c r="F532" s="71"/>
      <c r="G532" s="71"/>
    </row>
    <row r="533" spans="2:7" x14ac:dyDescent="0.25">
      <c r="B533" s="17"/>
      <c r="C533" s="17"/>
      <c r="D533" s="17"/>
      <c r="E533" s="71"/>
      <c r="F533" s="71"/>
      <c r="G533" s="71"/>
    </row>
    <row r="534" spans="2:7" x14ac:dyDescent="0.25">
      <c r="B534" s="17"/>
      <c r="C534" s="17"/>
      <c r="D534" s="17"/>
      <c r="E534" s="71"/>
      <c r="F534" s="71"/>
      <c r="G534" s="71"/>
    </row>
  </sheetData>
  <pageMargins left="0.7" right="0.7" top="0.75" bottom="0.75" header="0.3" footer="0.3"/>
  <pageSetup orientation="portrait" horizontalDpi="300" verticalDpi="300" r:id="rId1"/>
  <drawing r:id="rId2"/>
  <legacyDrawing r:id="rId3"/>
  <controls>
    <mc:AlternateContent xmlns:mc="http://schemas.openxmlformats.org/markup-compatibility/2006">
      <mc:Choice Requires="x14">
        <control shapeId="29697" r:id="rId4" name="CommandButton1">
          <controlPr defaultSize="0" autoLine="0" r:id="rId5">
            <anchor moveWithCells="1">
              <from>
                <xdr:col>7</xdr:col>
                <xdr:colOff>142875</xdr:colOff>
                <xdr:row>0</xdr:row>
                <xdr:rowOff>95250</xdr:rowOff>
              </from>
              <to>
                <xdr:col>10</xdr:col>
                <xdr:colOff>485775</xdr:colOff>
                <xdr:row>2</xdr:row>
                <xdr:rowOff>85725</xdr:rowOff>
              </to>
            </anchor>
          </controlPr>
        </control>
      </mc:Choice>
      <mc:Fallback>
        <control shapeId="29697" r:id="rId4" name="CommandButton1"/>
      </mc:Fallback>
    </mc:AlternateContent>
  </control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8">
    <tabColor rgb="FF00B050"/>
  </sheetPr>
  <dimension ref="A1:K730"/>
  <sheetViews>
    <sheetView workbookViewId="0">
      <selection activeCell="I11" sqref="I11"/>
    </sheetView>
  </sheetViews>
  <sheetFormatPr baseColWidth="10" defaultRowHeight="15" x14ac:dyDescent="0.25"/>
  <cols>
    <col min="1" max="1" width="3.140625" customWidth="1"/>
    <col min="2" max="2" width="13.85546875" customWidth="1"/>
    <col min="3" max="3" width="16.28515625" customWidth="1"/>
    <col min="4" max="4" width="16.85546875" customWidth="1"/>
    <col min="5" max="5" width="14.140625" customWidth="1"/>
    <col min="6" max="7" width="10.7109375" customWidth="1"/>
    <col min="15" max="15" width="12.5703125" bestFit="1" customWidth="1"/>
    <col min="17" max="17" width="12.5703125" bestFit="1" customWidth="1"/>
  </cols>
  <sheetData>
    <row r="1" spans="1:11" x14ac:dyDescent="0.25">
      <c r="I1" s="89" t="s">
        <v>227</v>
      </c>
      <c r="J1" s="89" t="s">
        <v>228</v>
      </c>
      <c r="K1" s="89" t="s">
        <v>229</v>
      </c>
    </row>
    <row r="2" spans="1:11" x14ac:dyDescent="0.25">
      <c r="A2" s="105"/>
      <c r="B2" s="105"/>
      <c r="C2" s="105"/>
      <c r="D2" s="105"/>
      <c r="E2" s="105"/>
      <c r="F2" s="105"/>
      <c r="G2" s="105"/>
      <c r="I2" s="128">
        <v>114</v>
      </c>
      <c r="J2" s="128">
        <v>94</v>
      </c>
      <c r="K2" s="89"/>
    </row>
    <row r="3" spans="1:11" ht="39.75" customHeight="1" x14ac:dyDescent="0.25">
      <c r="A3" s="163" t="s">
        <v>9</v>
      </c>
      <c r="B3" s="163" t="s">
        <v>225</v>
      </c>
      <c r="C3" s="163" t="s">
        <v>43</v>
      </c>
      <c r="D3" s="163" t="s">
        <v>44</v>
      </c>
      <c r="E3" s="163" t="s">
        <v>226</v>
      </c>
      <c r="F3" s="163" t="s">
        <v>232</v>
      </c>
      <c r="G3" s="163" t="s">
        <v>233</v>
      </c>
    </row>
    <row r="4" spans="1:11" ht="20.100000000000001" customHeight="1" x14ac:dyDescent="0.25">
      <c r="A4" s="164">
        <v>1</v>
      </c>
      <c r="B4" s="164" t="s">
        <v>228</v>
      </c>
      <c r="C4" s="164" t="s">
        <v>257</v>
      </c>
      <c r="D4" s="164" t="s">
        <v>269</v>
      </c>
      <c r="E4" s="164">
        <v>13103</v>
      </c>
      <c r="F4" s="165">
        <v>114</v>
      </c>
      <c r="G4" s="165"/>
    </row>
    <row r="5" spans="1:11" ht="20.100000000000001" customHeight="1" x14ac:dyDescent="0.25">
      <c r="A5" s="164">
        <v>2</v>
      </c>
      <c r="B5" s="164"/>
      <c r="C5" s="164"/>
      <c r="D5" s="164"/>
      <c r="E5" s="164"/>
      <c r="F5" s="165"/>
      <c r="G5" s="165"/>
    </row>
    <row r="6" spans="1:11" ht="20.100000000000001" customHeight="1" x14ac:dyDescent="0.25">
      <c r="A6" s="164">
        <v>3</v>
      </c>
      <c r="B6" s="164"/>
      <c r="C6" s="164"/>
      <c r="D6" s="164"/>
      <c r="E6" s="164"/>
      <c r="F6" s="165"/>
      <c r="G6" s="165"/>
    </row>
    <row r="7" spans="1:11" ht="20.100000000000001" customHeight="1" x14ac:dyDescent="0.25">
      <c r="A7" s="164">
        <v>4</v>
      </c>
      <c r="B7" s="164"/>
      <c r="C7" s="164"/>
      <c r="D7" s="164"/>
      <c r="E7" s="164"/>
      <c r="F7" s="165"/>
      <c r="G7" s="165"/>
    </row>
    <row r="8" spans="1:11" ht="20.100000000000001" customHeight="1" x14ac:dyDescent="0.25">
      <c r="A8" s="164">
        <v>5</v>
      </c>
      <c r="B8" s="164"/>
      <c r="C8" s="164"/>
      <c r="D8" s="164"/>
      <c r="E8" s="164"/>
      <c r="F8" s="165"/>
      <c r="G8" s="165"/>
    </row>
    <row r="9" spans="1:11" ht="20.100000000000001" customHeight="1" x14ac:dyDescent="0.25">
      <c r="A9" s="164">
        <v>6</v>
      </c>
      <c r="B9" s="164"/>
      <c r="C9" s="164"/>
      <c r="D9" s="164"/>
      <c r="E9" s="164"/>
      <c r="F9" s="165"/>
      <c r="G9" s="165"/>
    </row>
    <row r="10" spans="1:11" ht="20.100000000000001" customHeight="1" x14ac:dyDescent="0.25">
      <c r="A10" s="164">
        <v>7</v>
      </c>
      <c r="B10" s="164"/>
      <c r="C10" s="164"/>
      <c r="D10" s="164"/>
      <c r="E10" s="164"/>
      <c r="F10" s="165"/>
      <c r="G10" s="165"/>
    </row>
    <row r="11" spans="1:11" ht="20.100000000000001" customHeight="1" x14ac:dyDescent="0.25">
      <c r="A11" s="164"/>
      <c r="B11" s="164"/>
      <c r="C11" s="164"/>
      <c r="D11" s="164"/>
      <c r="E11" s="164"/>
      <c r="F11" s="165"/>
      <c r="G11" s="165"/>
    </row>
    <row r="12" spans="1:11" ht="20.100000000000001" customHeight="1" x14ac:dyDescent="0.25">
      <c r="A12" s="164"/>
      <c r="B12" s="164"/>
      <c r="C12" s="164"/>
      <c r="D12" s="164"/>
      <c r="E12" s="164"/>
      <c r="F12" s="165"/>
      <c r="G12" s="165"/>
    </row>
    <row r="13" spans="1:11" ht="20.100000000000001" customHeight="1" x14ac:dyDescent="0.25">
      <c r="A13" s="164"/>
      <c r="B13" s="164"/>
      <c r="C13" s="164"/>
      <c r="D13" s="164"/>
      <c r="E13" s="164"/>
      <c r="F13" s="165"/>
      <c r="G13" s="165"/>
    </row>
    <row r="14" spans="1:11" ht="20.100000000000001" customHeight="1" x14ac:dyDescent="0.25">
      <c r="A14" s="164"/>
      <c r="B14" s="164"/>
      <c r="C14" s="164"/>
      <c r="D14" s="164"/>
      <c r="E14" s="164"/>
      <c r="F14" s="165"/>
      <c r="G14" s="165"/>
    </row>
    <row r="15" spans="1:11" ht="20.100000000000001" customHeight="1" x14ac:dyDescent="0.25">
      <c r="A15" s="164"/>
      <c r="B15" s="164"/>
      <c r="C15" s="164"/>
      <c r="D15" s="164"/>
      <c r="E15" s="164"/>
      <c r="F15" s="165"/>
      <c r="G15" s="165"/>
    </row>
    <row r="16" spans="1:11" ht="20.100000000000001" customHeight="1" x14ac:dyDescent="0.25">
      <c r="A16" s="164"/>
      <c r="B16" s="164"/>
      <c r="C16" s="164"/>
      <c r="D16" s="164"/>
      <c r="E16" s="164"/>
      <c r="F16" s="165"/>
      <c r="G16" s="165"/>
    </row>
    <row r="17" spans="1:7" ht="20.100000000000001" customHeight="1" x14ac:dyDescent="0.25">
      <c r="A17" s="164"/>
      <c r="B17" s="164"/>
      <c r="C17" s="164"/>
      <c r="D17" s="164"/>
      <c r="E17" s="164"/>
      <c r="F17" s="165"/>
      <c r="G17" s="165"/>
    </row>
    <row r="18" spans="1:7" ht="20.100000000000001" customHeight="1" x14ac:dyDescent="0.25">
      <c r="A18" s="164"/>
      <c r="B18" s="164"/>
      <c r="C18" s="164"/>
      <c r="D18" s="164"/>
      <c r="E18" s="164"/>
      <c r="F18" s="165"/>
      <c r="G18" s="165"/>
    </row>
    <row r="19" spans="1:7" ht="20.100000000000001" customHeight="1" x14ac:dyDescent="0.25">
      <c r="A19" s="164"/>
      <c r="B19" s="164"/>
      <c r="C19" s="164"/>
      <c r="D19" s="164"/>
      <c r="E19" s="164"/>
      <c r="F19" s="165"/>
      <c r="G19" s="165"/>
    </row>
    <row r="20" spans="1:7" ht="20.100000000000001" customHeight="1" x14ac:dyDescent="0.25">
      <c r="A20" s="164"/>
      <c r="B20" s="164"/>
      <c r="C20" s="164"/>
      <c r="D20" s="164"/>
      <c r="E20" s="164"/>
      <c r="F20" s="165"/>
      <c r="G20" s="165"/>
    </row>
    <row r="21" spans="1:7" ht="20.100000000000001" customHeight="1" x14ac:dyDescent="0.25">
      <c r="A21" s="164"/>
      <c r="B21" s="164"/>
      <c r="C21" s="164"/>
      <c r="D21" s="164"/>
      <c r="E21" s="164"/>
      <c r="F21" s="165"/>
      <c r="G21" s="165"/>
    </row>
    <row r="22" spans="1:7" ht="20.100000000000001" customHeight="1" x14ac:dyDescent="0.25">
      <c r="A22" s="164"/>
      <c r="B22" s="164"/>
      <c r="C22" s="164"/>
      <c r="D22" s="164"/>
      <c r="E22" s="164"/>
      <c r="F22" s="165"/>
      <c r="G22" s="165"/>
    </row>
    <row r="23" spans="1:7" ht="20.100000000000001" customHeight="1" x14ac:dyDescent="0.25">
      <c r="A23" s="164"/>
      <c r="B23" s="164"/>
      <c r="C23" s="164"/>
      <c r="D23" s="164"/>
      <c r="E23" s="164"/>
      <c r="F23" s="165"/>
      <c r="G23" s="165"/>
    </row>
    <row r="24" spans="1:7" ht="20.100000000000001" customHeight="1" x14ac:dyDescent="0.25">
      <c r="A24" s="164"/>
      <c r="B24" s="164"/>
      <c r="C24" s="164"/>
      <c r="D24" s="164"/>
      <c r="E24" s="164"/>
      <c r="F24" s="165"/>
      <c r="G24" s="165"/>
    </row>
    <row r="25" spans="1:7" ht="20.100000000000001" customHeight="1" x14ac:dyDescent="0.25">
      <c r="A25" s="164"/>
      <c r="B25" s="164"/>
      <c r="C25" s="164"/>
      <c r="D25" s="164"/>
      <c r="E25" s="164"/>
      <c r="F25" s="165"/>
      <c r="G25" s="165"/>
    </row>
    <row r="26" spans="1:7" ht="20.100000000000001" customHeight="1" x14ac:dyDescent="0.25">
      <c r="A26" s="164"/>
      <c r="B26" s="164"/>
      <c r="C26" s="164"/>
      <c r="D26" s="164"/>
      <c r="E26" s="164"/>
      <c r="F26" s="165"/>
      <c r="G26" s="165"/>
    </row>
    <row r="27" spans="1:7" ht="20.100000000000001" customHeight="1" x14ac:dyDescent="0.25">
      <c r="A27" s="164"/>
      <c r="B27" s="164"/>
      <c r="C27" s="164"/>
      <c r="D27" s="164"/>
      <c r="E27" s="164"/>
      <c r="F27" s="165"/>
      <c r="G27" s="165"/>
    </row>
    <row r="28" spans="1:7" ht="20.100000000000001" customHeight="1" x14ac:dyDescent="0.25">
      <c r="A28" s="164"/>
      <c r="B28" s="164"/>
      <c r="C28" s="164"/>
      <c r="D28" s="164"/>
      <c r="E28" s="164"/>
      <c r="F28" s="165"/>
      <c r="G28" s="165"/>
    </row>
    <row r="29" spans="1:7" ht="20.100000000000001" customHeight="1" x14ac:dyDescent="0.25">
      <c r="A29" s="164"/>
      <c r="B29" s="164"/>
      <c r="C29" s="164"/>
      <c r="D29" s="164"/>
      <c r="E29" s="164"/>
      <c r="F29" s="165"/>
      <c r="G29" s="165"/>
    </row>
    <row r="30" spans="1:7" ht="20.100000000000001" customHeight="1" x14ac:dyDescent="0.25">
      <c r="A30" s="164"/>
      <c r="B30" s="164"/>
      <c r="C30" s="164"/>
      <c r="D30" s="164"/>
      <c r="E30" s="164"/>
      <c r="F30" s="165"/>
      <c r="G30" s="165"/>
    </row>
    <row r="31" spans="1:7" ht="20.100000000000001" customHeight="1" x14ac:dyDescent="0.25">
      <c r="A31" s="164"/>
      <c r="B31" s="164"/>
      <c r="C31" s="164"/>
      <c r="D31" s="164"/>
      <c r="E31" s="164"/>
      <c r="F31" s="165"/>
      <c r="G31" s="165"/>
    </row>
    <row r="32" spans="1:7" ht="20.100000000000001" customHeight="1" x14ac:dyDescent="0.25">
      <c r="A32" s="164"/>
      <c r="B32" s="164"/>
      <c r="C32" s="164"/>
      <c r="D32" s="164"/>
      <c r="E32" s="164"/>
      <c r="F32" s="165"/>
      <c r="G32" s="165"/>
    </row>
    <row r="33" spans="1:7" ht="20.100000000000001" customHeight="1" x14ac:dyDescent="0.25">
      <c r="A33" s="164"/>
      <c r="B33" s="164"/>
      <c r="C33" s="164"/>
      <c r="D33" s="164"/>
      <c r="E33" s="164"/>
      <c r="F33" s="165"/>
      <c r="G33" s="165"/>
    </row>
    <row r="34" spans="1:7" ht="20.100000000000001" customHeight="1" x14ac:dyDescent="0.25">
      <c r="A34" s="164"/>
      <c r="B34" s="164"/>
      <c r="C34" s="164"/>
      <c r="D34" s="164"/>
      <c r="E34" s="164"/>
      <c r="F34" s="165"/>
      <c r="G34" s="165"/>
    </row>
    <row r="35" spans="1:7" ht="20.100000000000001" customHeight="1" x14ac:dyDescent="0.25">
      <c r="A35" s="164"/>
      <c r="B35" s="164"/>
      <c r="C35" s="164"/>
      <c r="D35" s="164"/>
      <c r="E35" s="164"/>
      <c r="F35" s="165"/>
      <c r="G35" s="165"/>
    </row>
    <row r="36" spans="1:7" ht="20.100000000000001" customHeight="1" x14ac:dyDescent="0.25">
      <c r="A36" s="164"/>
      <c r="B36" s="164"/>
      <c r="C36" s="164"/>
      <c r="D36" s="164"/>
      <c r="E36" s="164"/>
      <c r="F36" s="165"/>
      <c r="G36" s="165"/>
    </row>
    <row r="37" spans="1:7" ht="20.100000000000001" customHeight="1" x14ac:dyDescent="0.25">
      <c r="A37" s="164"/>
      <c r="B37" s="164"/>
      <c r="C37" s="164"/>
      <c r="D37" s="164"/>
      <c r="E37" s="164"/>
      <c r="F37" s="165"/>
      <c r="G37" s="165"/>
    </row>
    <row r="38" spans="1:7" ht="20.100000000000001" customHeight="1" x14ac:dyDescent="0.25">
      <c r="A38" s="164"/>
      <c r="B38" s="164"/>
      <c r="C38" s="164"/>
      <c r="D38" s="164"/>
      <c r="E38" s="164"/>
      <c r="F38" s="165"/>
      <c r="G38" s="165"/>
    </row>
    <row r="39" spans="1:7" ht="20.100000000000001" customHeight="1" x14ac:dyDescent="0.25">
      <c r="A39" s="164"/>
      <c r="B39" s="164"/>
      <c r="C39" s="164"/>
      <c r="D39" s="164"/>
      <c r="E39" s="164"/>
      <c r="F39" s="165"/>
      <c r="G39" s="165"/>
    </row>
    <row r="40" spans="1:7" ht="20.100000000000001" customHeight="1" x14ac:dyDescent="0.25">
      <c r="A40" s="164"/>
      <c r="B40" s="164"/>
      <c r="C40" s="164"/>
      <c r="D40" s="164"/>
      <c r="E40" s="164"/>
      <c r="F40" s="165"/>
      <c r="G40" s="165"/>
    </row>
    <row r="41" spans="1:7" ht="20.100000000000001" customHeight="1" x14ac:dyDescent="0.25">
      <c r="A41" s="164"/>
      <c r="B41" s="164"/>
      <c r="C41" s="164"/>
      <c r="D41" s="164"/>
      <c r="E41" s="164"/>
      <c r="F41" s="165"/>
      <c r="G41" s="165"/>
    </row>
    <row r="42" spans="1:7" ht="20.100000000000001" customHeight="1" x14ac:dyDescent="0.25">
      <c r="A42" s="164"/>
      <c r="B42" s="164"/>
      <c r="C42" s="164"/>
      <c r="D42" s="164"/>
      <c r="E42" s="164"/>
      <c r="F42" s="165"/>
      <c r="G42" s="165"/>
    </row>
    <row r="43" spans="1:7" ht="20.100000000000001" customHeight="1" x14ac:dyDescent="0.25">
      <c r="A43" s="164"/>
      <c r="B43" s="164"/>
      <c r="C43" s="164"/>
      <c r="D43" s="164"/>
      <c r="E43" s="164"/>
      <c r="F43" s="165"/>
      <c r="G43" s="165"/>
    </row>
    <row r="44" spans="1:7" ht="20.100000000000001" customHeight="1" x14ac:dyDescent="0.25">
      <c r="A44" s="164"/>
      <c r="B44" s="164"/>
      <c r="C44" s="164"/>
      <c r="D44" s="164"/>
      <c r="E44" s="164"/>
      <c r="F44" s="165"/>
      <c r="G44" s="165"/>
    </row>
    <row r="45" spans="1:7" ht="20.100000000000001" customHeight="1" x14ac:dyDescent="0.25">
      <c r="A45" s="164"/>
      <c r="B45" s="164"/>
      <c r="C45" s="164"/>
      <c r="D45" s="164"/>
      <c r="E45" s="164"/>
      <c r="F45" s="165"/>
      <c r="G45" s="165"/>
    </row>
    <row r="46" spans="1:7" ht="20.100000000000001" customHeight="1" x14ac:dyDescent="0.25">
      <c r="A46" s="164"/>
      <c r="B46" s="164"/>
      <c r="C46" s="164"/>
      <c r="D46" s="164"/>
      <c r="E46" s="164"/>
      <c r="F46" s="165"/>
      <c r="G46" s="165"/>
    </row>
    <row r="47" spans="1:7" ht="20.100000000000001" customHeight="1" x14ac:dyDescent="0.25">
      <c r="A47" s="164"/>
      <c r="B47" s="164"/>
      <c r="C47" s="164"/>
      <c r="D47" s="164"/>
      <c r="E47" s="164"/>
      <c r="F47" s="165"/>
      <c r="G47" s="165"/>
    </row>
    <row r="48" spans="1:7" ht="20.100000000000001" customHeight="1" x14ac:dyDescent="0.25">
      <c r="A48" s="164"/>
      <c r="B48" s="164"/>
      <c r="C48" s="164"/>
      <c r="D48" s="164"/>
      <c r="E48" s="164"/>
      <c r="F48" s="165"/>
      <c r="G48" s="165"/>
    </row>
    <row r="49" spans="1:7" ht="20.100000000000001" customHeight="1" x14ac:dyDescent="0.25">
      <c r="A49" s="164"/>
      <c r="B49" s="164"/>
      <c r="C49" s="164"/>
      <c r="D49" s="164"/>
      <c r="E49" s="164"/>
      <c r="F49" s="165"/>
      <c r="G49" s="165"/>
    </row>
    <row r="50" spans="1:7" ht="20.100000000000001" customHeight="1" x14ac:dyDescent="0.25">
      <c r="A50" s="164"/>
      <c r="B50" s="164"/>
      <c r="C50" s="164"/>
      <c r="D50" s="164"/>
      <c r="E50" s="164"/>
      <c r="F50" s="165"/>
      <c r="G50" s="165"/>
    </row>
    <row r="51" spans="1:7" ht="20.100000000000001" customHeight="1" x14ac:dyDescent="0.25">
      <c r="A51" s="164"/>
      <c r="B51" s="164"/>
      <c r="C51" s="164"/>
      <c r="D51" s="164"/>
      <c r="E51" s="164"/>
      <c r="F51" s="165"/>
      <c r="G51" s="165"/>
    </row>
    <row r="52" spans="1:7" ht="20.100000000000001" customHeight="1" x14ac:dyDescent="0.25">
      <c r="A52" s="164"/>
      <c r="B52" s="164"/>
      <c r="C52" s="164"/>
      <c r="D52" s="164"/>
      <c r="E52" s="164"/>
      <c r="F52" s="165"/>
      <c r="G52" s="165"/>
    </row>
    <row r="53" spans="1:7" ht="20.100000000000001" customHeight="1" x14ac:dyDescent="0.25">
      <c r="A53" s="164"/>
      <c r="B53" s="164"/>
      <c r="C53" s="164"/>
      <c r="D53" s="164"/>
      <c r="E53" s="164"/>
      <c r="F53" s="165"/>
      <c r="G53" s="165"/>
    </row>
    <row r="54" spans="1:7" ht="30.75" customHeight="1" x14ac:dyDescent="0.25">
      <c r="A54" s="71"/>
      <c r="B54" s="17"/>
      <c r="C54" s="17"/>
      <c r="D54" s="17"/>
      <c r="E54" s="71"/>
      <c r="F54" s="71"/>
      <c r="G54" s="71"/>
    </row>
    <row r="55" spans="1:7" ht="30.75" customHeight="1" x14ac:dyDescent="0.25">
      <c r="A55" s="71"/>
      <c r="B55" s="17"/>
      <c r="C55" s="17"/>
      <c r="D55" s="17"/>
      <c r="E55" s="71"/>
      <c r="F55" s="71"/>
      <c r="G55" s="71"/>
    </row>
    <row r="56" spans="1:7" ht="30.75" customHeight="1" x14ac:dyDescent="0.25">
      <c r="A56" s="71"/>
      <c r="B56" s="17"/>
      <c r="C56" s="17"/>
      <c r="D56" s="17"/>
      <c r="E56" s="71"/>
      <c r="F56" s="71"/>
      <c r="G56" s="71"/>
    </row>
    <row r="57" spans="1:7" ht="30.75" customHeight="1" x14ac:dyDescent="0.25">
      <c r="A57" s="71"/>
      <c r="B57" s="17"/>
      <c r="C57" s="17"/>
      <c r="D57" s="17"/>
      <c r="E57" s="71"/>
      <c r="F57" s="71"/>
      <c r="G57" s="71"/>
    </row>
    <row r="58" spans="1:7" x14ac:dyDescent="0.25">
      <c r="A58" s="71"/>
      <c r="B58" s="17"/>
      <c r="C58" s="17"/>
      <c r="D58" s="17"/>
      <c r="E58" s="71"/>
      <c r="F58" s="71"/>
      <c r="G58" s="71"/>
    </row>
    <row r="59" spans="1:7" x14ac:dyDescent="0.25">
      <c r="A59" s="71"/>
      <c r="B59" s="17"/>
      <c r="C59" s="17"/>
      <c r="D59" s="17"/>
      <c r="E59" s="71"/>
      <c r="F59" s="71"/>
      <c r="G59" s="71"/>
    </row>
    <row r="60" spans="1:7" x14ac:dyDescent="0.25">
      <c r="A60" s="71"/>
      <c r="B60" s="17"/>
      <c r="C60" s="17"/>
      <c r="D60" s="17"/>
      <c r="E60" s="71"/>
      <c r="F60" s="71"/>
      <c r="G60" s="71"/>
    </row>
    <row r="61" spans="1:7" x14ac:dyDescent="0.25">
      <c r="A61" s="71"/>
      <c r="B61" s="17"/>
      <c r="C61" s="17"/>
      <c r="D61" s="17"/>
      <c r="E61" s="71"/>
      <c r="F61" s="71"/>
      <c r="G61" s="71"/>
    </row>
    <row r="62" spans="1:7" x14ac:dyDescent="0.25">
      <c r="A62" s="71"/>
      <c r="B62" s="17"/>
      <c r="C62" s="17"/>
      <c r="D62" s="17"/>
      <c r="E62" s="71"/>
      <c r="F62" s="71"/>
      <c r="G62" s="71"/>
    </row>
    <row r="63" spans="1:7" x14ac:dyDescent="0.25">
      <c r="A63" s="71"/>
      <c r="B63" s="17"/>
      <c r="C63" s="17"/>
      <c r="D63" s="17"/>
      <c r="E63" s="71"/>
      <c r="F63" s="71"/>
      <c r="G63" s="71"/>
    </row>
    <row r="64" spans="1:7" x14ac:dyDescent="0.25">
      <c r="A64" s="71"/>
      <c r="B64" s="17"/>
      <c r="C64" s="17"/>
      <c r="D64" s="17"/>
      <c r="E64" s="71"/>
      <c r="F64" s="71"/>
      <c r="G64" s="71"/>
    </row>
    <row r="65" spans="1:7" x14ac:dyDescent="0.25">
      <c r="A65" s="71"/>
      <c r="B65" s="17"/>
      <c r="C65" s="17"/>
      <c r="D65" s="17"/>
      <c r="E65" s="71"/>
      <c r="F65" s="71"/>
      <c r="G65" s="71"/>
    </row>
    <row r="66" spans="1:7" x14ac:dyDescent="0.25">
      <c r="B66" s="17"/>
      <c r="C66" s="17"/>
      <c r="D66" s="17"/>
      <c r="E66" s="71"/>
      <c r="F66" s="71"/>
      <c r="G66" s="71"/>
    </row>
    <row r="67" spans="1:7" x14ac:dyDescent="0.25">
      <c r="B67" s="17"/>
      <c r="C67" s="17"/>
      <c r="D67" s="17"/>
      <c r="E67" s="71"/>
      <c r="F67" s="71"/>
      <c r="G67" s="71"/>
    </row>
    <row r="68" spans="1:7" x14ac:dyDescent="0.25">
      <c r="B68" s="17"/>
      <c r="C68" s="17"/>
      <c r="D68" s="17"/>
      <c r="E68" s="71"/>
      <c r="F68" s="71"/>
      <c r="G68" s="71"/>
    </row>
    <row r="69" spans="1:7" x14ac:dyDescent="0.25">
      <c r="B69" s="17"/>
      <c r="C69" s="17"/>
      <c r="D69" s="17"/>
      <c r="E69" s="71"/>
      <c r="F69" s="71"/>
      <c r="G69" s="71"/>
    </row>
    <row r="70" spans="1:7" x14ac:dyDescent="0.25">
      <c r="B70" s="17"/>
      <c r="C70" s="17"/>
      <c r="D70" s="17"/>
      <c r="E70" s="71"/>
      <c r="F70" s="71"/>
      <c r="G70" s="71"/>
    </row>
    <row r="71" spans="1:7" x14ac:dyDescent="0.25">
      <c r="B71" s="17"/>
      <c r="C71" s="17"/>
      <c r="D71" s="17"/>
      <c r="E71" s="71"/>
      <c r="F71" s="71"/>
      <c r="G71" s="71"/>
    </row>
    <row r="72" spans="1:7" x14ac:dyDescent="0.25">
      <c r="B72" s="17"/>
      <c r="C72" s="17"/>
      <c r="D72" s="17"/>
      <c r="E72" s="71"/>
      <c r="F72" s="71"/>
      <c r="G72" s="71"/>
    </row>
    <row r="73" spans="1:7" x14ac:dyDescent="0.25">
      <c r="B73" s="17"/>
      <c r="C73" s="17"/>
      <c r="D73" s="17"/>
      <c r="E73" s="71"/>
      <c r="F73" s="71"/>
      <c r="G73" s="71"/>
    </row>
    <row r="74" spans="1:7" x14ac:dyDescent="0.25">
      <c r="B74" s="17"/>
      <c r="C74" s="17"/>
      <c r="D74" s="17"/>
      <c r="E74" s="71"/>
      <c r="F74" s="71"/>
      <c r="G74" s="71"/>
    </row>
    <row r="75" spans="1:7" x14ac:dyDescent="0.25">
      <c r="B75" s="17"/>
      <c r="C75" s="17"/>
      <c r="D75" s="17"/>
      <c r="E75" s="71"/>
      <c r="F75" s="71"/>
      <c r="G75" s="71"/>
    </row>
    <row r="76" spans="1:7" x14ac:dyDescent="0.25">
      <c r="B76" s="17"/>
      <c r="C76" s="17"/>
      <c r="D76" s="17"/>
      <c r="E76" s="71"/>
      <c r="F76" s="71"/>
      <c r="G76" s="71"/>
    </row>
    <row r="77" spans="1:7" x14ac:dyDescent="0.25">
      <c r="B77" s="17"/>
      <c r="C77" s="17"/>
      <c r="D77" s="17"/>
      <c r="E77" s="71"/>
      <c r="F77" s="71"/>
      <c r="G77" s="71"/>
    </row>
    <row r="78" spans="1:7" x14ac:dyDescent="0.25">
      <c r="B78" s="17"/>
      <c r="C78" s="17"/>
      <c r="D78" s="17"/>
      <c r="E78" s="71"/>
      <c r="F78" s="71"/>
      <c r="G78" s="71"/>
    </row>
    <row r="79" spans="1:7" x14ac:dyDescent="0.25">
      <c r="B79" s="17"/>
      <c r="C79" s="17"/>
      <c r="D79" s="17"/>
      <c r="E79" s="71"/>
      <c r="F79" s="71"/>
      <c r="G79" s="71"/>
    </row>
    <row r="80" spans="1:7" x14ac:dyDescent="0.25">
      <c r="B80" s="17"/>
      <c r="C80" s="17"/>
      <c r="D80" s="17"/>
      <c r="E80" s="71"/>
      <c r="F80" s="71"/>
      <c r="G80" s="71"/>
    </row>
    <row r="81" spans="2:7" x14ac:dyDescent="0.25">
      <c r="B81" s="17"/>
      <c r="C81" s="17"/>
      <c r="D81" s="17"/>
      <c r="E81" s="71"/>
      <c r="F81" s="71"/>
      <c r="G81" s="71"/>
    </row>
    <row r="82" spans="2:7" x14ac:dyDescent="0.25">
      <c r="B82" s="17"/>
      <c r="C82" s="17"/>
      <c r="D82" s="17"/>
      <c r="E82" s="71"/>
      <c r="F82" s="71"/>
      <c r="G82" s="71"/>
    </row>
    <row r="83" spans="2:7" x14ac:dyDescent="0.25">
      <c r="B83" s="17"/>
      <c r="C83" s="17"/>
      <c r="D83" s="17"/>
      <c r="E83" s="71"/>
      <c r="F83" s="71"/>
      <c r="G83" s="71"/>
    </row>
    <row r="84" spans="2:7" x14ac:dyDescent="0.25">
      <c r="B84" s="17"/>
      <c r="C84" s="17"/>
      <c r="D84" s="17"/>
      <c r="E84" s="71"/>
      <c r="F84" s="71"/>
      <c r="G84" s="71"/>
    </row>
    <row r="85" spans="2:7" x14ac:dyDescent="0.25">
      <c r="B85" s="17"/>
      <c r="C85" s="17"/>
      <c r="D85" s="17"/>
      <c r="E85" s="71"/>
      <c r="F85" s="71"/>
      <c r="G85" s="71"/>
    </row>
    <row r="86" spans="2:7" x14ac:dyDescent="0.25">
      <c r="B86" s="17"/>
      <c r="C86" s="17"/>
      <c r="D86" s="17"/>
      <c r="E86" s="71"/>
      <c r="F86" s="71"/>
      <c r="G86" s="71"/>
    </row>
    <row r="87" spans="2:7" x14ac:dyDescent="0.25">
      <c r="B87" s="17"/>
      <c r="C87" s="17"/>
      <c r="D87" s="17"/>
      <c r="E87" s="71"/>
      <c r="F87" s="71"/>
      <c r="G87" s="71"/>
    </row>
    <row r="88" spans="2:7" x14ac:dyDescent="0.25">
      <c r="B88" s="17"/>
      <c r="C88" s="17"/>
      <c r="D88" s="17"/>
      <c r="E88" s="71"/>
      <c r="F88" s="71"/>
      <c r="G88" s="71"/>
    </row>
    <row r="89" spans="2:7" x14ac:dyDescent="0.25">
      <c r="B89" s="17"/>
      <c r="C89" s="17"/>
      <c r="D89" s="17"/>
      <c r="E89" s="71"/>
      <c r="F89" s="71"/>
      <c r="G89" s="71"/>
    </row>
    <row r="90" spans="2:7" x14ac:dyDescent="0.25">
      <c r="B90" s="17"/>
      <c r="C90" s="17"/>
      <c r="D90" s="17"/>
      <c r="E90" s="71"/>
      <c r="F90" s="71"/>
      <c r="G90" s="71"/>
    </row>
    <row r="91" spans="2:7" x14ac:dyDescent="0.25">
      <c r="B91" s="17"/>
      <c r="C91" s="17"/>
      <c r="D91" s="17"/>
      <c r="E91" s="71"/>
      <c r="F91" s="71"/>
      <c r="G91" s="71"/>
    </row>
    <row r="92" spans="2:7" x14ac:dyDescent="0.25">
      <c r="B92" s="17"/>
      <c r="C92" s="17"/>
      <c r="D92" s="17"/>
      <c r="E92" s="71"/>
      <c r="F92" s="71"/>
      <c r="G92" s="71"/>
    </row>
    <row r="93" spans="2:7" x14ac:dyDescent="0.25">
      <c r="B93" s="17"/>
      <c r="C93" s="17"/>
      <c r="D93" s="17"/>
      <c r="E93" s="71"/>
      <c r="F93" s="71"/>
      <c r="G93" s="71"/>
    </row>
    <row r="94" spans="2:7" x14ac:dyDescent="0.25">
      <c r="B94" s="17"/>
      <c r="C94" s="17"/>
      <c r="D94" s="17"/>
      <c r="E94" s="71"/>
      <c r="F94" s="71"/>
      <c r="G94" s="71"/>
    </row>
    <row r="95" spans="2:7" x14ac:dyDescent="0.25">
      <c r="B95" s="17"/>
      <c r="C95" s="17"/>
      <c r="D95" s="17"/>
      <c r="E95" s="71"/>
      <c r="F95" s="71"/>
      <c r="G95" s="71"/>
    </row>
    <row r="96" spans="2:7" x14ac:dyDescent="0.25">
      <c r="B96" s="17"/>
      <c r="C96" s="17"/>
      <c r="D96" s="17"/>
      <c r="E96" s="71"/>
      <c r="F96" s="71"/>
      <c r="G96" s="71"/>
    </row>
    <row r="97" spans="2:7" x14ac:dyDescent="0.25">
      <c r="B97" s="17"/>
      <c r="C97" s="17"/>
      <c r="D97" s="17"/>
      <c r="E97" s="71"/>
      <c r="F97" s="71"/>
      <c r="G97" s="71"/>
    </row>
    <row r="98" spans="2:7" x14ac:dyDescent="0.25">
      <c r="B98" s="17"/>
      <c r="C98" s="17"/>
      <c r="D98" s="17"/>
      <c r="E98" s="71"/>
      <c r="F98" s="71"/>
      <c r="G98" s="71"/>
    </row>
    <row r="99" spans="2:7" x14ac:dyDescent="0.25">
      <c r="B99" s="17"/>
      <c r="C99" s="17"/>
      <c r="D99" s="17"/>
      <c r="E99" s="71"/>
      <c r="F99" s="71"/>
      <c r="G99" s="71"/>
    </row>
    <row r="100" spans="2:7" x14ac:dyDescent="0.25">
      <c r="B100" s="17"/>
      <c r="C100" s="17"/>
      <c r="D100" s="17"/>
      <c r="E100" s="71"/>
      <c r="F100" s="71"/>
      <c r="G100" s="71"/>
    </row>
    <row r="101" spans="2:7" x14ac:dyDescent="0.25">
      <c r="B101" s="17"/>
      <c r="C101" s="17"/>
      <c r="D101" s="17"/>
      <c r="E101" s="71"/>
      <c r="F101" s="71"/>
      <c r="G101" s="71"/>
    </row>
    <row r="102" spans="2:7" x14ac:dyDescent="0.25">
      <c r="B102" s="17"/>
      <c r="C102" s="17"/>
      <c r="D102" s="17"/>
      <c r="E102" s="71"/>
      <c r="F102" s="71"/>
      <c r="G102" s="71"/>
    </row>
    <row r="103" spans="2:7" x14ac:dyDescent="0.25">
      <c r="B103" s="17"/>
      <c r="C103" s="17"/>
      <c r="D103" s="17"/>
      <c r="E103" s="71"/>
      <c r="F103" s="71"/>
      <c r="G103" s="71"/>
    </row>
    <row r="104" spans="2:7" x14ac:dyDescent="0.25">
      <c r="B104" s="17"/>
      <c r="C104" s="17"/>
      <c r="D104" s="17"/>
      <c r="E104" s="71"/>
      <c r="F104" s="71"/>
      <c r="G104" s="71"/>
    </row>
    <row r="105" spans="2:7" x14ac:dyDescent="0.25">
      <c r="B105" s="17"/>
      <c r="C105" s="17"/>
      <c r="D105" s="17"/>
      <c r="E105" s="71"/>
      <c r="F105" s="71"/>
      <c r="G105" s="71"/>
    </row>
    <row r="106" spans="2:7" x14ac:dyDescent="0.25">
      <c r="B106" s="17"/>
      <c r="C106" s="17"/>
      <c r="D106" s="17"/>
      <c r="E106" s="71"/>
      <c r="F106" s="71"/>
      <c r="G106" s="71"/>
    </row>
    <row r="107" spans="2:7" x14ac:dyDescent="0.25">
      <c r="B107" s="17"/>
      <c r="C107" s="17"/>
      <c r="D107" s="17"/>
      <c r="E107" s="71"/>
      <c r="F107" s="71"/>
      <c r="G107" s="71"/>
    </row>
    <row r="108" spans="2:7" x14ac:dyDescent="0.25">
      <c r="B108" s="17"/>
      <c r="C108" s="17"/>
      <c r="D108" s="17"/>
      <c r="E108" s="71"/>
      <c r="F108" s="71"/>
      <c r="G108" s="71"/>
    </row>
    <row r="109" spans="2:7" x14ac:dyDescent="0.25">
      <c r="B109" s="17"/>
      <c r="C109" s="17"/>
      <c r="D109" s="17"/>
      <c r="E109" s="71"/>
      <c r="F109" s="71"/>
      <c r="G109" s="71"/>
    </row>
    <row r="110" spans="2:7" x14ac:dyDescent="0.25">
      <c r="B110" s="17"/>
      <c r="C110" s="17"/>
      <c r="D110" s="17"/>
      <c r="E110" s="71"/>
      <c r="F110" s="71"/>
      <c r="G110" s="71"/>
    </row>
    <row r="111" spans="2:7" x14ac:dyDescent="0.25">
      <c r="B111" s="17"/>
      <c r="C111" s="17"/>
      <c r="D111" s="17"/>
      <c r="E111" s="71"/>
      <c r="F111" s="71"/>
      <c r="G111" s="71"/>
    </row>
    <row r="112" spans="2:7" x14ac:dyDescent="0.25">
      <c r="B112" s="17"/>
      <c r="C112" s="17"/>
      <c r="D112" s="17"/>
      <c r="E112" s="71"/>
      <c r="F112" s="71"/>
      <c r="G112" s="71"/>
    </row>
    <row r="113" spans="2:7" x14ac:dyDescent="0.25">
      <c r="B113" s="17"/>
      <c r="C113" s="17"/>
      <c r="D113" s="17"/>
      <c r="E113" s="71"/>
      <c r="F113" s="71"/>
      <c r="G113" s="71"/>
    </row>
    <row r="114" spans="2:7" x14ac:dyDescent="0.25">
      <c r="B114" s="17"/>
      <c r="C114" s="17"/>
      <c r="D114" s="17"/>
      <c r="E114" s="71"/>
      <c r="F114" s="71"/>
      <c r="G114" s="71"/>
    </row>
    <row r="115" spans="2:7" x14ac:dyDescent="0.25">
      <c r="B115" s="17"/>
      <c r="C115" s="17"/>
      <c r="D115" s="17"/>
      <c r="E115" s="71"/>
      <c r="F115" s="71"/>
      <c r="G115" s="71"/>
    </row>
    <row r="116" spans="2:7" x14ac:dyDescent="0.25">
      <c r="B116" s="17"/>
      <c r="C116" s="17"/>
      <c r="D116" s="17"/>
      <c r="E116" s="71"/>
      <c r="F116" s="71"/>
      <c r="G116" s="71"/>
    </row>
    <row r="117" spans="2:7" x14ac:dyDescent="0.25">
      <c r="B117" s="17"/>
      <c r="C117" s="17"/>
      <c r="D117" s="17"/>
      <c r="E117" s="71"/>
      <c r="F117" s="71"/>
      <c r="G117" s="71"/>
    </row>
    <row r="118" spans="2:7" x14ac:dyDescent="0.25">
      <c r="B118" s="17"/>
      <c r="C118" s="17"/>
      <c r="D118" s="17"/>
      <c r="E118" s="71"/>
      <c r="F118" s="71"/>
      <c r="G118" s="71"/>
    </row>
    <row r="119" spans="2:7" x14ac:dyDescent="0.25">
      <c r="B119" s="17"/>
      <c r="C119" s="17"/>
      <c r="D119" s="17"/>
      <c r="E119" s="71"/>
      <c r="F119" s="71"/>
      <c r="G119" s="71"/>
    </row>
    <row r="120" spans="2:7" x14ac:dyDescent="0.25">
      <c r="B120" s="17"/>
      <c r="C120" s="17"/>
      <c r="D120" s="17"/>
      <c r="E120" s="71"/>
      <c r="F120" s="71"/>
      <c r="G120" s="71"/>
    </row>
    <row r="121" spans="2:7" x14ac:dyDescent="0.25">
      <c r="B121" s="17"/>
      <c r="C121" s="17"/>
      <c r="D121" s="17"/>
      <c r="E121" s="71"/>
      <c r="F121" s="71"/>
      <c r="G121" s="71"/>
    </row>
    <row r="122" spans="2:7" x14ac:dyDescent="0.25">
      <c r="B122" s="17"/>
      <c r="C122" s="17"/>
      <c r="D122" s="17"/>
      <c r="E122" s="71"/>
      <c r="F122" s="71"/>
      <c r="G122" s="71"/>
    </row>
    <row r="123" spans="2:7" x14ac:dyDescent="0.25">
      <c r="B123" s="17"/>
      <c r="C123" s="17"/>
      <c r="D123" s="17"/>
      <c r="E123" s="71"/>
      <c r="F123" s="71"/>
      <c r="G123" s="71"/>
    </row>
    <row r="124" spans="2:7" x14ac:dyDescent="0.25">
      <c r="B124" s="17"/>
      <c r="C124" s="17"/>
      <c r="D124" s="17"/>
      <c r="E124" s="71"/>
      <c r="F124" s="71"/>
      <c r="G124" s="71"/>
    </row>
    <row r="125" spans="2:7" x14ac:dyDescent="0.25">
      <c r="B125" s="17"/>
      <c r="C125" s="17"/>
      <c r="D125" s="17"/>
      <c r="E125" s="71"/>
      <c r="F125" s="71"/>
      <c r="G125" s="71"/>
    </row>
    <row r="126" spans="2:7" x14ac:dyDescent="0.25">
      <c r="B126" s="17"/>
      <c r="C126" s="17"/>
      <c r="D126" s="17"/>
      <c r="E126" s="71"/>
      <c r="F126" s="71"/>
      <c r="G126" s="71"/>
    </row>
    <row r="127" spans="2:7" x14ac:dyDescent="0.25">
      <c r="B127" s="17"/>
      <c r="C127" s="17"/>
      <c r="D127" s="17"/>
      <c r="E127" s="71"/>
      <c r="F127" s="71"/>
      <c r="G127" s="71"/>
    </row>
    <row r="128" spans="2:7" x14ac:dyDescent="0.25">
      <c r="B128" s="17"/>
      <c r="C128" s="17"/>
      <c r="D128" s="17"/>
      <c r="E128" s="71"/>
      <c r="F128" s="71"/>
      <c r="G128" s="71"/>
    </row>
    <row r="129" spans="2:7" x14ac:dyDescent="0.25">
      <c r="B129" s="17"/>
      <c r="C129" s="17"/>
      <c r="D129" s="17"/>
      <c r="E129" s="71"/>
      <c r="F129" s="71"/>
      <c r="G129" s="71"/>
    </row>
    <row r="130" spans="2:7" x14ac:dyDescent="0.25">
      <c r="B130" s="17"/>
      <c r="C130" s="17"/>
      <c r="D130" s="17"/>
      <c r="E130" s="71"/>
      <c r="F130" s="71"/>
      <c r="G130" s="71"/>
    </row>
    <row r="131" spans="2:7" x14ac:dyDescent="0.25">
      <c r="B131" s="17"/>
      <c r="C131" s="17"/>
      <c r="D131" s="17"/>
      <c r="E131" s="71"/>
      <c r="F131" s="71"/>
      <c r="G131" s="71"/>
    </row>
    <row r="132" spans="2:7" x14ac:dyDescent="0.25">
      <c r="B132" s="17"/>
      <c r="C132" s="17"/>
      <c r="D132" s="17"/>
      <c r="E132" s="71"/>
      <c r="F132" s="71"/>
      <c r="G132" s="71"/>
    </row>
    <row r="133" spans="2:7" x14ac:dyDescent="0.25">
      <c r="B133" s="17"/>
      <c r="C133" s="17"/>
      <c r="D133" s="17"/>
      <c r="E133" s="71"/>
      <c r="F133" s="71"/>
      <c r="G133" s="71"/>
    </row>
    <row r="134" spans="2:7" x14ac:dyDescent="0.25">
      <c r="B134" s="17"/>
      <c r="C134" s="17"/>
      <c r="D134" s="17"/>
      <c r="E134" s="71"/>
      <c r="F134" s="71"/>
      <c r="G134" s="71"/>
    </row>
    <row r="135" spans="2:7" x14ac:dyDescent="0.25">
      <c r="B135" s="17"/>
      <c r="C135" s="17"/>
      <c r="D135" s="17"/>
      <c r="E135" s="71"/>
      <c r="F135" s="71"/>
      <c r="G135" s="71"/>
    </row>
    <row r="136" spans="2:7" x14ac:dyDescent="0.25">
      <c r="B136" s="17"/>
      <c r="C136" s="17"/>
      <c r="D136" s="17"/>
      <c r="E136" s="71"/>
      <c r="F136" s="71"/>
      <c r="G136" s="71"/>
    </row>
    <row r="137" spans="2:7" x14ac:dyDescent="0.25">
      <c r="B137" s="17"/>
      <c r="C137" s="17"/>
      <c r="D137" s="17"/>
      <c r="E137" s="71"/>
      <c r="F137" s="71"/>
      <c r="G137" s="71"/>
    </row>
    <row r="138" spans="2:7" x14ac:dyDescent="0.25">
      <c r="B138" s="17"/>
      <c r="C138" s="17"/>
      <c r="D138" s="17"/>
      <c r="E138" s="71"/>
      <c r="F138" s="71"/>
      <c r="G138" s="71"/>
    </row>
    <row r="139" spans="2:7" x14ac:dyDescent="0.25">
      <c r="B139" s="17"/>
      <c r="C139" s="17"/>
      <c r="D139" s="17"/>
      <c r="E139" s="71"/>
      <c r="F139" s="71"/>
      <c r="G139" s="71"/>
    </row>
    <row r="140" spans="2:7" x14ac:dyDescent="0.25">
      <c r="B140" s="17"/>
      <c r="C140" s="17"/>
      <c r="D140" s="17"/>
      <c r="E140" s="71"/>
      <c r="F140" s="71"/>
      <c r="G140" s="71"/>
    </row>
    <row r="141" spans="2:7" x14ac:dyDescent="0.25">
      <c r="B141" s="17"/>
      <c r="C141" s="17"/>
      <c r="D141" s="17"/>
      <c r="E141" s="71"/>
      <c r="F141" s="71"/>
      <c r="G141" s="71"/>
    </row>
    <row r="142" spans="2:7" x14ac:dyDescent="0.25">
      <c r="B142" s="17"/>
      <c r="C142" s="17"/>
      <c r="D142" s="17"/>
      <c r="E142" s="71"/>
      <c r="F142" s="71"/>
      <c r="G142" s="71"/>
    </row>
    <row r="143" spans="2:7" x14ac:dyDescent="0.25">
      <c r="B143" s="17"/>
      <c r="C143" s="17"/>
      <c r="D143" s="17"/>
      <c r="E143" s="71"/>
      <c r="F143" s="71"/>
      <c r="G143" s="71"/>
    </row>
    <row r="144" spans="2:7" x14ac:dyDescent="0.25">
      <c r="B144" s="17"/>
      <c r="C144" s="17"/>
      <c r="D144" s="17"/>
      <c r="E144" s="71"/>
      <c r="F144" s="71"/>
      <c r="G144" s="71"/>
    </row>
    <row r="145" spans="2:7" x14ac:dyDescent="0.25">
      <c r="B145" s="17"/>
      <c r="C145" s="17"/>
      <c r="D145" s="17"/>
      <c r="E145" s="71"/>
      <c r="F145" s="71"/>
      <c r="G145" s="71"/>
    </row>
    <row r="146" spans="2:7" x14ac:dyDescent="0.25">
      <c r="B146" s="17"/>
      <c r="C146" s="17"/>
      <c r="D146" s="17"/>
      <c r="E146" s="71"/>
      <c r="F146" s="71"/>
      <c r="G146" s="71"/>
    </row>
    <row r="147" spans="2:7" x14ac:dyDescent="0.25">
      <c r="B147" s="17"/>
      <c r="C147" s="17"/>
      <c r="D147" s="17"/>
      <c r="E147" s="71"/>
      <c r="F147" s="71"/>
      <c r="G147" s="71"/>
    </row>
    <row r="148" spans="2:7" x14ac:dyDescent="0.25">
      <c r="B148" s="17"/>
      <c r="C148" s="17"/>
      <c r="D148" s="17"/>
      <c r="E148" s="71"/>
      <c r="F148" s="71"/>
      <c r="G148" s="71"/>
    </row>
    <row r="149" spans="2:7" x14ac:dyDescent="0.25">
      <c r="B149" s="17"/>
      <c r="C149" s="17"/>
      <c r="D149" s="17"/>
      <c r="E149" s="71"/>
      <c r="F149" s="71"/>
      <c r="G149" s="71"/>
    </row>
    <row r="150" spans="2:7" x14ac:dyDescent="0.25">
      <c r="B150" s="17"/>
      <c r="C150" s="17"/>
      <c r="D150" s="17"/>
      <c r="E150" s="71"/>
      <c r="F150" s="71"/>
      <c r="G150" s="71"/>
    </row>
    <row r="151" spans="2:7" x14ac:dyDescent="0.25">
      <c r="B151" s="17"/>
      <c r="C151" s="17"/>
      <c r="D151" s="17"/>
      <c r="E151" s="71"/>
      <c r="F151" s="71"/>
      <c r="G151" s="71"/>
    </row>
    <row r="152" spans="2:7" x14ac:dyDescent="0.25">
      <c r="B152" s="17"/>
      <c r="C152" s="17"/>
      <c r="D152" s="17"/>
      <c r="E152" s="71"/>
      <c r="F152" s="71"/>
      <c r="G152" s="71"/>
    </row>
    <row r="153" spans="2:7" x14ac:dyDescent="0.25">
      <c r="B153" s="17"/>
      <c r="C153" s="17"/>
      <c r="D153" s="17"/>
      <c r="E153" s="71"/>
      <c r="F153" s="71"/>
      <c r="G153" s="71"/>
    </row>
    <row r="154" spans="2:7" x14ac:dyDescent="0.25">
      <c r="B154" s="17"/>
      <c r="C154" s="17"/>
      <c r="D154" s="17"/>
      <c r="E154" s="71"/>
      <c r="F154" s="71"/>
      <c r="G154" s="71"/>
    </row>
    <row r="155" spans="2:7" x14ac:dyDescent="0.25">
      <c r="B155" s="17"/>
      <c r="C155" s="17"/>
      <c r="D155" s="17"/>
      <c r="E155" s="71"/>
      <c r="F155" s="71"/>
      <c r="G155" s="71"/>
    </row>
    <row r="156" spans="2:7" x14ac:dyDescent="0.25">
      <c r="B156" s="17"/>
      <c r="C156" s="17"/>
      <c r="D156" s="17"/>
      <c r="E156" s="71"/>
      <c r="F156" s="71"/>
      <c r="G156" s="71"/>
    </row>
    <row r="157" spans="2:7" x14ac:dyDescent="0.25">
      <c r="B157" s="17"/>
      <c r="C157" s="17"/>
      <c r="D157" s="17"/>
      <c r="E157" s="71"/>
      <c r="F157" s="71"/>
      <c r="G157" s="71"/>
    </row>
    <row r="158" spans="2:7" x14ac:dyDescent="0.25">
      <c r="B158" s="17"/>
      <c r="C158" s="17"/>
      <c r="D158" s="17"/>
      <c r="E158" s="71"/>
      <c r="F158" s="71"/>
      <c r="G158" s="71"/>
    </row>
    <row r="159" spans="2:7" x14ac:dyDescent="0.25">
      <c r="B159" s="17"/>
      <c r="C159" s="17"/>
      <c r="D159" s="17"/>
      <c r="E159" s="71"/>
      <c r="F159" s="71"/>
      <c r="G159" s="71"/>
    </row>
    <row r="160" spans="2:7" x14ac:dyDescent="0.25">
      <c r="B160" s="17"/>
      <c r="C160" s="17"/>
      <c r="D160" s="17"/>
      <c r="E160" s="71"/>
      <c r="F160" s="71"/>
      <c r="G160" s="71"/>
    </row>
    <row r="161" spans="2:7" x14ac:dyDescent="0.25">
      <c r="B161" s="17"/>
      <c r="C161" s="17"/>
      <c r="D161" s="17"/>
      <c r="E161" s="71"/>
      <c r="F161" s="71"/>
      <c r="G161" s="71"/>
    </row>
    <row r="162" spans="2:7" x14ac:dyDescent="0.25">
      <c r="B162" s="17"/>
      <c r="C162" s="17"/>
      <c r="D162" s="17"/>
      <c r="E162" s="71"/>
      <c r="F162" s="71"/>
      <c r="G162" s="71"/>
    </row>
    <row r="163" spans="2:7" x14ac:dyDescent="0.25">
      <c r="B163" s="17"/>
      <c r="C163" s="17"/>
      <c r="D163" s="17"/>
      <c r="E163" s="71"/>
      <c r="F163" s="71"/>
      <c r="G163" s="71"/>
    </row>
    <row r="164" spans="2:7" x14ac:dyDescent="0.25">
      <c r="B164" s="17"/>
      <c r="C164" s="17"/>
      <c r="D164" s="17"/>
      <c r="E164" s="71"/>
      <c r="F164" s="71"/>
      <c r="G164" s="71"/>
    </row>
    <row r="165" spans="2:7" x14ac:dyDescent="0.25">
      <c r="B165" s="17"/>
      <c r="C165" s="17"/>
      <c r="D165" s="17"/>
      <c r="E165" s="71"/>
      <c r="F165" s="71"/>
      <c r="G165" s="71"/>
    </row>
    <row r="166" spans="2:7" x14ac:dyDescent="0.25">
      <c r="B166" s="17"/>
      <c r="C166" s="17"/>
      <c r="D166" s="17"/>
      <c r="E166" s="71"/>
      <c r="F166" s="71"/>
      <c r="G166" s="71"/>
    </row>
    <row r="167" spans="2:7" x14ac:dyDescent="0.25">
      <c r="B167" s="17"/>
      <c r="C167" s="17"/>
      <c r="D167" s="17"/>
      <c r="E167" s="71"/>
      <c r="F167" s="71"/>
      <c r="G167" s="71"/>
    </row>
    <row r="168" spans="2:7" x14ac:dyDescent="0.25">
      <c r="B168" s="17"/>
      <c r="C168" s="17"/>
      <c r="D168" s="17"/>
      <c r="E168" s="71"/>
      <c r="F168" s="71"/>
      <c r="G168" s="71"/>
    </row>
    <row r="169" spans="2:7" x14ac:dyDescent="0.25">
      <c r="B169" s="17"/>
      <c r="C169" s="17"/>
      <c r="D169" s="17"/>
      <c r="E169" s="71"/>
      <c r="F169" s="71"/>
      <c r="G169" s="71"/>
    </row>
    <row r="170" spans="2:7" x14ac:dyDescent="0.25">
      <c r="B170" s="17"/>
      <c r="C170" s="17"/>
      <c r="D170" s="17"/>
      <c r="E170" s="71"/>
      <c r="F170" s="71"/>
      <c r="G170" s="71"/>
    </row>
    <row r="171" spans="2:7" x14ac:dyDescent="0.25">
      <c r="B171" s="17"/>
      <c r="C171" s="17"/>
      <c r="D171" s="17"/>
      <c r="E171" s="71"/>
      <c r="F171" s="71"/>
      <c r="G171" s="71"/>
    </row>
    <row r="172" spans="2:7" x14ac:dyDescent="0.25">
      <c r="B172" s="17"/>
      <c r="C172" s="17"/>
      <c r="D172" s="17"/>
      <c r="E172" s="71"/>
      <c r="F172" s="71"/>
      <c r="G172" s="71"/>
    </row>
    <row r="173" spans="2:7" x14ac:dyDescent="0.25">
      <c r="B173" s="17"/>
      <c r="C173" s="17"/>
      <c r="D173" s="17"/>
      <c r="E173" s="71"/>
      <c r="F173" s="71"/>
      <c r="G173" s="71"/>
    </row>
    <row r="174" spans="2:7" x14ac:dyDescent="0.25">
      <c r="B174" s="17"/>
      <c r="C174" s="17"/>
      <c r="D174" s="17"/>
      <c r="E174" s="71"/>
      <c r="F174" s="71"/>
      <c r="G174" s="71"/>
    </row>
    <row r="175" spans="2:7" x14ac:dyDescent="0.25">
      <c r="B175" s="17"/>
      <c r="C175" s="17"/>
      <c r="D175" s="17"/>
      <c r="E175" s="71"/>
      <c r="F175" s="71"/>
      <c r="G175" s="71"/>
    </row>
    <row r="176" spans="2:7" x14ac:dyDescent="0.25">
      <c r="B176" s="17"/>
      <c r="C176" s="17"/>
      <c r="D176" s="17"/>
      <c r="E176" s="71"/>
      <c r="F176" s="71"/>
      <c r="G176" s="71"/>
    </row>
    <row r="177" spans="2:7" x14ac:dyDescent="0.25">
      <c r="B177" s="17"/>
      <c r="C177" s="17"/>
      <c r="D177" s="17"/>
      <c r="E177" s="71"/>
      <c r="F177" s="71"/>
      <c r="G177" s="71"/>
    </row>
    <row r="178" spans="2:7" x14ac:dyDescent="0.25">
      <c r="B178" s="17"/>
      <c r="C178" s="17"/>
      <c r="D178" s="17"/>
      <c r="E178" s="71"/>
      <c r="F178" s="71"/>
      <c r="G178" s="71"/>
    </row>
    <row r="179" spans="2:7" x14ac:dyDescent="0.25">
      <c r="B179" s="17"/>
      <c r="C179" s="17"/>
      <c r="D179" s="17"/>
      <c r="E179" s="71"/>
      <c r="F179" s="71"/>
      <c r="G179" s="71"/>
    </row>
    <row r="180" spans="2:7" x14ac:dyDescent="0.25">
      <c r="B180" s="17"/>
      <c r="C180" s="17"/>
      <c r="D180" s="17"/>
      <c r="E180" s="71"/>
      <c r="F180" s="71"/>
      <c r="G180" s="71"/>
    </row>
    <row r="181" spans="2:7" x14ac:dyDescent="0.25">
      <c r="B181" s="17"/>
      <c r="C181" s="17"/>
      <c r="D181" s="17"/>
      <c r="E181" s="71"/>
      <c r="F181" s="71"/>
      <c r="G181" s="71"/>
    </row>
    <row r="182" spans="2:7" x14ac:dyDescent="0.25">
      <c r="B182" s="17"/>
      <c r="C182" s="17"/>
      <c r="D182" s="17"/>
      <c r="E182" s="71"/>
      <c r="F182" s="71"/>
      <c r="G182" s="71"/>
    </row>
    <row r="183" spans="2:7" x14ac:dyDescent="0.25">
      <c r="B183" s="17"/>
      <c r="C183" s="17"/>
      <c r="D183" s="17"/>
      <c r="E183" s="71"/>
      <c r="F183" s="71"/>
      <c r="G183" s="71"/>
    </row>
    <row r="184" spans="2:7" x14ac:dyDescent="0.25">
      <c r="B184" s="17"/>
      <c r="C184" s="17"/>
      <c r="D184" s="17"/>
      <c r="E184" s="71"/>
      <c r="F184" s="71"/>
      <c r="G184" s="71"/>
    </row>
    <row r="185" spans="2:7" x14ac:dyDescent="0.25">
      <c r="B185" s="17"/>
      <c r="C185" s="17"/>
      <c r="D185" s="17"/>
      <c r="E185" s="71"/>
      <c r="F185" s="71"/>
      <c r="G185" s="71"/>
    </row>
    <row r="186" spans="2:7" x14ac:dyDescent="0.25">
      <c r="B186" s="17"/>
      <c r="C186" s="17"/>
      <c r="D186" s="17"/>
      <c r="E186" s="71"/>
      <c r="F186" s="71"/>
      <c r="G186" s="71"/>
    </row>
    <row r="187" spans="2:7" x14ac:dyDescent="0.25">
      <c r="B187" s="17"/>
      <c r="C187" s="17"/>
      <c r="D187" s="17"/>
      <c r="E187" s="71"/>
      <c r="F187" s="71"/>
      <c r="G187" s="71"/>
    </row>
    <row r="188" spans="2:7" x14ac:dyDescent="0.25">
      <c r="B188" s="17"/>
      <c r="C188" s="17"/>
      <c r="D188" s="17"/>
      <c r="E188" s="71"/>
      <c r="F188" s="71"/>
      <c r="G188" s="71"/>
    </row>
    <row r="189" spans="2:7" x14ac:dyDescent="0.25">
      <c r="B189" s="17"/>
      <c r="C189" s="17"/>
      <c r="D189" s="17"/>
      <c r="E189" s="71"/>
      <c r="F189" s="71"/>
      <c r="G189" s="71"/>
    </row>
    <row r="190" spans="2:7" x14ac:dyDescent="0.25">
      <c r="B190" s="17"/>
      <c r="C190" s="17"/>
      <c r="D190" s="17"/>
      <c r="E190" s="71"/>
      <c r="F190" s="71"/>
      <c r="G190" s="71"/>
    </row>
    <row r="191" spans="2:7" x14ac:dyDescent="0.25">
      <c r="B191" s="17"/>
      <c r="C191" s="17"/>
      <c r="D191" s="17"/>
      <c r="E191" s="71"/>
      <c r="F191" s="71"/>
      <c r="G191" s="71"/>
    </row>
    <row r="192" spans="2:7" x14ac:dyDescent="0.25">
      <c r="B192" s="17"/>
      <c r="C192" s="17"/>
      <c r="D192" s="17"/>
      <c r="E192" s="71"/>
      <c r="F192" s="71"/>
      <c r="G192" s="71"/>
    </row>
    <row r="193" spans="2:7" x14ac:dyDescent="0.25">
      <c r="B193" s="17"/>
      <c r="C193" s="17"/>
      <c r="D193" s="17"/>
      <c r="E193" s="71"/>
      <c r="F193" s="71"/>
      <c r="G193" s="71"/>
    </row>
    <row r="194" spans="2:7" x14ac:dyDescent="0.25">
      <c r="B194" s="17"/>
      <c r="C194" s="17"/>
      <c r="D194" s="17"/>
      <c r="E194" s="71"/>
      <c r="F194" s="71"/>
      <c r="G194" s="71"/>
    </row>
    <row r="195" spans="2:7" x14ac:dyDescent="0.25">
      <c r="B195" s="17"/>
      <c r="C195" s="17"/>
      <c r="D195" s="17"/>
      <c r="E195" s="71"/>
      <c r="F195" s="71"/>
      <c r="G195" s="71"/>
    </row>
    <row r="196" spans="2:7" x14ac:dyDescent="0.25">
      <c r="B196" s="17"/>
      <c r="C196" s="17"/>
      <c r="D196" s="17"/>
      <c r="E196" s="71"/>
      <c r="F196" s="71"/>
      <c r="G196" s="71"/>
    </row>
    <row r="197" spans="2:7" x14ac:dyDescent="0.25">
      <c r="B197" s="17"/>
      <c r="C197" s="17"/>
      <c r="D197" s="17"/>
      <c r="E197" s="71"/>
      <c r="F197" s="71"/>
      <c r="G197" s="71"/>
    </row>
    <row r="198" spans="2:7" x14ac:dyDescent="0.25">
      <c r="B198" s="17"/>
      <c r="C198" s="17"/>
      <c r="D198" s="17"/>
      <c r="E198" s="71"/>
      <c r="F198" s="71"/>
      <c r="G198" s="71"/>
    </row>
    <row r="199" spans="2:7" x14ac:dyDescent="0.25">
      <c r="B199" s="17"/>
      <c r="C199" s="17"/>
      <c r="D199" s="17"/>
      <c r="E199" s="71"/>
      <c r="F199" s="71"/>
      <c r="G199" s="71"/>
    </row>
    <row r="200" spans="2:7" x14ac:dyDescent="0.25">
      <c r="B200" s="17"/>
      <c r="C200" s="17"/>
      <c r="D200" s="17"/>
      <c r="E200" s="71"/>
      <c r="F200" s="71"/>
      <c r="G200" s="71"/>
    </row>
    <row r="201" spans="2:7" x14ac:dyDescent="0.25">
      <c r="B201" s="17"/>
      <c r="C201" s="17"/>
      <c r="D201" s="17"/>
      <c r="E201" s="71"/>
      <c r="F201" s="71"/>
      <c r="G201" s="71"/>
    </row>
    <row r="202" spans="2:7" x14ac:dyDescent="0.25">
      <c r="B202" s="17"/>
      <c r="C202" s="17"/>
      <c r="D202" s="17"/>
      <c r="E202" s="71"/>
      <c r="F202" s="71"/>
      <c r="G202" s="71"/>
    </row>
    <row r="203" spans="2:7" x14ac:dyDescent="0.25">
      <c r="B203" s="17"/>
      <c r="C203" s="17"/>
      <c r="D203" s="17"/>
      <c r="E203" s="71"/>
      <c r="F203" s="71"/>
      <c r="G203" s="71"/>
    </row>
    <row r="204" spans="2:7" x14ac:dyDescent="0.25">
      <c r="B204" s="17"/>
      <c r="C204" s="17"/>
      <c r="D204" s="17"/>
      <c r="E204" s="71"/>
      <c r="F204" s="71"/>
      <c r="G204" s="71"/>
    </row>
    <row r="205" spans="2:7" x14ac:dyDescent="0.25">
      <c r="B205" s="17"/>
      <c r="C205" s="17"/>
      <c r="D205" s="17"/>
      <c r="E205" s="71"/>
      <c r="F205" s="71"/>
      <c r="G205" s="71"/>
    </row>
    <row r="206" spans="2:7" x14ac:dyDescent="0.25">
      <c r="B206" s="17"/>
      <c r="C206" s="17"/>
      <c r="D206" s="17"/>
      <c r="E206" s="71"/>
      <c r="F206" s="71"/>
      <c r="G206" s="71"/>
    </row>
    <row r="207" spans="2:7" x14ac:dyDescent="0.25">
      <c r="B207" s="17"/>
      <c r="C207" s="17"/>
      <c r="D207" s="17"/>
      <c r="E207" s="71"/>
      <c r="F207" s="71"/>
      <c r="G207" s="71"/>
    </row>
    <row r="208" spans="2:7" x14ac:dyDescent="0.25">
      <c r="B208" s="17"/>
      <c r="C208" s="17"/>
      <c r="D208" s="17"/>
      <c r="E208" s="71"/>
      <c r="F208" s="71"/>
      <c r="G208" s="71"/>
    </row>
    <row r="209" spans="2:7" x14ac:dyDescent="0.25">
      <c r="B209" s="17"/>
      <c r="C209" s="17"/>
      <c r="D209" s="17"/>
      <c r="E209" s="71"/>
      <c r="F209" s="71"/>
      <c r="G209" s="71"/>
    </row>
    <row r="210" spans="2:7" x14ac:dyDescent="0.25">
      <c r="B210" s="17"/>
      <c r="C210" s="17"/>
      <c r="D210" s="17"/>
      <c r="E210" s="71"/>
      <c r="F210" s="71"/>
      <c r="G210" s="71"/>
    </row>
    <row r="211" spans="2:7" x14ac:dyDescent="0.25">
      <c r="B211" s="17"/>
      <c r="C211" s="17"/>
      <c r="D211" s="17"/>
      <c r="E211" s="71"/>
      <c r="F211" s="71"/>
      <c r="G211" s="71"/>
    </row>
    <row r="212" spans="2:7" x14ac:dyDescent="0.25">
      <c r="B212" s="17"/>
      <c r="C212" s="17"/>
      <c r="D212" s="17"/>
      <c r="E212" s="71"/>
      <c r="F212" s="71"/>
      <c r="G212" s="71"/>
    </row>
    <row r="213" spans="2:7" x14ac:dyDescent="0.25">
      <c r="B213" s="17"/>
      <c r="C213" s="17"/>
      <c r="D213" s="17"/>
      <c r="E213" s="71"/>
      <c r="F213" s="71"/>
      <c r="G213" s="71"/>
    </row>
    <row r="214" spans="2:7" x14ac:dyDescent="0.25">
      <c r="B214" s="17"/>
      <c r="C214" s="17"/>
      <c r="D214" s="17"/>
      <c r="E214" s="71"/>
      <c r="F214" s="71"/>
      <c r="G214" s="71"/>
    </row>
    <row r="215" spans="2:7" x14ac:dyDescent="0.25">
      <c r="B215" s="17"/>
      <c r="C215" s="17"/>
      <c r="D215" s="17"/>
      <c r="E215" s="71"/>
      <c r="F215" s="71"/>
      <c r="G215" s="71"/>
    </row>
    <row r="216" spans="2:7" x14ac:dyDescent="0.25">
      <c r="B216" s="17"/>
      <c r="C216" s="17"/>
      <c r="D216" s="17"/>
      <c r="E216" s="71"/>
      <c r="F216" s="71"/>
      <c r="G216" s="71"/>
    </row>
    <row r="217" spans="2:7" x14ac:dyDescent="0.25">
      <c r="B217" s="17"/>
      <c r="C217" s="17"/>
      <c r="D217" s="17"/>
      <c r="E217" s="71"/>
      <c r="F217" s="71"/>
      <c r="G217" s="71"/>
    </row>
    <row r="218" spans="2:7" x14ac:dyDescent="0.25">
      <c r="B218" s="17"/>
      <c r="C218" s="17"/>
      <c r="D218" s="17"/>
      <c r="E218" s="71"/>
      <c r="F218" s="71"/>
      <c r="G218" s="71"/>
    </row>
    <row r="219" spans="2:7" x14ac:dyDescent="0.25">
      <c r="B219" s="17"/>
      <c r="C219" s="17"/>
      <c r="D219" s="17"/>
      <c r="E219" s="71"/>
      <c r="F219" s="71"/>
      <c r="G219" s="71"/>
    </row>
    <row r="220" spans="2:7" x14ac:dyDescent="0.25">
      <c r="B220" s="17"/>
      <c r="C220" s="17"/>
      <c r="D220" s="17"/>
      <c r="E220" s="71"/>
      <c r="F220" s="71"/>
      <c r="G220" s="71"/>
    </row>
    <row r="221" spans="2:7" x14ac:dyDescent="0.25">
      <c r="B221" s="17"/>
      <c r="C221" s="17"/>
      <c r="D221" s="17"/>
      <c r="E221" s="71"/>
      <c r="F221" s="71"/>
      <c r="G221" s="71"/>
    </row>
    <row r="222" spans="2:7" x14ac:dyDescent="0.25">
      <c r="B222" s="17"/>
      <c r="C222" s="17"/>
      <c r="D222" s="17"/>
      <c r="E222" s="71"/>
      <c r="F222" s="71"/>
      <c r="G222" s="71"/>
    </row>
    <row r="223" spans="2:7" x14ac:dyDescent="0.25">
      <c r="B223" s="17"/>
      <c r="C223" s="17"/>
      <c r="D223" s="17"/>
      <c r="E223" s="71"/>
      <c r="F223" s="71"/>
      <c r="G223" s="71"/>
    </row>
    <row r="224" spans="2:7" x14ac:dyDescent="0.25">
      <c r="B224" s="17"/>
      <c r="C224" s="17"/>
      <c r="D224" s="17"/>
      <c r="E224" s="71"/>
      <c r="F224" s="71"/>
      <c r="G224" s="71"/>
    </row>
    <row r="225" spans="2:7" x14ac:dyDescent="0.25">
      <c r="B225" s="17"/>
      <c r="C225" s="17"/>
      <c r="D225" s="17"/>
      <c r="E225" s="71"/>
      <c r="F225" s="71"/>
      <c r="G225" s="71"/>
    </row>
    <row r="226" spans="2:7" x14ac:dyDescent="0.25">
      <c r="B226" s="17"/>
      <c r="C226" s="17"/>
      <c r="D226" s="17"/>
      <c r="E226" s="71"/>
      <c r="F226" s="71"/>
      <c r="G226" s="71"/>
    </row>
    <row r="227" spans="2:7" x14ac:dyDescent="0.25">
      <c r="B227" s="17"/>
      <c r="C227" s="17"/>
      <c r="D227" s="17"/>
      <c r="E227" s="71"/>
      <c r="F227" s="71"/>
      <c r="G227" s="71"/>
    </row>
    <row r="228" spans="2:7" x14ac:dyDescent="0.25">
      <c r="B228" s="17"/>
      <c r="C228" s="17"/>
      <c r="D228" s="17"/>
      <c r="E228" s="71"/>
      <c r="F228" s="71"/>
      <c r="G228" s="71"/>
    </row>
    <row r="229" spans="2:7" x14ac:dyDescent="0.25">
      <c r="B229" s="17"/>
      <c r="C229" s="17"/>
      <c r="D229" s="17"/>
      <c r="E229" s="71"/>
      <c r="F229" s="71"/>
      <c r="G229" s="71"/>
    </row>
    <row r="230" spans="2:7" x14ac:dyDescent="0.25">
      <c r="B230" s="17"/>
      <c r="C230" s="17"/>
      <c r="D230" s="17"/>
      <c r="E230" s="71"/>
      <c r="F230" s="71"/>
      <c r="G230" s="71"/>
    </row>
    <row r="231" spans="2:7" x14ac:dyDescent="0.25">
      <c r="B231" s="17"/>
      <c r="C231" s="17"/>
      <c r="D231" s="17"/>
      <c r="E231" s="71"/>
      <c r="F231" s="71"/>
      <c r="G231" s="71"/>
    </row>
    <row r="232" spans="2:7" x14ac:dyDescent="0.25">
      <c r="B232" s="17"/>
      <c r="C232" s="17"/>
      <c r="D232" s="17"/>
      <c r="E232" s="71"/>
      <c r="F232" s="71"/>
      <c r="G232" s="71"/>
    </row>
    <row r="233" spans="2:7" x14ac:dyDescent="0.25">
      <c r="B233" s="17"/>
      <c r="C233" s="17"/>
      <c r="D233" s="17"/>
      <c r="E233" s="71"/>
      <c r="F233" s="71"/>
      <c r="G233" s="71"/>
    </row>
    <row r="234" spans="2:7" x14ac:dyDescent="0.25">
      <c r="B234" s="17"/>
      <c r="C234" s="17"/>
      <c r="D234" s="17"/>
      <c r="E234" s="71"/>
      <c r="F234" s="71"/>
      <c r="G234" s="71"/>
    </row>
    <row r="235" spans="2:7" x14ac:dyDescent="0.25">
      <c r="B235" s="17"/>
      <c r="C235" s="17"/>
      <c r="D235" s="17"/>
      <c r="E235" s="71"/>
      <c r="F235" s="71"/>
      <c r="G235" s="71"/>
    </row>
    <row r="236" spans="2:7" x14ac:dyDescent="0.25">
      <c r="B236" s="17"/>
      <c r="C236" s="17"/>
      <c r="D236" s="17"/>
      <c r="E236" s="71"/>
      <c r="F236" s="71"/>
      <c r="G236" s="71"/>
    </row>
    <row r="237" spans="2:7" x14ac:dyDescent="0.25">
      <c r="B237" s="17"/>
      <c r="C237" s="17"/>
      <c r="D237" s="17"/>
      <c r="E237" s="71"/>
      <c r="F237" s="71"/>
      <c r="G237" s="71"/>
    </row>
    <row r="238" spans="2:7" x14ac:dyDescent="0.25">
      <c r="B238" s="17"/>
      <c r="C238" s="17"/>
      <c r="D238" s="17"/>
      <c r="E238" s="71"/>
      <c r="F238" s="71"/>
      <c r="G238" s="71"/>
    </row>
    <row r="239" spans="2:7" x14ac:dyDescent="0.25">
      <c r="B239" s="17"/>
      <c r="C239" s="17"/>
      <c r="D239" s="17"/>
      <c r="E239" s="71"/>
      <c r="F239" s="71"/>
      <c r="G239" s="71"/>
    </row>
    <row r="240" spans="2:7" x14ac:dyDescent="0.25">
      <c r="B240" s="17"/>
      <c r="C240" s="17"/>
      <c r="D240" s="17"/>
      <c r="E240" s="71"/>
      <c r="F240" s="71"/>
      <c r="G240" s="71"/>
    </row>
    <row r="241" spans="2:7" x14ac:dyDescent="0.25">
      <c r="B241" s="17"/>
      <c r="C241" s="17"/>
      <c r="D241" s="17"/>
      <c r="E241" s="71"/>
      <c r="F241" s="71"/>
      <c r="G241" s="71"/>
    </row>
    <row r="242" spans="2:7" x14ac:dyDescent="0.25">
      <c r="B242" s="17"/>
      <c r="C242" s="17"/>
      <c r="D242" s="17"/>
      <c r="E242" s="71"/>
      <c r="F242" s="71"/>
      <c r="G242" s="71"/>
    </row>
    <row r="243" spans="2:7" x14ac:dyDescent="0.25">
      <c r="B243" s="17"/>
      <c r="C243" s="17"/>
      <c r="D243" s="17"/>
      <c r="E243" s="71"/>
      <c r="F243" s="71"/>
      <c r="G243" s="71"/>
    </row>
    <row r="244" spans="2:7" x14ac:dyDescent="0.25">
      <c r="B244" s="17"/>
      <c r="C244" s="17"/>
      <c r="D244" s="17"/>
      <c r="E244" s="71"/>
      <c r="F244" s="71"/>
      <c r="G244" s="71"/>
    </row>
    <row r="245" spans="2:7" x14ac:dyDescent="0.25">
      <c r="B245" s="17"/>
      <c r="C245" s="17"/>
      <c r="D245" s="17"/>
      <c r="E245" s="71"/>
      <c r="F245" s="71"/>
      <c r="G245" s="71"/>
    </row>
    <row r="246" spans="2:7" x14ac:dyDescent="0.25">
      <c r="B246" s="17"/>
      <c r="C246" s="17"/>
      <c r="D246" s="17"/>
      <c r="E246" s="71"/>
      <c r="F246" s="71"/>
      <c r="G246" s="71"/>
    </row>
    <row r="247" spans="2:7" x14ac:dyDescent="0.25">
      <c r="B247" s="17"/>
      <c r="C247" s="17"/>
      <c r="D247" s="17"/>
      <c r="E247" s="71"/>
      <c r="F247" s="71"/>
      <c r="G247" s="71"/>
    </row>
    <row r="248" spans="2:7" x14ac:dyDescent="0.25">
      <c r="B248" s="17"/>
      <c r="C248" s="17"/>
      <c r="D248" s="17"/>
      <c r="E248" s="71"/>
      <c r="F248" s="71"/>
      <c r="G248" s="71"/>
    </row>
    <row r="249" spans="2:7" x14ac:dyDescent="0.25">
      <c r="B249" s="17"/>
      <c r="C249" s="17"/>
      <c r="D249" s="17"/>
      <c r="E249" s="71"/>
      <c r="F249" s="71"/>
      <c r="G249" s="71"/>
    </row>
    <row r="250" spans="2:7" x14ac:dyDescent="0.25">
      <c r="B250" s="17"/>
      <c r="C250" s="17"/>
      <c r="D250" s="17"/>
      <c r="E250" s="71"/>
      <c r="F250" s="71"/>
      <c r="G250" s="71"/>
    </row>
    <row r="251" spans="2:7" x14ac:dyDescent="0.25">
      <c r="B251" s="17"/>
      <c r="C251" s="17"/>
      <c r="D251" s="17"/>
      <c r="E251" s="71"/>
      <c r="F251" s="71"/>
      <c r="G251" s="71"/>
    </row>
    <row r="252" spans="2:7" x14ac:dyDescent="0.25">
      <c r="B252" s="17"/>
      <c r="C252" s="17"/>
      <c r="D252" s="17"/>
      <c r="E252" s="71"/>
      <c r="F252" s="71"/>
      <c r="G252" s="71"/>
    </row>
    <row r="253" spans="2:7" x14ac:dyDescent="0.25">
      <c r="B253" s="17"/>
      <c r="C253" s="17"/>
      <c r="D253" s="17"/>
      <c r="E253" s="71"/>
      <c r="F253" s="71"/>
      <c r="G253" s="71"/>
    </row>
    <row r="254" spans="2:7" x14ac:dyDescent="0.25">
      <c r="B254" s="17"/>
      <c r="C254" s="17"/>
      <c r="D254" s="17"/>
      <c r="E254" s="71"/>
      <c r="F254" s="71"/>
      <c r="G254" s="71"/>
    </row>
    <row r="255" spans="2:7" x14ac:dyDescent="0.25">
      <c r="B255" s="17"/>
      <c r="C255" s="17"/>
      <c r="D255" s="17"/>
      <c r="E255" s="71"/>
      <c r="F255" s="71"/>
      <c r="G255" s="71"/>
    </row>
    <row r="256" spans="2:7" x14ac:dyDescent="0.25">
      <c r="B256" s="17"/>
      <c r="C256" s="17"/>
      <c r="D256" s="17"/>
      <c r="E256" s="71"/>
      <c r="F256" s="71"/>
      <c r="G256" s="71"/>
    </row>
    <row r="257" spans="2:7" x14ac:dyDescent="0.25">
      <c r="B257" s="17"/>
      <c r="C257" s="17"/>
      <c r="D257" s="17"/>
      <c r="E257" s="71"/>
      <c r="F257" s="71"/>
      <c r="G257" s="71"/>
    </row>
    <row r="258" spans="2:7" x14ac:dyDescent="0.25">
      <c r="B258" s="17"/>
      <c r="C258" s="17"/>
      <c r="D258" s="17"/>
      <c r="E258" s="71"/>
      <c r="F258" s="71"/>
      <c r="G258" s="71"/>
    </row>
    <row r="259" spans="2:7" x14ac:dyDescent="0.25">
      <c r="B259" s="17"/>
      <c r="C259" s="17"/>
      <c r="D259" s="17"/>
      <c r="E259" s="71"/>
      <c r="F259" s="71"/>
      <c r="G259" s="71"/>
    </row>
    <row r="260" spans="2:7" x14ac:dyDescent="0.25">
      <c r="B260" s="17"/>
      <c r="C260" s="17"/>
      <c r="D260" s="17"/>
      <c r="E260" s="71"/>
      <c r="F260" s="71"/>
      <c r="G260" s="71"/>
    </row>
    <row r="261" spans="2:7" x14ac:dyDescent="0.25">
      <c r="B261" s="17"/>
      <c r="C261" s="17"/>
      <c r="D261" s="17"/>
      <c r="E261" s="71"/>
      <c r="F261" s="71"/>
      <c r="G261" s="71"/>
    </row>
    <row r="262" spans="2:7" x14ac:dyDescent="0.25">
      <c r="B262" s="17"/>
      <c r="C262" s="17"/>
      <c r="D262" s="17"/>
      <c r="E262" s="71"/>
      <c r="F262" s="71"/>
      <c r="G262" s="71"/>
    </row>
    <row r="263" spans="2:7" x14ac:dyDescent="0.25">
      <c r="B263" s="17"/>
      <c r="C263" s="17"/>
      <c r="D263" s="17"/>
      <c r="E263" s="71"/>
      <c r="F263" s="71"/>
      <c r="G263" s="71"/>
    </row>
    <row r="264" spans="2:7" x14ac:dyDescent="0.25">
      <c r="B264" s="17"/>
      <c r="C264" s="17"/>
      <c r="D264" s="17"/>
      <c r="E264" s="71"/>
      <c r="F264" s="71"/>
      <c r="G264" s="71"/>
    </row>
    <row r="265" spans="2:7" x14ac:dyDescent="0.25">
      <c r="B265" s="17"/>
      <c r="C265" s="17"/>
      <c r="D265" s="17"/>
      <c r="E265" s="71"/>
      <c r="F265" s="71"/>
      <c r="G265" s="71"/>
    </row>
    <row r="266" spans="2:7" x14ac:dyDescent="0.25">
      <c r="B266" s="17"/>
      <c r="C266" s="17"/>
      <c r="D266" s="17"/>
      <c r="E266" s="71"/>
      <c r="F266" s="71"/>
      <c r="G266" s="71"/>
    </row>
    <row r="267" spans="2:7" x14ac:dyDescent="0.25">
      <c r="B267" s="17"/>
      <c r="C267" s="17"/>
      <c r="D267" s="17"/>
      <c r="E267" s="71"/>
      <c r="F267" s="71"/>
      <c r="G267" s="71"/>
    </row>
    <row r="268" spans="2:7" x14ac:dyDescent="0.25">
      <c r="B268" s="17"/>
      <c r="C268" s="17"/>
      <c r="D268" s="17"/>
      <c r="E268" s="71"/>
      <c r="F268" s="71"/>
      <c r="G268" s="71"/>
    </row>
    <row r="269" spans="2:7" x14ac:dyDescent="0.25">
      <c r="B269" s="17"/>
      <c r="C269" s="17"/>
      <c r="D269" s="17"/>
      <c r="E269" s="71"/>
      <c r="F269" s="71"/>
      <c r="G269" s="71"/>
    </row>
    <row r="270" spans="2:7" x14ac:dyDescent="0.25">
      <c r="B270" s="17"/>
      <c r="C270" s="17"/>
      <c r="D270" s="17"/>
      <c r="E270" s="71"/>
      <c r="F270" s="71"/>
      <c r="G270" s="71"/>
    </row>
    <row r="271" spans="2:7" x14ac:dyDescent="0.25">
      <c r="B271" s="17"/>
      <c r="C271" s="17"/>
      <c r="D271" s="17"/>
      <c r="E271" s="71"/>
      <c r="F271" s="71"/>
      <c r="G271" s="71"/>
    </row>
    <row r="272" spans="2:7" x14ac:dyDescent="0.25">
      <c r="B272" s="17"/>
      <c r="C272" s="17"/>
      <c r="D272" s="17"/>
      <c r="E272" s="71"/>
      <c r="F272" s="71"/>
      <c r="G272" s="71"/>
    </row>
    <row r="273" spans="2:7" x14ac:dyDescent="0.25">
      <c r="B273" s="17"/>
      <c r="C273" s="17"/>
      <c r="D273" s="17"/>
      <c r="E273" s="71"/>
      <c r="F273" s="71"/>
      <c r="G273" s="71"/>
    </row>
    <row r="274" spans="2:7" x14ac:dyDescent="0.25">
      <c r="B274" s="17"/>
      <c r="C274" s="17"/>
      <c r="D274" s="17"/>
      <c r="E274" s="71"/>
      <c r="F274" s="71"/>
      <c r="G274" s="71"/>
    </row>
    <row r="275" spans="2:7" x14ac:dyDescent="0.25">
      <c r="B275" s="17"/>
      <c r="C275" s="17"/>
      <c r="D275" s="17"/>
      <c r="E275" s="71"/>
      <c r="F275" s="71"/>
      <c r="G275" s="71"/>
    </row>
    <row r="276" spans="2:7" x14ac:dyDescent="0.25">
      <c r="B276" s="17"/>
      <c r="C276" s="17"/>
      <c r="D276" s="17"/>
      <c r="E276" s="71"/>
      <c r="F276" s="71"/>
      <c r="G276" s="71"/>
    </row>
    <row r="277" spans="2:7" x14ac:dyDescent="0.25">
      <c r="B277" s="17"/>
      <c r="C277" s="17"/>
      <c r="D277" s="17"/>
      <c r="E277" s="71"/>
      <c r="F277" s="71"/>
      <c r="G277" s="71"/>
    </row>
    <row r="278" spans="2:7" x14ac:dyDescent="0.25">
      <c r="B278" s="17"/>
      <c r="C278" s="17"/>
      <c r="D278" s="17"/>
      <c r="E278" s="71"/>
      <c r="F278" s="71"/>
      <c r="G278" s="71"/>
    </row>
    <row r="279" spans="2:7" x14ac:dyDescent="0.25">
      <c r="B279" s="17"/>
      <c r="C279" s="17"/>
      <c r="D279" s="17"/>
      <c r="E279" s="71"/>
      <c r="F279" s="71"/>
      <c r="G279" s="71"/>
    </row>
    <row r="280" spans="2:7" x14ac:dyDescent="0.25">
      <c r="B280" s="17"/>
      <c r="C280" s="17"/>
      <c r="D280" s="17"/>
      <c r="E280" s="71"/>
      <c r="F280" s="71"/>
      <c r="G280" s="71"/>
    </row>
    <row r="281" spans="2:7" x14ac:dyDescent="0.25">
      <c r="B281" s="17"/>
      <c r="C281" s="17"/>
      <c r="D281" s="17"/>
      <c r="E281" s="71"/>
      <c r="F281" s="71"/>
      <c r="G281" s="71"/>
    </row>
    <row r="282" spans="2:7" x14ac:dyDescent="0.25">
      <c r="B282" s="17"/>
      <c r="C282" s="17"/>
      <c r="D282" s="17"/>
      <c r="E282" s="71"/>
      <c r="F282" s="71"/>
      <c r="G282" s="71"/>
    </row>
    <row r="283" spans="2:7" x14ac:dyDescent="0.25">
      <c r="B283" s="17"/>
      <c r="C283" s="17"/>
      <c r="D283" s="17"/>
      <c r="E283" s="71"/>
      <c r="F283" s="71"/>
      <c r="G283" s="71"/>
    </row>
    <row r="284" spans="2:7" x14ac:dyDescent="0.25">
      <c r="B284" s="17"/>
      <c r="C284" s="17"/>
      <c r="D284" s="17"/>
      <c r="E284" s="71"/>
      <c r="F284" s="71"/>
      <c r="G284" s="71"/>
    </row>
    <row r="285" spans="2:7" x14ac:dyDescent="0.25">
      <c r="B285" s="17"/>
      <c r="C285" s="17"/>
      <c r="D285" s="17"/>
      <c r="E285" s="71"/>
      <c r="F285" s="71"/>
      <c r="G285" s="71"/>
    </row>
    <row r="286" spans="2:7" x14ac:dyDescent="0.25">
      <c r="B286" s="17"/>
      <c r="C286" s="17"/>
      <c r="D286" s="17"/>
      <c r="E286" s="71"/>
      <c r="F286" s="71"/>
      <c r="G286" s="71"/>
    </row>
    <row r="287" spans="2:7" x14ac:dyDescent="0.25">
      <c r="B287" s="17"/>
      <c r="C287" s="17"/>
      <c r="D287" s="17"/>
      <c r="E287" s="71"/>
      <c r="F287" s="71"/>
      <c r="G287" s="71"/>
    </row>
    <row r="288" spans="2:7" x14ac:dyDescent="0.25">
      <c r="B288" s="17"/>
      <c r="C288" s="17"/>
      <c r="D288" s="17"/>
      <c r="E288" s="71"/>
      <c r="F288" s="71"/>
      <c r="G288" s="71"/>
    </row>
    <row r="289" spans="2:7" x14ac:dyDescent="0.25">
      <c r="B289" s="17"/>
      <c r="C289" s="17"/>
      <c r="D289" s="17"/>
      <c r="E289" s="71"/>
      <c r="F289" s="71"/>
      <c r="G289" s="71"/>
    </row>
    <row r="290" spans="2:7" x14ac:dyDescent="0.25">
      <c r="B290" s="17"/>
      <c r="C290" s="17"/>
      <c r="D290" s="17"/>
      <c r="E290" s="71"/>
      <c r="F290" s="71"/>
      <c r="G290" s="71"/>
    </row>
    <row r="291" spans="2:7" x14ac:dyDescent="0.25">
      <c r="B291" s="17"/>
      <c r="C291" s="17"/>
      <c r="D291" s="17"/>
      <c r="E291" s="71"/>
      <c r="F291" s="71"/>
      <c r="G291" s="71"/>
    </row>
    <row r="292" spans="2:7" x14ac:dyDescent="0.25">
      <c r="B292" s="17"/>
      <c r="C292" s="17"/>
      <c r="D292" s="17"/>
      <c r="E292" s="71"/>
      <c r="F292" s="71"/>
      <c r="G292" s="71"/>
    </row>
    <row r="293" spans="2:7" x14ac:dyDescent="0.25">
      <c r="B293" s="17"/>
      <c r="C293" s="17"/>
      <c r="D293" s="17"/>
      <c r="E293" s="71"/>
      <c r="F293" s="71"/>
      <c r="G293" s="71"/>
    </row>
    <row r="294" spans="2:7" x14ac:dyDescent="0.25">
      <c r="B294" s="17"/>
      <c r="C294" s="17"/>
      <c r="D294" s="17"/>
      <c r="E294" s="71"/>
      <c r="F294" s="71"/>
      <c r="G294" s="71"/>
    </row>
    <row r="295" spans="2:7" x14ac:dyDescent="0.25">
      <c r="B295" s="17"/>
      <c r="C295" s="17"/>
      <c r="D295" s="17"/>
      <c r="E295" s="71"/>
      <c r="F295" s="71"/>
      <c r="G295" s="71"/>
    </row>
    <row r="296" spans="2:7" x14ac:dyDescent="0.25">
      <c r="B296" s="17"/>
      <c r="C296" s="17"/>
      <c r="D296" s="17"/>
      <c r="E296" s="71"/>
      <c r="F296" s="71"/>
      <c r="G296" s="71"/>
    </row>
    <row r="297" spans="2:7" x14ac:dyDescent="0.25">
      <c r="B297" s="17"/>
      <c r="C297" s="17"/>
      <c r="D297" s="17"/>
      <c r="E297" s="71"/>
      <c r="F297" s="71"/>
      <c r="G297" s="71"/>
    </row>
    <row r="298" spans="2:7" x14ac:dyDescent="0.25">
      <c r="B298" s="17"/>
      <c r="C298" s="17"/>
      <c r="D298" s="17"/>
      <c r="E298" s="71"/>
      <c r="F298" s="71"/>
      <c r="G298" s="71"/>
    </row>
    <row r="299" spans="2:7" x14ac:dyDescent="0.25">
      <c r="B299" s="17"/>
      <c r="C299" s="17"/>
      <c r="D299" s="17"/>
      <c r="E299" s="71"/>
      <c r="F299" s="71"/>
      <c r="G299" s="71"/>
    </row>
    <row r="300" spans="2:7" x14ac:dyDescent="0.25">
      <c r="B300" s="17"/>
      <c r="C300" s="17"/>
      <c r="D300" s="17"/>
      <c r="E300" s="71"/>
      <c r="F300" s="71"/>
      <c r="G300" s="71"/>
    </row>
    <row r="301" spans="2:7" x14ac:dyDescent="0.25">
      <c r="B301" s="17"/>
      <c r="C301" s="17"/>
      <c r="D301" s="17"/>
      <c r="E301" s="71"/>
      <c r="F301" s="71"/>
      <c r="G301" s="71"/>
    </row>
    <row r="302" spans="2:7" x14ac:dyDescent="0.25">
      <c r="B302" s="17"/>
      <c r="C302" s="17"/>
      <c r="D302" s="17"/>
      <c r="E302" s="71"/>
      <c r="F302" s="71"/>
      <c r="G302" s="71"/>
    </row>
    <row r="303" spans="2:7" x14ac:dyDescent="0.25">
      <c r="B303" s="17"/>
      <c r="C303" s="17"/>
      <c r="D303" s="17"/>
      <c r="E303" s="71"/>
      <c r="F303" s="71"/>
      <c r="G303" s="71"/>
    </row>
    <row r="304" spans="2:7" x14ac:dyDescent="0.25">
      <c r="B304" s="17"/>
      <c r="C304" s="17"/>
      <c r="D304" s="17"/>
      <c r="E304" s="71"/>
      <c r="F304" s="71"/>
      <c r="G304" s="71"/>
    </row>
    <row r="305" spans="2:7" x14ac:dyDescent="0.25">
      <c r="B305" s="17"/>
      <c r="C305" s="17"/>
      <c r="D305" s="17"/>
      <c r="E305" s="71"/>
      <c r="F305" s="71"/>
      <c r="G305" s="71"/>
    </row>
    <row r="306" spans="2:7" x14ac:dyDescent="0.25">
      <c r="B306" s="17"/>
      <c r="C306" s="17"/>
      <c r="D306" s="17"/>
      <c r="E306" s="71"/>
      <c r="F306" s="71"/>
      <c r="G306" s="71"/>
    </row>
    <row r="307" spans="2:7" x14ac:dyDescent="0.25">
      <c r="B307" s="17"/>
      <c r="C307" s="17"/>
      <c r="D307" s="17"/>
      <c r="E307" s="71"/>
      <c r="F307" s="71"/>
      <c r="G307" s="71"/>
    </row>
    <row r="308" spans="2:7" x14ac:dyDescent="0.25">
      <c r="B308" s="17"/>
      <c r="C308" s="17"/>
      <c r="D308" s="17"/>
      <c r="E308" s="71"/>
      <c r="F308" s="71"/>
      <c r="G308" s="71"/>
    </row>
    <row r="309" spans="2:7" x14ac:dyDescent="0.25">
      <c r="B309" s="17"/>
      <c r="C309" s="17"/>
      <c r="D309" s="17"/>
      <c r="E309" s="71"/>
      <c r="F309" s="71"/>
      <c r="G309" s="71"/>
    </row>
    <row r="310" spans="2:7" x14ac:dyDescent="0.25">
      <c r="B310" s="17"/>
      <c r="C310" s="17"/>
      <c r="D310" s="17"/>
      <c r="E310" s="71"/>
      <c r="F310" s="71"/>
      <c r="G310" s="71"/>
    </row>
    <row r="311" spans="2:7" x14ac:dyDescent="0.25">
      <c r="B311" s="17"/>
      <c r="C311" s="17"/>
      <c r="D311" s="17"/>
      <c r="E311" s="71"/>
      <c r="F311" s="71"/>
      <c r="G311" s="71"/>
    </row>
    <row r="312" spans="2:7" x14ac:dyDescent="0.25">
      <c r="B312" s="17"/>
      <c r="C312" s="17"/>
      <c r="D312" s="17"/>
      <c r="E312" s="71"/>
      <c r="F312" s="71"/>
      <c r="G312" s="71"/>
    </row>
    <row r="313" spans="2:7" x14ac:dyDescent="0.25">
      <c r="B313" s="17"/>
      <c r="C313" s="17"/>
      <c r="D313" s="17"/>
      <c r="E313" s="71"/>
      <c r="F313" s="71"/>
      <c r="G313" s="71"/>
    </row>
    <row r="314" spans="2:7" x14ac:dyDescent="0.25">
      <c r="B314" s="17"/>
      <c r="C314" s="17"/>
      <c r="D314" s="17"/>
      <c r="E314" s="71"/>
      <c r="F314" s="71"/>
      <c r="G314" s="71"/>
    </row>
    <row r="315" spans="2:7" x14ac:dyDescent="0.25">
      <c r="B315" s="17"/>
      <c r="C315" s="17"/>
      <c r="D315" s="17"/>
      <c r="E315" s="71"/>
      <c r="F315" s="71"/>
      <c r="G315" s="71"/>
    </row>
    <row r="316" spans="2:7" x14ac:dyDescent="0.25">
      <c r="B316" s="17"/>
      <c r="C316" s="17"/>
      <c r="D316" s="17"/>
      <c r="E316" s="71"/>
      <c r="F316" s="71"/>
      <c r="G316" s="71"/>
    </row>
    <row r="317" spans="2:7" x14ac:dyDescent="0.25">
      <c r="B317" s="17"/>
      <c r="C317" s="17"/>
      <c r="D317" s="17"/>
      <c r="E317" s="71"/>
      <c r="F317" s="71"/>
      <c r="G317" s="71"/>
    </row>
    <row r="318" spans="2:7" x14ac:dyDescent="0.25">
      <c r="B318" s="17"/>
      <c r="C318" s="17"/>
      <c r="D318" s="17"/>
      <c r="E318" s="71"/>
      <c r="F318" s="71"/>
      <c r="G318" s="71"/>
    </row>
    <row r="319" spans="2:7" x14ac:dyDescent="0.25">
      <c r="B319" s="17"/>
      <c r="C319" s="17"/>
      <c r="D319" s="17"/>
      <c r="E319" s="71"/>
      <c r="F319" s="71"/>
      <c r="G319" s="71"/>
    </row>
    <row r="320" spans="2:7" x14ac:dyDescent="0.25">
      <c r="B320" s="17"/>
      <c r="C320" s="17"/>
      <c r="D320" s="17"/>
      <c r="E320" s="71"/>
      <c r="F320" s="71"/>
      <c r="G320" s="71"/>
    </row>
    <row r="321" spans="2:7" x14ac:dyDescent="0.25">
      <c r="B321" s="17"/>
      <c r="C321" s="17"/>
      <c r="D321" s="17"/>
      <c r="E321" s="71"/>
      <c r="F321" s="71"/>
      <c r="G321" s="71"/>
    </row>
    <row r="322" spans="2:7" x14ac:dyDescent="0.25">
      <c r="B322" s="17"/>
      <c r="C322" s="17"/>
      <c r="D322" s="17"/>
      <c r="E322" s="71"/>
      <c r="F322" s="71"/>
      <c r="G322" s="71"/>
    </row>
    <row r="323" spans="2:7" x14ac:dyDescent="0.25">
      <c r="B323" s="17"/>
      <c r="C323" s="17"/>
      <c r="D323" s="17"/>
      <c r="E323" s="71"/>
      <c r="F323" s="71"/>
      <c r="G323" s="71"/>
    </row>
    <row r="324" spans="2:7" x14ac:dyDescent="0.25">
      <c r="B324" s="17"/>
      <c r="C324" s="17"/>
      <c r="D324" s="17"/>
      <c r="E324" s="71"/>
      <c r="F324" s="71"/>
      <c r="G324" s="71"/>
    </row>
    <row r="325" spans="2:7" x14ac:dyDescent="0.25">
      <c r="B325" s="17"/>
      <c r="C325" s="17"/>
      <c r="D325" s="17"/>
      <c r="E325" s="71"/>
      <c r="F325" s="71"/>
      <c r="G325" s="71"/>
    </row>
    <row r="326" spans="2:7" x14ac:dyDescent="0.25">
      <c r="B326" s="17"/>
      <c r="C326" s="17"/>
      <c r="D326" s="17"/>
      <c r="E326" s="71"/>
      <c r="F326" s="71"/>
      <c r="G326" s="71"/>
    </row>
    <row r="327" spans="2:7" x14ac:dyDescent="0.25">
      <c r="B327" s="17"/>
      <c r="C327" s="17"/>
      <c r="D327" s="17"/>
      <c r="E327" s="71"/>
      <c r="F327" s="71"/>
      <c r="G327" s="71"/>
    </row>
    <row r="328" spans="2:7" x14ac:dyDescent="0.25">
      <c r="B328" s="17"/>
      <c r="C328" s="17"/>
      <c r="D328" s="17"/>
      <c r="E328" s="71"/>
      <c r="F328" s="71"/>
      <c r="G328" s="71"/>
    </row>
    <row r="329" spans="2:7" x14ac:dyDescent="0.25">
      <c r="B329" s="17"/>
      <c r="C329" s="17"/>
      <c r="D329" s="17"/>
      <c r="E329" s="71"/>
      <c r="F329" s="71"/>
      <c r="G329" s="71"/>
    </row>
    <row r="330" spans="2:7" x14ac:dyDescent="0.25">
      <c r="B330" s="17"/>
      <c r="C330" s="17"/>
      <c r="D330" s="17"/>
      <c r="E330" s="71"/>
      <c r="F330" s="71"/>
      <c r="G330" s="71"/>
    </row>
    <row r="331" spans="2:7" x14ac:dyDescent="0.25">
      <c r="B331" s="17"/>
      <c r="C331" s="17"/>
      <c r="D331" s="17"/>
      <c r="E331" s="71"/>
      <c r="F331" s="71"/>
      <c r="G331" s="71"/>
    </row>
    <row r="332" spans="2:7" x14ac:dyDescent="0.25">
      <c r="B332" s="17"/>
      <c r="C332" s="17"/>
      <c r="D332" s="17"/>
      <c r="E332" s="71"/>
      <c r="F332" s="71"/>
      <c r="G332" s="71"/>
    </row>
    <row r="333" spans="2:7" x14ac:dyDescent="0.25">
      <c r="B333" s="17"/>
      <c r="C333" s="17"/>
      <c r="D333" s="17"/>
      <c r="E333" s="71"/>
      <c r="F333" s="71"/>
      <c r="G333" s="71"/>
    </row>
    <row r="334" spans="2:7" x14ac:dyDescent="0.25">
      <c r="B334" s="17"/>
      <c r="C334" s="17"/>
      <c r="D334" s="17"/>
      <c r="E334" s="71"/>
      <c r="F334" s="71"/>
      <c r="G334" s="71"/>
    </row>
    <row r="335" spans="2:7" x14ac:dyDescent="0.25">
      <c r="B335" s="17"/>
      <c r="C335" s="17"/>
      <c r="D335" s="17"/>
      <c r="E335" s="71"/>
      <c r="F335" s="71"/>
      <c r="G335" s="71"/>
    </row>
    <row r="336" spans="2:7" x14ac:dyDescent="0.25">
      <c r="B336" s="17"/>
      <c r="C336" s="17"/>
      <c r="D336" s="17"/>
      <c r="E336" s="71"/>
      <c r="F336" s="71"/>
      <c r="G336" s="71"/>
    </row>
    <row r="337" spans="2:7" x14ac:dyDescent="0.25">
      <c r="B337" s="17"/>
      <c r="C337" s="17"/>
      <c r="D337" s="17"/>
      <c r="E337" s="71"/>
      <c r="F337" s="71"/>
      <c r="G337" s="71"/>
    </row>
    <row r="338" spans="2:7" x14ac:dyDescent="0.25">
      <c r="B338" s="17"/>
      <c r="C338" s="17"/>
      <c r="D338" s="17"/>
      <c r="E338" s="71"/>
      <c r="F338" s="71"/>
      <c r="G338" s="71"/>
    </row>
    <row r="339" spans="2:7" x14ac:dyDescent="0.25">
      <c r="B339" s="17"/>
      <c r="C339" s="17"/>
      <c r="D339" s="17"/>
      <c r="E339" s="71"/>
      <c r="F339" s="71"/>
      <c r="G339" s="71"/>
    </row>
    <row r="340" spans="2:7" x14ac:dyDescent="0.25">
      <c r="B340" s="17"/>
      <c r="C340" s="17"/>
      <c r="D340" s="17"/>
      <c r="E340" s="71"/>
      <c r="F340" s="71"/>
      <c r="G340" s="71"/>
    </row>
    <row r="341" spans="2:7" x14ac:dyDescent="0.25">
      <c r="B341" s="17"/>
      <c r="C341" s="17"/>
      <c r="D341" s="17"/>
      <c r="E341" s="71"/>
      <c r="F341" s="71"/>
      <c r="G341" s="71"/>
    </row>
    <row r="342" spans="2:7" x14ac:dyDescent="0.25">
      <c r="B342" s="17"/>
      <c r="C342" s="17"/>
      <c r="D342" s="17"/>
      <c r="E342" s="71"/>
      <c r="F342" s="71"/>
      <c r="G342" s="71"/>
    </row>
    <row r="343" spans="2:7" x14ac:dyDescent="0.25">
      <c r="B343" s="17"/>
      <c r="C343" s="17"/>
      <c r="D343" s="17"/>
      <c r="E343" s="71"/>
      <c r="F343" s="71"/>
      <c r="G343" s="71"/>
    </row>
    <row r="344" spans="2:7" x14ac:dyDescent="0.25">
      <c r="B344" s="17"/>
      <c r="C344" s="17"/>
      <c r="D344" s="17"/>
      <c r="E344" s="71"/>
      <c r="F344" s="71"/>
      <c r="G344" s="71"/>
    </row>
    <row r="345" spans="2:7" x14ac:dyDescent="0.25">
      <c r="B345" s="17"/>
      <c r="C345" s="17"/>
      <c r="D345" s="17"/>
      <c r="E345" s="71"/>
      <c r="F345" s="71"/>
      <c r="G345" s="71"/>
    </row>
    <row r="346" spans="2:7" x14ac:dyDescent="0.25">
      <c r="B346" s="17"/>
      <c r="C346" s="17"/>
      <c r="D346" s="17"/>
      <c r="E346" s="71"/>
      <c r="F346" s="71"/>
      <c r="G346" s="71"/>
    </row>
    <row r="347" spans="2:7" x14ac:dyDescent="0.25">
      <c r="B347" s="17"/>
      <c r="C347" s="17"/>
      <c r="D347" s="17"/>
      <c r="E347" s="71"/>
      <c r="F347" s="71"/>
      <c r="G347" s="71"/>
    </row>
    <row r="348" spans="2:7" x14ac:dyDescent="0.25">
      <c r="B348" s="17"/>
      <c r="C348" s="17"/>
      <c r="D348" s="17"/>
      <c r="E348" s="71"/>
      <c r="F348" s="71"/>
      <c r="G348" s="71"/>
    </row>
    <row r="349" spans="2:7" x14ac:dyDescent="0.25">
      <c r="B349" s="17"/>
      <c r="C349" s="17"/>
      <c r="D349" s="17"/>
      <c r="E349" s="71"/>
      <c r="F349" s="71"/>
      <c r="G349" s="71"/>
    </row>
    <row r="350" spans="2:7" x14ac:dyDescent="0.25">
      <c r="B350" s="17"/>
      <c r="C350" s="17"/>
      <c r="D350" s="17"/>
      <c r="E350" s="71"/>
      <c r="F350" s="71"/>
      <c r="G350" s="71"/>
    </row>
    <row r="351" spans="2:7" x14ac:dyDescent="0.25">
      <c r="B351" s="17"/>
      <c r="C351" s="17"/>
      <c r="D351" s="17"/>
      <c r="E351" s="71"/>
      <c r="F351" s="71"/>
      <c r="G351" s="71"/>
    </row>
    <row r="352" spans="2:7" x14ac:dyDescent="0.25">
      <c r="B352" s="17"/>
      <c r="C352" s="17"/>
      <c r="D352" s="17"/>
      <c r="E352" s="71"/>
      <c r="F352" s="71"/>
      <c r="G352" s="71"/>
    </row>
    <row r="353" spans="2:7" x14ac:dyDescent="0.25">
      <c r="B353" s="17"/>
      <c r="C353" s="17"/>
      <c r="D353" s="17"/>
      <c r="E353" s="71"/>
      <c r="F353" s="71"/>
      <c r="G353" s="71"/>
    </row>
    <row r="354" spans="2:7" x14ac:dyDescent="0.25">
      <c r="B354" s="17"/>
      <c r="C354" s="17"/>
      <c r="D354" s="17"/>
      <c r="E354" s="71"/>
      <c r="F354" s="71"/>
      <c r="G354" s="71"/>
    </row>
    <row r="355" spans="2:7" x14ac:dyDescent="0.25">
      <c r="B355" s="17"/>
      <c r="C355" s="17"/>
      <c r="D355" s="17"/>
      <c r="E355" s="71"/>
      <c r="F355" s="71"/>
      <c r="G355" s="71"/>
    </row>
    <row r="356" spans="2:7" x14ac:dyDescent="0.25">
      <c r="B356" s="17"/>
      <c r="C356" s="17"/>
      <c r="D356" s="17"/>
      <c r="E356" s="71"/>
      <c r="F356" s="71"/>
      <c r="G356" s="71"/>
    </row>
    <row r="357" spans="2:7" x14ac:dyDescent="0.25">
      <c r="B357" s="17"/>
      <c r="C357" s="17"/>
      <c r="D357" s="17"/>
      <c r="E357" s="71"/>
      <c r="F357" s="71"/>
      <c r="G357" s="71"/>
    </row>
    <row r="358" spans="2:7" x14ac:dyDescent="0.25">
      <c r="B358" s="17"/>
      <c r="C358" s="17"/>
      <c r="D358" s="17"/>
      <c r="E358" s="71"/>
      <c r="F358" s="71"/>
      <c r="G358" s="71"/>
    </row>
    <row r="359" spans="2:7" x14ac:dyDescent="0.25">
      <c r="B359" s="17"/>
      <c r="C359" s="17"/>
      <c r="D359" s="17"/>
      <c r="E359" s="71"/>
      <c r="F359" s="71"/>
      <c r="G359" s="71"/>
    </row>
    <row r="360" spans="2:7" x14ac:dyDescent="0.25">
      <c r="B360" s="17"/>
      <c r="C360" s="17"/>
      <c r="D360" s="17"/>
      <c r="E360" s="71"/>
      <c r="F360" s="71"/>
      <c r="G360" s="71"/>
    </row>
    <row r="361" spans="2:7" x14ac:dyDescent="0.25">
      <c r="B361" s="17"/>
      <c r="C361" s="17"/>
      <c r="D361" s="17"/>
      <c r="E361" s="71"/>
      <c r="F361" s="71"/>
      <c r="G361" s="71"/>
    </row>
    <row r="362" spans="2:7" x14ac:dyDescent="0.25">
      <c r="B362" s="17"/>
      <c r="C362" s="17"/>
      <c r="D362" s="17"/>
      <c r="E362" s="71"/>
      <c r="F362" s="71"/>
      <c r="G362" s="71"/>
    </row>
    <row r="363" spans="2:7" x14ac:dyDescent="0.25">
      <c r="B363" s="17"/>
      <c r="C363" s="17"/>
      <c r="D363" s="17"/>
      <c r="E363" s="71"/>
      <c r="F363" s="71"/>
      <c r="G363" s="71"/>
    </row>
    <row r="364" spans="2:7" x14ac:dyDescent="0.25">
      <c r="B364" s="17"/>
      <c r="C364" s="17"/>
      <c r="D364" s="17"/>
      <c r="E364" s="71"/>
      <c r="F364" s="71"/>
      <c r="G364" s="71"/>
    </row>
    <row r="365" spans="2:7" x14ac:dyDescent="0.25">
      <c r="B365" s="17"/>
      <c r="C365" s="17"/>
      <c r="D365" s="17"/>
      <c r="E365" s="71"/>
      <c r="F365" s="71"/>
      <c r="G365" s="71"/>
    </row>
    <row r="366" spans="2:7" x14ac:dyDescent="0.25">
      <c r="B366" s="17"/>
      <c r="C366" s="17"/>
      <c r="D366" s="17"/>
      <c r="E366" s="71"/>
      <c r="F366" s="71"/>
      <c r="G366" s="71"/>
    </row>
    <row r="367" spans="2:7" x14ac:dyDescent="0.25">
      <c r="B367" s="17"/>
      <c r="C367" s="17"/>
      <c r="D367" s="17"/>
      <c r="E367" s="71"/>
      <c r="F367" s="71"/>
      <c r="G367" s="71"/>
    </row>
    <row r="368" spans="2:7" x14ac:dyDescent="0.25">
      <c r="B368" s="17"/>
      <c r="C368" s="17"/>
      <c r="D368" s="17"/>
      <c r="E368" s="71"/>
      <c r="F368" s="71"/>
      <c r="G368" s="71"/>
    </row>
    <row r="369" spans="2:7" x14ac:dyDescent="0.25">
      <c r="B369" s="17"/>
      <c r="C369" s="17"/>
      <c r="D369" s="17"/>
      <c r="E369" s="71"/>
      <c r="F369" s="71"/>
      <c r="G369" s="71"/>
    </row>
    <row r="370" spans="2:7" x14ac:dyDescent="0.25">
      <c r="B370" s="17"/>
      <c r="C370" s="17"/>
      <c r="D370" s="17"/>
      <c r="E370" s="71"/>
      <c r="F370" s="71"/>
      <c r="G370" s="71"/>
    </row>
    <row r="371" spans="2:7" x14ac:dyDescent="0.25">
      <c r="B371" s="17"/>
      <c r="C371" s="17"/>
      <c r="D371" s="17"/>
      <c r="E371" s="71"/>
      <c r="F371" s="71"/>
      <c r="G371" s="71"/>
    </row>
    <row r="372" spans="2:7" x14ac:dyDescent="0.25">
      <c r="B372" s="17"/>
      <c r="C372" s="17"/>
      <c r="D372" s="17"/>
      <c r="E372" s="71"/>
      <c r="F372" s="71"/>
      <c r="G372" s="71"/>
    </row>
    <row r="373" spans="2:7" x14ac:dyDescent="0.25">
      <c r="B373" s="17"/>
      <c r="C373" s="17"/>
      <c r="D373" s="17"/>
      <c r="E373" s="71"/>
      <c r="F373" s="71"/>
      <c r="G373" s="71"/>
    </row>
    <row r="374" spans="2:7" x14ac:dyDescent="0.25">
      <c r="B374" s="17"/>
      <c r="C374" s="17"/>
      <c r="D374" s="17"/>
      <c r="E374" s="71"/>
      <c r="F374" s="71"/>
      <c r="G374" s="71"/>
    </row>
    <row r="375" spans="2:7" x14ac:dyDescent="0.25">
      <c r="B375" s="17"/>
      <c r="C375" s="17"/>
      <c r="D375" s="17"/>
      <c r="E375" s="71"/>
      <c r="F375" s="71"/>
      <c r="G375" s="71"/>
    </row>
    <row r="376" spans="2:7" x14ac:dyDescent="0.25">
      <c r="B376" s="17"/>
      <c r="C376" s="17"/>
      <c r="D376" s="17"/>
      <c r="E376" s="71"/>
      <c r="F376" s="71"/>
      <c r="G376" s="71"/>
    </row>
    <row r="377" spans="2:7" x14ac:dyDescent="0.25">
      <c r="B377" s="17"/>
      <c r="C377" s="17"/>
      <c r="D377" s="17"/>
      <c r="E377" s="71"/>
      <c r="F377" s="71"/>
      <c r="G377" s="71"/>
    </row>
    <row r="378" spans="2:7" x14ac:dyDescent="0.25">
      <c r="B378" s="17"/>
      <c r="C378" s="17"/>
      <c r="D378" s="17"/>
      <c r="E378" s="71"/>
      <c r="F378" s="71"/>
      <c r="G378" s="71"/>
    </row>
    <row r="379" spans="2:7" x14ac:dyDescent="0.25">
      <c r="B379" s="17"/>
      <c r="C379" s="17"/>
      <c r="D379" s="17"/>
      <c r="E379" s="71"/>
      <c r="F379" s="71"/>
      <c r="G379" s="71"/>
    </row>
    <row r="380" spans="2:7" x14ac:dyDescent="0.25">
      <c r="B380" s="17"/>
      <c r="C380" s="17"/>
      <c r="D380" s="17"/>
      <c r="E380" s="71"/>
      <c r="F380" s="71"/>
      <c r="G380" s="71"/>
    </row>
    <row r="381" spans="2:7" x14ac:dyDescent="0.25">
      <c r="B381" s="17"/>
      <c r="C381" s="17"/>
      <c r="D381" s="17"/>
      <c r="E381" s="71"/>
      <c r="F381" s="71"/>
      <c r="G381" s="71"/>
    </row>
    <row r="382" spans="2:7" x14ac:dyDescent="0.25">
      <c r="B382" s="17"/>
      <c r="C382" s="17"/>
      <c r="D382" s="17"/>
      <c r="E382" s="71"/>
      <c r="F382" s="71"/>
      <c r="G382" s="71"/>
    </row>
    <row r="383" spans="2:7" x14ac:dyDescent="0.25">
      <c r="B383" s="17"/>
      <c r="C383" s="17"/>
      <c r="D383" s="17"/>
      <c r="E383" s="71"/>
      <c r="F383" s="71"/>
      <c r="G383" s="71"/>
    </row>
    <row r="384" spans="2:7" x14ac:dyDescent="0.25">
      <c r="B384" s="17"/>
      <c r="C384" s="17"/>
      <c r="D384" s="17"/>
      <c r="E384" s="71"/>
      <c r="F384" s="71"/>
      <c r="G384" s="71"/>
    </row>
    <row r="385" spans="2:7" x14ac:dyDescent="0.25">
      <c r="B385" s="17"/>
      <c r="C385" s="17"/>
      <c r="D385" s="17"/>
      <c r="E385" s="71"/>
      <c r="F385" s="71"/>
      <c r="G385" s="71"/>
    </row>
    <row r="386" spans="2:7" x14ac:dyDescent="0.25">
      <c r="B386" s="17"/>
      <c r="C386" s="17"/>
      <c r="D386" s="17"/>
      <c r="E386" s="71"/>
      <c r="F386" s="71"/>
      <c r="G386" s="71"/>
    </row>
    <row r="387" spans="2:7" x14ac:dyDescent="0.25">
      <c r="B387" s="17"/>
      <c r="C387" s="17"/>
      <c r="D387" s="17"/>
      <c r="E387" s="71"/>
      <c r="F387" s="71"/>
      <c r="G387" s="71"/>
    </row>
    <row r="388" spans="2:7" x14ac:dyDescent="0.25">
      <c r="B388" s="17"/>
      <c r="C388" s="17"/>
      <c r="D388" s="17"/>
      <c r="E388" s="71"/>
      <c r="F388" s="71"/>
      <c r="G388" s="71"/>
    </row>
    <row r="389" spans="2:7" x14ac:dyDescent="0.25">
      <c r="B389" s="17"/>
      <c r="C389" s="17"/>
      <c r="D389" s="17"/>
      <c r="E389" s="71"/>
      <c r="F389" s="71"/>
      <c r="G389" s="71"/>
    </row>
    <row r="390" spans="2:7" x14ac:dyDescent="0.25">
      <c r="B390" s="17"/>
      <c r="C390" s="17"/>
      <c r="D390" s="17"/>
      <c r="E390" s="71"/>
      <c r="F390" s="71"/>
      <c r="G390" s="71"/>
    </row>
    <row r="391" spans="2:7" x14ac:dyDescent="0.25">
      <c r="B391" s="17"/>
      <c r="C391" s="17"/>
      <c r="D391" s="17"/>
      <c r="E391" s="71"/>
      <c r="F391" s="71"/>
      <c r="G391" s="71"/>
    </row>
    <row r="392" spans="2:7" x14ac:dyDescent="0.25">
      <c r="B392" s="17"/>
      <c r="C392" s="17"/>
      <c r="D392" s="17"/>
      <c r="E392" s="71"/>
      <c r="F392" s="71"/>
      <c r="G392" s="71"/>
    </row>
    <row r="393" spans="2:7" x14ac:dyDescent="0.25">
      <c r="B393" s="17"/>
      <c r="C393" s="17"/>
      <c r="D393" s="17"/>
      <c r="E393" s="71"/>
      <c r="F393" s="71"/>
      <c r="G393" s="71"/>
    </row>
    <row r="394" spans="2:7" x14ac:dyDescent="0.25">
      <c r="B394" s="17"/>
      <c r="C394" s="17"/>
      <c r="D394" s="17"/>
      <c r="E394" s="71"/>
      <c r="F394" s="71"/>
      <c r="G394" s="71"/>
    </row>
    <row r="395" spans="2:7" x14ac:dyDescent="0.25">
      <c r="B395" s="17"/>
      <c r="C395" s="17"/>
      <c r="D395" s="17"/>
      <c r="E395" s="71"/>
      <c r="F395" s="71"/>
      <c r="G395" s="71"/>
    </row>
    <row r="396" spans="2:7" x14ac:dyDescent="0.25">
      <c r="B396" s="17"/>
      <c r="C396" s="17"/>
      <c r="D396" s="17"/>
      <c r="E396" s="71"/>
      <c r="F396" s="71"/>
      <c r="G396" s="71"/>
    </row>
    <row r="397" spans="2:7" x14ac:dyDescent="0.25">
      <c r="B397" s="17"/>
      <c r="C397" s="17"/>
      <c r="D397" s="17"/>
      <c r="E397" s="71"/>
      <c r="F397" s="71"/>
      <c r="G397" s="71"/>
    </row>
    <row r="398" spans="2:7" x14ac:dyDescent="0.25">
      <c r="B398" s="17"/>
      <c r="C398" s="17"/>
      <c r="D398" s="17"/>
      <c r="E398" s="71"/>
      <c r="F398" s="71"/>
      <c r="G398" s="71"/>
    </row>
    <row r="399" spans="2:7" x14ac:dyDescent="0.25">
      <c r="B399" s="17"/>
      <c r="C399" s="17"/>
      <c r="D399" s="17"/>
      <c r="E399" s="71"/>
      <c r="F399" s="71"/>
      <c r="G399" s="71"/>
    </row>
    <row r="400" spans="2:7" x14ac:dyDescent="0.25">
      <c r="B400" s="17"/>
      <c r="C400" s="17"/>
      <c r="D400" s="17"/>
      <c r="E400" s="71"/>
      <c r="F400" s="71"/>
      <c r="G400" s="71"/>
    </row>
    <row r="401" spans="2:7" x14ac:dyDescent="0.25">
      <c r="B401" s="17"/>
      <c r="C401" s="17"/>
      <c r="D401" s="17"/>
      <c r="E401" s="71"/>
      <c r="F401" s="71"/>
      <c r="G401" s="71"/>
    </row>
    <row r="402" spans="2:7" x14ac:dyDescent="0.25">
      <c r="B402" s="17"/>
      <c r="C402" s="17"/>
      <c r="D402" s="17"/>
      <c r="E402" s="71"/>
      <c r="F402" s="71"/>
      <c r="G402" s="71"/>
    </row>
    <row r="403" spans="2:7" x14ac:dyDescent="0.25">
      <c r="B403" s="17"/>
      <c r="C403" s="17"/>
      <c r="D403" s="17"/>
      <c r="E403" s="71"/>
      <c r="F403" s="71"/>
      <c r="G403" s="71"/>
    </row>
    <row r="404" spans="2:7" x14ac:dyDescent="0.25">
      <c r="B404" s="17"/>
      <c r="C404" s="17"/>
      <c r="D404" s="17"/>
      <c r="E404" s="71"/>
      <c r="F404" s="71"/>
      <c r="G404" s="71"/>
    </row>
    <row r="405" spans="2:7" x14ac:dyDescent="0.25">
      <c r="B405" s="17"/>
      <c r="C405" s="17"/>
      <c r="D405" s="17"/>
      <c r="E405" s="71"/>
      <c r="F405" s="71"/>
      <c r="G405" s="71"/>
    </row>
    <row r="406" spans="2:7" x14ac:dyDescent="0.25">
      <c r="B406" s="17"/>
      <c r="C406" s="17"/>
      <c r="D406" s="17"/>
      <c r="E406" s="71"/>
      <c r="F406" s="71"/>
      <c r="G406" s="71"/>
    </row>
    <row r="407" spans="2:7" x14ac:dyDescent="0.25">
      <c r="B407" s="17"/>
      <c r="C407" s="17"/>
      <c r="D407" s="17"/>
      <c r="E407" s="71"/>
      <c r="F407" s="71"/>
      <c r="G407" s="71"/>
    </row>
    <row r="408" spans="2:7" x14ac:dyDescent="0.25">
      <c r="B408" s="17"/>
      <c r="C408" s="17"/>
      <c r="D408" s="17"/>
      <c r="E408" s="71"/>
      <c r="F408" s="71"/>
      <c r="G408" s="71"/>
    </row>
    <row r="409" spans="2:7" x14ac:dyDescent="0.25">
      <c r="B409" s="17"/>
      <c r="C409" s="17"/>
      <c r="D409" s="17"/>
      <c r="E409" s="71"/>
      <c r="F409" s="71"/>
      <c r="G409" s="71"/>
    </row>
    <row r="410" spans="2:7" x14ac:dyDescent="0.25">
      <c r="B410" s="17"/>
      <c r="C410" s="17"/>
      <c r="D410" s="17"/>
      <c r="E410" s="71"/>
      <c r="F410" s="71"/>
      <c r="G410" s="71"/>
    </row>
    <row r="411" spans="2:7" x14ac:dyDescent="0.25">
      <c r="B411" s="17"/>
      <c r="C411" s="17"/>
      <c r="D411" s="17"/>
      <c r="E411" s="71"/>
      <c r="F411" s="71"/>
      <c r="G411" s="71"/>
    </row>
    <row r="412" spans="2:7" x14ac:dyDescent="0.25">
      <c r="B412" s="17"/>
      <c r="C412" s="17"/>
      <c r="D412" s="17"/>
      <c r="E412" s="71"/>
      <c r="F412" s="71"/>
      <c r="G412" s="71"/>
    </row>
    <row r="413" spans="2:7" x14ac:dyDescent="0.25">
      <c r="B413" s="17"/>
      <c r="C413" s="17"/>
      <c r="D413" s="17"/>
      <c r="E413" s="71"/>
      <c r="F413" s="71"/>
      <c r="G413" s="71"/>
    </row>
    <row r="414" spans="2:7" x14ac:dyDescent="0.25">
      <c r="B414" s="17"/>
      <c r="C414" s="17"/>
      <c r="D414" s="17"/>
      <c r="E414" s="71"/>
      <c r="F414" s="71"/>
      <c r="G414" s="71"/>
    </row>
    <row r="415" spans="2:7" x14ac:dyDescent="0.25">
      <c r="B415" s="17"/>
      <c r="C415" s="17"/>
      <c r="D415" s="17"/>
      <c r="E415" s="71"/>
      <c r="F415" s="71"/>
      <c r="G415" s="71"/>
    </row>
    <row r="416" spans="2:7" x14ac:dyDescent="0.25">
      <c r="B416" s="17"/>
      <c r="C416" s="17"/>
      <c r="D416" s="17"/>
      <c r="E416" s="71"/>
      <c r="F416" s="71"/>
      <c r="G416" s="71"/>
    </row>
    <row r="417" spans="2:7" x14ac:dyDescent="0.25">
      <c r="B417" s="17"/>
      <c r="C417" s="17"/>
      <c r="D417" s="17"/>
      <c r="E417" s="71"/>
      <c r="F417" s="71"/>
      <c r="G417" s="71"/>
    </row>
    <row r="418" spans="2:7" x14ac:dyDescent="0.25">
      <c r="B418" s="17"/>
      <c r="C418" s="17"/>
      <c r="D418" s="17"/>
      <c r="E418" s="71"/>
      <c r="F418" s="71"/>
      <c r="G418" s="71"/>
    </row>
    <row r="419" spans="2:7" x14ac:dyDescent="0.25">
      <c r="B419" s="17"/>
      <c r="C419" s="17"/>
      <c r="D419" s="17"/>
      <c r="E419" s="71"/>
      <c r="F419" s="71"/>
      <c r="G419" s="71"/>
    </row>
    <row r="420" spans="2:7" x14ac:dyDescent="0.25">
      <c r="B420" s="17"/>
      <c r="C420" s="17"/>
      <c r="D420" s="17"/>
      <c r="E420" s="71"/>
      <c r="F420" s="71"/>
      <c r="G420" s="71"/>
    </row>
    <row r="421" spans="2:7" x14ac:dyDescent="0.25">
      <c r="B421" s="17"/>
      <c r="C421" s="17"/>
      <c r="D421" s="17"/>
      <c r="E421" s="71"/>
      <c r="F421" s="71"/>
      <c r="G421" s="71"/>
    </row>
    <row r="422" spans="2:7" x14ac:dyDescent="0.25">
      <c r="B422" s="17"/>
      <c r="C422" s="17"/>
      <c r="D422" s="17"/>
      <c r="E422" s="71"/>
      <c r="F422" s="71"/>
      <c r="G422" s="71"/>
    </row>
    <row r="423" spans="2:7" x14ac:dyDescent="0.25">
      <c r="B423" s="17"/>
      <c r="C423" s="17"/>
      <c r="D423" s="17"/>
      <c r="E423" s="71"/>
      <c r="F423" s="71"/>
      <c r="G423" s="71"/>
    </row>
    <row r="424" spans="2:7" x14ac:dyDescent="0.25">
      <c r="B424" s="17"/>
      <c r="C424" s="17"/>
      <c r="D424" s="17"/>
      <c r="E424" s="71"/>
      <c r="F424" s="71"/>
      <c r="G424" s="71"/>
    </row>
    <row r="425" spans="2:7" x14ac:dyDescent="0.25">
      <c r="B425" s="17"/>
      <c r="C425" s="17"/>
      <c r="D425" s="17"/>
      <c r="E425" s="71"/>
      <c r="F425" s="71"/>
      <c r="G425" s="71"/>
    </row>
    <row r="426" spans="2:7" x14ac:dyDescent="0.25">
      <c r="B426" s="17"/>
      <c r="C426" s="17"/>
      <c r="D426" s="17"/>
      <c r="E426" s="71"/>
      <c r="F426" s="71"/>
      <c r="G426" s="71"/>
    </row>
    <row r="427" spans="2:7" x14ac:dyDescent="0.25">
      <c r="B427" s="17"/>
      <c r="C427" s="17"/>
      <c r="D427" s="17"/>
      <c r="E427" s="71"/>
      <c r="F427" s="71"/>
      <c r="G427" s="71"/>
    </row>
    <row r="428" spans="2:7" x14ac:dyDescent="0.25">
      <c r="B428" s="17"/>
      <c r="C428" s="17"/>
      <c r="D428" s="17"/>
      <c r="E428" s="71"/>
      <c r="F428" s="71"/>
      <c r="G428" s="71"/>
    </row>
    <row r="429" spans="2:7" x14ac:dyDescent="0.25">
      <c r="B429" s="17"/>
      <c r="C429" s="17"/>
      <c r="D429" s="17"/>
      <c r="E429" s="71"/>
      <c r="F429" s="71"/>
      <c r="G429" s="71"/>
    </row>
    <row r="430" spans="2:7" x14ac:dyDescent="0.25">
      <c r="B430" s="17"/>
      <c r="C430" s="17"/>
      <c r="D430" s="17"/>
      <c r="E430" s="71"/>
      <c r="F430" s="71"/>
      <c r="G430" s="71"/>
    </row>
    <row r="431" spans="2:7" x14ac:dyDescent="0.25">
      <c r="B431" s="17"/>
      <c r="C431" s="17"/>
      <c r="D431" s="17"/>
      <c r="E431" s="71"/>
      <c r="F431" s="71"/>
      <c r="G431" s="71"/>
    </row>
    <row r="432" spans="2:7" x14ac:dyDescent="0.25">
      <c r="B432" s="17"/>
      <c r="C432" s="17"/>
      <c r="D432" s="17"/>
      <c r="E432" s="71"/>
      <c r="F432" s="71"/>
      <c r="G432" s="71"/>
    </row>
    <row r="433" spans="2:7" x14ac:dyDescent="0.25">
      <c r="B433" s="17"/>
      <c r="C433" s="17"/>
      <c r="D433" s="17"/>
      <c r="E433" s="71"/>
      <c r="F433" s="71"/>
      <c r="G433" s="71"/>
    </row>
    <row r="434" spans="2:7" x14ac:dyDescent="0.25">
      <c r="B434" s="17"/>
      <c r="C434" s="17"/>
      <c r="D434" s="17"/>
      <c r="E434" s="71"/>
      <c r="F434" s="71"/>
      <c r="G434" s="71"/>
    </row>
    <row r="435" spans="2:7" x14ac:dyDescent="0.25">
      <c r="B435" s="17"/>
      <c r="C435" s="17"/>
      <c r="D435" s="17"/>
      <c r="E435" s="71"/>
      <c r="F435" s="71"/>
      <c r="G435" s="71"/>
    </row>
    <row r="436" spans="2:7" x14ac:dyDescent="0.25">
      <c r="B436" s="17"/>
      <c r="C436" s="17"/>
      <c r="D436" s="17"/>
      <c r="E436" s="71"/>
      <c r="F436" s="71"/>
      <c r="G436" s="71"/>
    </row>
    <row r="437" spans="2:7" x14ac:dyDescent="0.25">
      <c r="B437" s="17"/>
      <c r="C437" s="17"/>
      <c r="D437" s="17"/>
      <c r="E437" s="71"/>
      <c r="F437" s="71"/>
      <c r="G437" s="71"/>
    </row>
    <row r="438" spans="2:7" x14ac:dyDescent="0.25">
      <c r="B438" s="17"/>
      <c r="C438" s="17"/>
      <c r="D438" s="17"/>
      <c r="E438" s="71"/>
      <c r="F438" s="71"/>
      <c r="G438" s="71"/>
    </row>
    <row r="439" spans="2:7" x14ac:dyDescent="0.25">
      <c r="B439" s="17"/>
      <c r="C439" s="17"/>
      <c r="D439" s="17"/>
      <c r="E439" s="71"/>
      <c r="F439" s="71"/>
      <c r="G439" s="71"/>
    </row>
    <row r="440" spans="2:7" x14ac:dyDescent="0.25">
      <c r="B440" s="17"/>
      <c r="C440" s="17"/>
      <c r="D440" s="17"/>
      <c r="E440" s="71"/>
      <c r="F440" s="71"/>
      <c r="G440" s="71"/>
    </row>
    <row r="441" spans="2:7" x14ac:dyDescent="0.25">
      <c r="B441" s="17"/>
      <c r="C441" s="17"/>
      <c r="D441" s="17"/>
      <c r="E441" s="71"/>
      <c r="F441" s="71"/>
      <c r="G441" s="71"/>
    </row>
    <row r="442" spans="2:7" x14ac:dyDescent="0.25">
      <c r="B442" s="17"/>
      <c r="C442" s="17"/>
      <c r="D442" s="17"/>
      <c r="E442" s="71"/>
      <c r="F442" s="71"/>
      <c r="G442" s="71"/>
    </row>
    <row r="443" spans="2:7" x14ac:dyDescent="0.25">
      <c r="B443" s="17"/>
      <c r="C443" s="17"/>
      <c r="D443" s="17"/>
      <c r="E443" s="71"/>
      <c r="F443" s="71"/>
      <c r="G443" s="71"/>
    </row>
    <row r="444" spans="2:7" x14ac:dyDescent="0.25">
      <c r="B444" s="17"/>
      <c r="C444" s="17"/>
      <c r="D444" s="17"/>
      <c r="E444" s="71"/>
      <c r="F444" s="71"/>
      <c r="G444" s="71"/>
    </row>
    <row r="445" spans="2:7" x14ac:dyDescent="0.25">
      <c r="B445" s="17"/>
      <c r="C445" s="17"/>
      <c r="D445" s="17"/>
      <c r="E445" s="71"/>
      <c r="F445" s="71"/>
      <c r="G445" s="71"/>
    </row>
    <row r="446" spans="2:7" x14ac:dyDescent="0.25">
      <c r="B446" s="17"/>
      <c r="C446" s="17"/>
      <c r="D446" s="17"/>
      <c r="E446" s="71"/>
      <c r="F446" s="71"/>
      <c r="G446" s="71"/>
    </row>
    <row r="447" spans="2:7" x14ac:dyDescent="0.25">
      <c r="B447" s="17"/>
      <c r="C447" s="17"/>
      <c r="D447" s="17"/>
      <c r="E447" s="71"/>
      <c r="F447" s="71"/>
      <c r="G447" s="71"/>
    </row>
    <row r="448" spans="2:7" x14ac:dyDescent="0.25">
      <c r="B448" s="17"/>
      <c r="C448" s="17"/>
      <c r="D448" s="17"/>
      <c r="E448" s="71"/>
      <c r="F448" s="71"/>
      <c r="G448" s="71"/>
    </row>
    <row r="449" spans="2:7" x14ac:dyDescent="0.25">
      <c r="B449" s="17"/>
      <c r="C449" s="17"/>
      <c r="D449" s="17"/>
      <c r="E449" s="71"/>
      <c r="F449" s="71"/>
      <c r="G449" s="71"/>
    </row>
    <row r="450" spans="2:7" x14ac:dyDescent="0.25">
      <c r="B450" s="17"/>
      <c r="C450" s="17"/>
      <c r="D450" s="17"/>
      <c r="E450" s="71"/>
      <c r="F450" s="71"/>
      <c r="G450" s="71"/>
    </row>
    <row r="451" spans="2:7" x14ac:dyDescent="0.25">
      <c r="B451" s="17"/>
      <c r="C451" s="17"/>
      <c r="D451" s="17"/>
      <c r="E451" s="71"/>
      <c r="F451" s="71"/>
      <c r="G451" s="71"/>
    </row>
    <row r="452" spans="2:7" x14ac:dyDescent="0.25">
      <c r="B452" s="17"/>
      <c r="C452" s="17"/>
      <c r="D452" s="17"/>
      <c r="E452" s="71"/>
      <c r="F452" s="71"/>
      <c r="G452" s="71"/>
    </row>
    <row r="453" spans="2:7" x14ac:dyDescent="0.25">
      <c r="B453" s="17"/>
      <c r="C453" s="17"/>
      <c r="D453" s="17"/>
      <c r="E453" s="71"/>
      <c r="F453" s="71"/>
      <c r="G453" s="71"/>
    </row>
    <row r="454" spans="2:7" x14ac:dyDescent="0.25">
      <c r="B454" s="17"/>
      <c r="C454" s="17"/>
      <c r="D454" s="17"/>
      <c r="E454" s="71"/>
      <c r="F454" s="71"/>
      <c r="G454" s="71"/>
    </row>
    <row r="455" spans="2:7" x14ac:dyDescent="0.25">
      <c r="B455" s="17"/>
      <c r="C455" s="17"/>
      <c r="D455" s="17"/>
      <c r="E455" s="71"/>
      <c r="F455" s="71"/>
      <c r="G455" s="71"/>
    </row>
    <row r="456" spans="2:7" x14ac:dyDescent="0.25">
      <c r="B456" s="17"/>
      <c r="C456" s="17"/>
      <c r="D456" s="17"/>
      <c r="E456" s="71"/>
      <c r="F456" s="71"/>
      <c r="G456" s="71"/>
    </row>
    <row r="457" spans="2:7" x14ac:dyDescent="0.25">
      <c r="B457" s="17"/>
      <c r="C457" s="17"/>
      <c r="D457" s="17"/>
      <c r="E457" s="71"/>
      <c r="F457" s="71"/>
      <c r="G457" s="71"/>
    </row>
    <row r="458" spans="2:7" x14ac:dyDescent="0.25">
      <c r="B458" s="17"/>
      <c r="C458" s="17"/>
      <c r="D458" s="17"/>
      <c r="E458" s="71"/>
      <c r="F458" s="71"/>
      <c r="G458" s="71"/>
    </row>
    <row r="459" spans="2:7" x14ac:dyDescent="0.25">
      <c r="B459" s="17"/>
      <c r="C459" s="17"/>
      <c r="D459" s="17"/>
      <c r="E459" s="71"/>
      <c r="F459" s="71"/>
      <c r="G459" s="71"/>
    </row>
    <row r="460" spans="2:7" x14ac:dyDescent="0.25">
      <c r="B460" s="17"/>
      <c r="C460" s="17"/>
      <c r="D460" s="17"/>
      <c r="E460" s="71"/>
      <c r="F460" s="71"/>
      <c r="G460" s="71"/>
    </row>
    <row r="461" spans="2:7" x14ac:dyDescent="0.25">
      <c r="B461" s="17"/>
      <c r="C461" s="17"/>
      <c r="D461" s="17"/>
      <c r="E461" s="71"/>
      <c r="F461" s="71"/>
      <c r="G461" s="71"/>
    </row>
    <row r="462" spans="2:7" x14ac:dyDescent="0.25">
      <c r="B462" s="17"/>
      <c r="C462" s="17"/>
      <c r="D462" s="17"/>
      <c r="E462" s="71"/>
      <c r="F462" s="71"/>
      <c r="G462" s="71"/>
    </row>
    <row r="463" spans="2:7" x14ac:dyDescent="0.25">
      <c r="B463" s="17"/>
      <c r="C463" s="17"/>
      <c r="D463" s="17"/>
      <c r="E463" s="71"/>
      <c r="F463" s="71"/>
      <c r="G463" s="71"/>
    </row>
    <row r="464" spans="2:7" x14ac:dyDescent="0.25">
      <c r="B464" s="17"/>
      <c r="C464" s="17"/>
      <c r="D464" s="17"/>
      <c r="E464" s="71"/>
      <c r="F464" s="71"/>
      <c r="G464" s="71"/>
    </row>
    <row r="465" spans="2:7" x14ac:dyDescent="0.25">
      <c r="B465" s="17"/>
      <c r="C465" s="17"/>
      <c r="D465" s="17"/>
      <c r="E465" s="71"/>
      <c r="F465" s="71"/>
      <c r="G465" s="71"/>
    </row>
    <row r="466" spans="2:7" x14ac:dyDescent="0.25">
      <c r="B466" s="17"/>
      <c r="C466" s="17"/>
      <c r="D466" s="17"/>
      <c r="E466" s="71"/>
      <c r="F466" s="71"/>
      <c r="G466" s="71"/>
    </row>
    <row r="467" spans="2:7" x14ac:dyDescent="0.25">
      <c r="B467" s="17"/>
      <c r="C467" s="17"/>
      <c r="D467" s="17"/>
      <c r="E467" s="71"/>
      <c r="F467" s="71"/>
      <c r="G467" s="71"/>
    </row>
    <row r="468" spans="2:7" x14ac:dyDescent="0.25">
      <c r="B468" s="17"/>
      <c r="C468" s="17"/>
      <c r="D468" s="17"/>
      <c r="E468" s="71"/>
      <c r="F468" s="71"/>
      <c r="G468" s="71"/>
    </row>
    <row r="469" spans="2:7" x14ac:dyDescent="0.25">
      <c r="B469" s="17"/>
      <c r="C469" s="17"/>
      <c r="D469" s="17"/>
      <c r="E469" s="71"/>
      <c r="F469" s="71"/>
      <c r="G469" s="71"/>
    </row>
    <row r="470" spans="2:7" x14ac:dyDescent="0.25">
      <c r="B470" s="17"/>
      <c r="C470" s="17"/>
      <c r="D470" s="17"/>
      <c r="E470" s="71"/>
      <c r="F470" s="71"/>
      <c r="G470" s="71"/>
    </row>
    <row r="471" spans="2:7" x14ac:dyDescent="0.25">
      <c r="B471" s="17"/>
      <c r="C471" s="17"/>
      <c r="D471" s="17"/>
      <c r="E471" s="71"/>
      <c r="F471" s="71"/>
      <c r="G471" s="71"/>
    </row>
    <row r="472" spans="2:7" x14ac:dyDescent="0.25">
      <c r="B472" s="17"/>
      <c r="C472" s="17"/>
      <c r="D472" s="17"/>
      <c r="E472" s="71"/>
      <c r="F472" s="71"/>
      <c r="G472" s="71"/>
    </row>
    <row r="473" spans="2:7" x14ac:dyDescent="0.25">
      <c r="B473" s="17"/>
      <c r="C473" s="17"/>
      <c r="D473" s="17"/>
      <c r="E473" s="71"/>
      <c r="F473" s="71"/>
      <c r="G473" s="71"/>
    </row>
    <row r="474" spans="2:7" x14ac:dyDescent="0.25">
      <c r="B474" s="17"/>
      <c r="C474" s="17"/>
      <c r="D474" s="17"/>
      <c r="E474" s="71"/>
      <c r="F474" s="71"/>
      <c r="G474" s="71"/>
    </row>
    <row r="475" spans="2:7" x14ac:dyDescent="0.25">
      <c r="B475" s="17"/>
      <c r="C475" s="17"/>
      <c r="D475" s="17"/>
      <c r="E475" s="71"/>
      <c r="F475" s="71"/>
      <c r="G475" s="71"/>
    </row>
    <row r="476" spans="2:7" x14ac:dyDescent="0.25">
      <c r="B476" s="17"/>
      <c r="C476" s="17"/>
      <c r="D476" s="17"/>
      <c r="E476" s="71"/>
      <c r="F476" s="71"/>
      <c r="G476" s="71"/>
    </row>
    <row r="477" spans="2:7" x14ac:dyDescent="0.25">
      <c r="B477" s="17"/>
      <c r="C477" s="17"/>
      <c r="D477" s="17"/>
      <c r="E477" s="71"/>
      <c r="F477" s="71"/>
      <c r="G477" s="71"/>
    </row>
    <row r="478" spans="2:7" x14ac:dyDescent="0.25">
      <c r="B478" s="17"/>
      <c r="C478" s="17"/>
      <c r="D478" s="17"/>
      <c r="E478" s="71"/>
      <c r="F478" s="71"/>
      <c r="G478" s="71"/>
    </row>
    <row r="479" spans="2:7" x14ac:dyDescent="0.25">
      <c r="B479" s="17"/>
      <c r="C479" s="17"/>
      <c r="D479" s="17"/>
      <c r="E479" s="71"/>
      <c r="F479" s="71"/>
      <c r="G479" s="71"/>
    </row>
    <row r="480" spans="2:7" x14ac:dyDescent="0.25">
      <c r="B480" s="17"/>
      <c r="C480" s="17"/>
      <c r="D480" s="17"/>
      <c r="E480" s="71"/>
      <c r="F480" s="71"/>
      <c r="G480" s="71"/>
    </row>
    <row r="481" spans="2:7" x14ac:dyDescent="0.25">
      <c r="B481" s="17"/>
      <c r="C481" s="17"/>
      <c r="D481" s="17"/>
      <c r="E481" s="71"/>
      <c r="F481" s="71"/>
      <c r="G481" s="71"/>
    </row>
    <row r="482" spans="2:7" x14ac:dyDescent="0.25">
      <c r="B482" s="17"/>
      <c r="C482" s="17"/>
      <c r="D482" s="17"/>
      <c r="E482" s="71"/>
      <c r="F482" s="71"/>
      <c r="G482" s="71"/>
    </row>
    <row r="483" spans="2:7" x14ac:dyDescent="0.25">
      <c r="B483" s="17"/>
      <c r="C483" s="17"/>
      <c r="D483" s="17"/>
      <c r="E483" s="71"/>
      <c r="F483" s="71"/>
      <c r="G483" s="71"/>
    </row>
    <row r="484" spans="2:7" x14ac:dyDescent="0.25">
      <c r="B484" s="17"/>
      <c r="C484" s="17"/>
      <c r="D484" s="17"/>
      <c r="E484" s="71"/>
      <c r="F484" s="71"/>
      <c r="G484" s="71"/>
    </row>
    <row r="485" spans="2:7" x14ac:dyDescent="0.25">
      <c r="B485" s="17"/>
      <c r="C485" s="17"/>
      <c r="D485" s="17"/>
      <c r="E485" s="71"/>
      <c r="F485" s="71"/>
      <c r="G485" s="71"/>
    </row>
    <row r="486" spans="2:7" x14ac:dyDescent="0.25">
      <c r="B486" s="17"/>
      <c r="C486" s="17"/>
      <c r="D486" s="17"/>
      <c r="E486" s="71"/>
      <c r="F486" s="71"/>
      <c r="G486" s="71"/>
    </row>
    <row r="487" spans="2:7" x14ac:dyDescent="0.25">
      <c r="B487" s="17"/>
      <c r="C487" s="17"/>
      <c r="D487" s="17"/>
      <c r="E487" s="71"/>
      <c r="F487" s="71"/>
      <c r="G487" s="71"/>
    </row>
    <row r="488" spans="2:7" x14ac:dyDescent="0.25">
      <c r="B488" s="17"/>
      <c r="C488" s="17"/>
      <c r="D488" s="17"/>
      <c r="E488" s="71"/>
      <c r="F488" s="71"/>
      <c r="G488" s="71"/>
    </row>
    <row r="489" spans="2:7" x14ac:dyDescent="0.25">
      <c r="B489" s="17"/>
      <c r="C489" s="17"/>
      <c r="D489" s="17"/>
      <c r="E489" s="71"/>
      <c r="F489" s="71"/>
      <c r="G489" s="71"/>
    </row>
    <row r="490" spans="2:7" x14ac:dyDescent="0.25">
      <c r="B490" s="17"/>
      <c r="C490" s="17"/>
      <c r="D490" s="17"/>
      <c r="E490" s="71"/>
      <c r="F490" s="71"/>
      <c r="G490" s="71"/>
    </row>
    <row r="491" spans="2:7" x14ac:dyDescent="0.25">
      <c r="B491" s="17"/>
      <c r="C491" s="17"/>
      <c r="D491" s="17"/>
      <c r="E491" s="71"/>
      <c r="F491" s="71"/>
      <c r="G491" s="71"/>
    </row>
    <row r="492" spans="2:7" x14ac:dyDescent="0.25">
      <c r="B492" s="17"/>
      <c r="C492" s="17"/>
      <c r="D492" s="17"/>
      <c r="E492" s="71"/>
      <c r="F492" s="71"/>
      <c r="G492" s="71"/>
    </row>
    <row r="493" spans="2:7" x14ac:dyDescent="0.25">
      <c r="B493" s="17"/>
      <c r="C493" s="17"/>
      <c r="D493" s="17"/>
      <c r="E493" s="71"/>
      <c r="F493" s="71"/>
      <c r="G493" s="71"/>
    </row>
    <row r="494" spans="2:7" x14ac:dyDescent="0.25">
      <c r="B494" s="17"/>
      <c r="C494" s="17"/>
      <c r="D494" s="17"/>
      <c r="E494" s="71"/>
      <c r="F494" s="71"/>
      <c r="G494" s="71"/>
    </row>
    <row r="495" spans="2:7" x14ac:dyDescent="0.25">
      <c r="B495" s="17"/>
      <c r="C495" s="17"/>
      <c r="D495" s="17"/>
      <c r="E495" s="71"/>
      <c r="F495" s="71"/>
      <c r="G495" s="71"/>
    </row>
    <row r="496" spans="2:7" x14ac:dyDescent="0.25">
      <c r="B496" s="17"/>
      <c r="C496" s="17"/>
      <c r="D496" s="17"/>
      <c r="E496" s="71"/>
      <c r="F496" s="71"/>
      <c r="G496" s="71"/>
    </row>
    <row r="497" spans="2:7" x14ac:dyDescent="0.25">
      <c r="B497" s="17"/>
      <c r="C497" s="17"/>
      <c r="D497" s="17"/>
      <c r="E497" s="71"/>
      <c r="F497" s="71"/>
      <c r="G497" s="71"/>
    </row>
    <row r="498" spans="2:7" x14ac:dyDescent="0.25">
      <c r="B498" s="17"/>
      <c r="C498" s="17"/>
      <c r="D498" s="17"/>
      <c r="E498" s="71"/>
      <c r="F498" s="71"/>
      <c r="G498" s="71"/>
    </row>
    <row r="499" spans="2:7" x14ac:dyDescent="0.25">
      <c r="B499" s="17"/>
      <c r="C499" s="17"/>
      <c r="D499" s="17"/>
      <c r="E499" s="71"/>
      <c r="F499" s="71"/>
      <c r="G499" s="71"/>
    </row>
    <row r="500" spans="2:7" x14ac:dyDescent="0.25">
      <c r="B500" s="17"/>
      <c r="C500" s="17"/>
      <c r="D500" s="17"/>
      <c r="E500" s="71"/>
      <c r="F500" s="71"/>
      <c r="G500" s="71"/>
    </row>
    <row r="501" spans="2:7" x14ac:dyDescent="0.25">
      <c r="B501" s="17"/>
      <c r="C501" s="17"/>
      <c r="D501" s="17"/>
      <c r="E501" s="71"/>
      <c r="F501" s="71"/>
      <c r="G501" s="71"/>
    </row>
    <row r="502" spans="2:7" x14ac:dyDescent="0.25">
      <c r="B502" s="17"/>
      <c r="C502" s="17"/>
      <c r="D502" s="17"/>
      <c r="E502" s="71"/>
      <c r="F502" s="71"/>
      <c r="G502" s="71"/>
    </row>
    <row r="503" spans="2:7" x14ac:dyDescent="0.25">
      <c r="B503" s="17"/>
      <c r="C503" s="17"/>
      <c r="D503" s="17"/>
      <c r="E503" s="71"/>
      <c r="F503" s="71"/>
      <c r="G503" s="71"/>
    </row>
    <row r="504" spans="2:7" x14ac:dyDescent="0.25">
      <c r="B504" s="17"/>
      <c r="C504" s="17"/>
      <c r="D504" s="17"/>
      <c r="E504" s="71"/>
      <c r="F504" s="71"/>
      <c r="G504" s="71"/>
    </row>
    <row r="505" spans="2:7" x14ac:dyDescent="0.25">
      <c r="B505" s="17"/>
      <c r="C505" s="17"/>
      <c r="D505" s="17"/>
      <c r="E505" s="71"/>
      <c r="F505" s="71"/>
      <c r="G505" s="71"/>
    </row>
    <row r="506" spans="2:7" x14ac:dyDescent="0.25">
      <c r="B506" s="17"/>
      <c r="C506" s="17"/>
      <c r="D506" s="17"/>
      <c r="E506" s="71"/>
      <c r="F506" s="71"/>
      <c r="G506" s="71"/>
    </row>
    <row r="507" spans="2:7" x14ac:dyDescent="0.25">
      <c r="B507" s="17"/>
      <c r="C507" s="17"/>
      <c r="D507" s="17"/>
      <c r="E507" s="71"/>
      <c r="F507" s="71"/>
      <c r="G507" s="71"/>
    </row>
    <row r="508" spans="2:7" x14ac:dyDescent="0.25">
      <c r="B508" s="17"/>
      <c r="C508" s="17"/>
      <c r="D508" s="17"/>
      <c r="E508" s="71"/>
      <c r="F508" s="71"/>
      <c r="G508" s="71"/>
    </row>
    <row r="509" spans="2:7" x14ac:dyDescent="0.25">
      <c r="B509" s="17"/>
      <c r="C509" s="17"/>
      <c r="D509" s="17"/>
      <c r="E509" s="71"/>
      <c r="F509" s="71"/>
      <c r="G509" s="71"/>
    </row>
    <row r="510" spans="2:7" x14ac:dyDescent="0.25">
      <c r="B510" s="17"/>
      <c r="C510" s="17"/>
      <c r="D510" s="17"/>
      <c r="E510" s="71"/>
      <c r="F510" s="71"/>
      <c r="G510" s="71"/>
    </row>
    <row r="511" spans="2:7" x14ac:dyDescent="0.25">
      <c r="B511" s="17"/>
      <c r="C511" s="17"/>
      <c r="D511" s="17"/>
      <c r="E511" s="71"/>
      <c r="F511" s="71"/>
      <c r="G511" s="71"/>
    </row>
    <row r="512" spans="2:7" x14ac:dyDescent="0.25">
      <c r="B512" s="17"/>
      <c r="C512" s="17"/>
      <c r="D512" s="17"/>
      <c r="E512" s="71"/>
      <c r="F512" s="71"/>
      <c r="G512" s="71"/>
    </row>
    <row r="513" spans="2:7" x14ac:dyDescent="0.25">
      <c r="B513" s="17"/>
      <c r="C513" s="17"/>
      <c r="D513" s="17"/>
      <c r="E513" s="71"/>
      <c r="F513" s="71"/>
      <c r="G513" s="71"/>
    </row>
    <row r="514" spans="2:7" x14ac:dyDescent="0.25">
      <c r="B514" s="17"/>
      <c r="C514" s="17"/>
      <c r="D514" s="17"/>
      <c r="E514" s="71"/>
      <c r="F514" s="71"/>
      <c r="G514" s="71"/>
    </row>
    <row r="515" spans="2:7" x14ac:dyDescent="0.25">
      <c r="B515" s="17"/>
      <c r="C515" s="17"/>
      <c r="D515" s="17"/>
      <c r="E515" s="71"/>
      <c r="F515" s="71"/>
      <c r="G515" s="71"/>
    </row>
    <row r="516" spans="2:7" x14ac:dyDescent="0.25">
      <c r="B516" s="17"/>
      <c r="C516" s="17"/>
      <c r="D516" s="17"/>
      <c r="E516" s="71"/>
      <c r="F516" s="71"/>
      <c r="G516" s="71"/>
    </row>
    <row r="517" spans="2:7" x14ac:dyDescent="0.25">
      <c r="B517" s="17"/>
      <c r="C517" s="17"/>
      <c r="D517" s="17"/>
      <c r="E517" s="71"/>
      <c r="F517" s="71"/>
      <c r="G517" s="71"/>
    </row>
    <row r="518" spans="2:7" x14ac:dyDescent="0.25">
      <c r="B518" s="17"/>
      <c r="C518" s="17"/>
      <c r="D518" s="17"/>
      <c r="E518" s="71"/>
      <c r="F518" s="71"/>
      <c r="G518" s="71"/>
    </row>
    <row r="519" spans="2:7" x14ac:dyDescent="0.25">
      <c r="B519" s="17"/>
      <c r="C519" s="17"/>
      <c r="D519" s="17"/>
      <c r="E519" s="71"/>
      <c r="F519" s="71"/>
      <c r="G519" s="71"/>
    </row>
    <row r="520" spans="2:7" x14ac:dyDescent="0.25">
      <c r="B520" s="17"/>
      <c r="C520" s="17"/>
      <c r="D520" s="17"/>
      <c r="E520" s="71"/>
      <c r="F520" s="71"/>
      <c r="G520" s="71"/>
    </row>
    <row r="521" spans="2:7" x14ac:dyDescent="0.25">
      <c r="B521" s="17"/>
      <c r="C521" s="17"/>
      <c r="D521" s="17"/>
      <c r="E521" s="71"/>
      <c r="F521" s="71"/>
      <c r="G521" s="71"/>
    </row>
    <row r="522" spans="2:7" x14ac:dyDescent="0.25">
      <c r="B522" s="17"/>
      <c r="C522" s="17"/>
      <c r="D522" s="17"/>
      <c r="E522" s="71"/>
      <c r="F522" s="71"/>
      <c r="G522" s="71"/>
    </row>
    <row r="523" spans="2:7" x14ac:dyDescent="0.25">
      <c r="B523" s="17"/>
      <c r="C523" s="17"/>
      <c r="D523" s="17"/>
      <c r="E523" s="71"/>
      <c r="F523" s="71"/>
      <c r="G523" s="71"/>
    </row>
    <row r="524" spans="2:7" x14ac:dyDescent="0.25">
      <c r="B524" s="17"/>
      <c r="C524" s="17"/>
      <c r="D524" s="17"/>
      <c r="E524" s="71"/>
      <c r="F524" s="71"/>
      <c r="G524" s="71"/>
    </row>
    <row r="525" spans="2:7" x14ac:dyDescent="0.25">
      <c r="B525" s="17"/>
      <c r="C525" s="17"/>
      <c r="D525" s="17"/>
      <c r="E525" s="71"/>
      <c r="F525" s="71"/>
      <c r="G525" s="71"/>
    </row>
    <row r="526" spans="2:7" x14ac:dyDescent="0.25">
      <c r="B526" s="17"/>
      <c r="C526" s="17"/>
      <c r="D526" s="17"/>
      <c r="E526" s="71"/>
      <c r="F526" s="71"/>
      <c r="G526" s="71"/>
    </row>
    <row r="527" spans="2:7" x14ac:dyDescent="0.25">
      <c r="B527" s="17"/>
      <c r="C527" s="17"/>
      <c r="D527" s="17"/>
      <c r="E527" s="71"/>
      <c r="F527" s="71"/>
      <c r="G527" s="71"/>
    </row>
    <row r="528" spans="2:7" x14ac:dyDescent="0.25">
      <c r="B528" s="17"/>
      <c r="C528" s="17"/>
      <c r="D528" s="17"/>
      <c r="E528" s="71"/>
      <c r="F528" s="71"/>
      <c r="G528" s="71"/>
    </row>
    <row r="529" spans="2:7" x14ac:dyDescent="0.25">
      <c r="B529" s="17"/>
      <c r="C529" s="17"/>
      <c r="D529" s="17"/>
      <c r="E529" s="71"/>
      <c r="F529" s="71"/>
      <c r="G529" s="71"/>
    </row>
    <row r="530" spans="2:7" x14ac:dyDescent="0.25">
      <c r="B530" s="17"/>
      <c r="C530" s="17"/>
      <c r="D530" s="17"/>
      <c r="E530" s="71"/>
      <c r="F530" s="71"/>
      <c r="G530" s="71"/>
    </row>
    <row r="531" spans="2:7" x14ac:dyDescent="0.25">
      <c r="B531" s="17"/>
      <c r="C531" s="17"/>
      <c r="D531" s="17"/>
      <c r="E531" s="71"/>
      <c r="F531" s="71"/>
      <c r="G531" s="71"/>
    </row>
    <row r="532" spans="2:7" x14ac:dyDescent="0.25">
      <c r="B532" s="17"/>
      <c r="C532" s="17"/>
      <c r="D532" s="17"/>
      <c r="E532" s="71"/>
      <c r="F532" s="71"/>
      <c r="G532" s="71"/>
    </row>
    <row r="533" spans="2:7" x14ac:dyDescent="0.25">
      <c r="B533" s="17"/>
      <c r="C533" s="17"/>
      <c r="D533" s="17"/>
      <c r="E533" s="71"/>
      <c r="F533" s="71"/>
      <c r="G533" s="71"/>
    </row>
    <row r="534" spans="2:7" x14ac:dyDescent="0.25">
      <c r="B534" s="17"/>
      <c r="C534" s="17"/>
      <c r="D534" s="17"/>
      <c r="E534" s="71"/>
      <c r="F534" s="71"/>
      <c r="G534" s="71"/>
    </row>
    <row r="535" spans="2:7" x14ac:dyDescent="0.25">
      <c r="B535" s="17"/>
      <c r="C535" s="17"/>
      <c r="D535" s="17"/>
      <c r="E535" s="71"/>
      <c r="F535" s="71"/>
      <c r="G535" s="71"/>
    </row>
    <row r="536" spans="2:7" x14ac:dyDescent="0.25">
      <c r="B536" s="17"/>
      <c r="C536" s="17"/>
      <c r="D536" s="17"/>
      <c r="E536" s="71"/>
      <c r="F536" s="71"/>
      <c r="G536" s="71"/>
    </row>
    <row r="537" spans="2:7" x14ac:dyDescent="0.25">
      <c r="B537" s="17"/>
      <c r="C537" s="17"/>
      <c r="D537" s="17"/>
      <c r="E537" s="71"/>
      <c r="F537" s="71"/>
      <c r="G537" s="71"/>
    </row>
    <row r="538" spans="2:7" x14ac:dyDescent="0.25">
      <c r="B538" s="17"/>
      <c r="C538" s="17"/>
      <c r="D538" s="17"/>
      <c r="E538" s="71"/>
      <c r="F538" s="71"/>
      <c r="G538" s="71"/>
    </row>
    <row r="539" spans="2:7" x14ac:dyDescent="0.25">
      <c r="B539" s="17"/>
      <c r="C539" s="17"/>
      <c r="D539" s="17"/>
      <c r="E539" s="71"/>
      <c r="F539" s="71"/>
      <c r="G539" s="71"/>
    </row>
    <row r="540" spans="2:7" x14ac:dyDescent="0.25">
      <c r="B540" s="17"/>
      <c r="C540" s="17"/>
      <c r="D540" s="17"/>
      <c r="E540" s="71"/>
      <c r="F540" s="71"/>
      <c r="G540" s="71"/>
    </row>
    <row r="541" spans="2:7" x14ac:dyDescent="0.25">
      <c r="B541" s="17"/>
      <c r="C541" s="17"/>
      <c r="D541" s="17"/>
      <c r="E541" s="71"/>
      <c r="F541" s="71"/>
      <c r="G541" s="71"/>
    </row>
    <row r="542" spans="2:7" x14ac:dyDescent="0.25">
      <c r="B542" s="17"/>
      <c r="C542" s="17"/>
      <c r="D542" s="17"/>
      <c r="E542" s="71"/>
      <c r="F542" s="71"/>
      <c r="G542" s="71"/>
    </row>
    <row r="543" spans="2:7" x14ac:dyDescent="0.25">
      <c r="B543" s="17"/>
      <c r="C543" s="17"/>
      <c r="D543" s="17"/>
      <c r="E543" s="71"/>
      <c r="F543" s="71"/>
      <c r="G543" s="71"/>
    </row>
    <row r="544" spans="2:7" x14ac:dyDescent="0.25">
      <c r="B544" s="17"/>
      <c r="C544" s="17"/>
      <c r="D544" s="17"/>
      <c r="E544" s="71"/>
      <c r="F544" s="71"/>
      <c r="G544" s="71"/>
    </row>
    <row r="545" spans="2:7" x14ac:dyDescent="0.25">
      <c r="B545" s="17"/>
      <c r="C545" s="17"/>
      <c r="D545" s="17"/>
      <c r="E545" s="71"/>
      <c r="F545" s="71"/>
      <c r="G545" s="71"/>
    </row>
    <row r="546" spans="2:7" x14ac:dyDescent="0.25">
      <c r="B546" s="17"/>
      <c r="C546" s="17"/>
      <c r="D546" s="17"/>
      <c r="E546" s="71"/>
      <c r="F546" s="71"/>
      <c r="G546" s="71"/>
    </row>
    <row r="547" spans="2:7" x14ac:dyDescent="0.25">
      <c r="B547" s="17"/>
      <c r="C547" s="17"/>
      <c r="D547" s="17"/>
      <c r="E547" s="71"/>
      <c r="F547" s="71"/>
      <c r="G547" s="71"/>
    </row>
    <row r="548" spans="2:7" x14ac:dyDescent="0.25">
      <c r="B548" s="17"/>
      <c r="C548" s="17"/>
      <c r="D548" s="17"/>
      <c r="E548" s="71"/>
      <c r="F548" s="71"/>
      <c r="G548" s="71"/>
    </row>
    <row r="549" spans="2:7" x14ac:dyDescent="0.25">
      <c r="B549" s="17"/>
      <c r="C549" s="17"/>
      <c r="D549" s="17"/>
      <c r="E549" s="71"/>
      <c r="F549" s="71"/>
      <c r="G549" s="71"/>
    </row>
    <row r="550" spans="2:7" x14ac:dyDescent="0.25">
      <c r="B550" s="17"/>
      <c r="C550" s="17"/>
      <c r="D550" s="17"/>
      <c r="E550" s="71"/>
      <c r="F550" s="71"/>
      <c r="G550" s="71"/>
    </row>
    <row r="551" spans="2:7" x14ac:dyDescent="0.25">
      <c r="B551" s="17"/>
      <c r="C551" s="17"/>
      <c r="D551" s="17"/>
      <c r="E551" s="71"/>
      <c r="F551" s="71"/>
      <c r="G551" s="71"/>
    </row>
    <row r="552" spans="2:7" x14ac:dyDescent="0.25">
      <c r="B552" s="17"/>
      <c r="C552" s="17"/>
      <c r="D552" s="17"/>
      <c r="E552" s="71"/>
      <c r="F552" s="71"/>
      <c r="G552" s="71"/>
    </row>
    <row r="553" spans="2:7" x14ac:dyDescent="0.25">
      <c r="B553" s="17"/>
      <c r="C553" s="17"/>
      <c r="D553" s="17"/>
      <c r="E553" s="71"/>
      <c r="F553" s="71"/>
      <c r="G553" s="71"/>
    </row>
    <row r="554" spans="2:7" x14ac:dyDescent="0.25">
      <c r="B554" s="17"/>
      <c r="C554" s="17"/>
      <c r="D554" s="17"/>
      <c r="E554" s="71"/>
      <c r="F554" s="71"/>
      <c r="G554" s="71"/>
    </row>
    <row r="555" spans="2:7" x14ac:dyDescent="0.25">
      <c r="B555" s="17"/>
      <c r="C555" s="17"/>
      <c r="D555" s="17"/>
      <c r="E555" s="71"/>
      <c r="F555" s="71"/>
      <c r="G555" s="71"/>
    </row>
    <row r="556" spans="2:7" x14ac:dyDescent="0.25">
      <c r="B556" s="17"/>
      <c r="C556" s="17"/>
      <c r="D556" s="17"/>
      <c r="E556" s="71"/>
      <c r="F556" s="71"/>
      <c r="G556" s="71"/>
    </row>
    <row r="557" spans="2:7" x14ac:dyDescent="0.25">
      <c r="B557" s="17"/>
      <c r="C557" s="17"/>
      <c r="D557" s="17"/>
      <c r="E557" s="71"/>
      <c r="F557" s="71"/>
      <c r="G557" s="71"/>
    </row>
    <row r="558" spans="2:7" x14ac:dyDescent="0.25">
      <c r="B558" s="17"/>
      <c r="C558" s="17"/>
      <c r="D558" s="17"/>
      <c r="E558" s="71"/>
      <c r="F558" s="71"/>
      <c r="G558" s="71"/>
    </row>
    <row r="559" spans="2:7" x14ac:dyDescent="0.25">
      <c r="B559" s="17"/>
      <c r="C559" s="17"/>
      <c r="D559" s="17"/>
      <c r="E559" s="71"/>
      <c r="F559" s="71"/>
      <c r="G559" s="71"/>
    </row>
    <row r="560" spans="2:7" x14ac:dyDescent="0.25">
      <c r="B560" s="17"/>
      <c r="C560" s="17"/>
      <c r="D560" s="17"/>
      <c r="E560" s="71"/>
      <c r="F560" s="71"/>
      <c r="G560" s="71"/>
    </row>
    <row r="561" spans="2:7" x14ac:dyDescent="0.25">
      <c r="B561" s="17"/>
      <c r="C561" s="17"/>
      <c r="D561" s="17"/>
      <c r="E561" s="71"/>
      <c r="F561" s="71"/>
      <c r="G561" s="71"/>
    </row>
    <row r="562" spans="2:7" x14ac:dyDescent="0.25">
      <c r="B562" s="17"/>
      <c r="C562" s="17"/>
      <c r="D562" s="17"/>
      <c r="E562" s="71"/>
      <c r="F562" s="71"/>
      <c r="G562" s="71"/>
    </row>
    <row r="563" spans="2:7" x14ac:dyDescent="0.25">
      <c r="B563" s="17"/>
      <c r="C563" s="17"/>
      <c r="D563" s="17"/>
      <c r="E563" s="71"/>
      <c r="F563" s="71"/>
      <c r="G563" s="71"/>
    </row>
    <row r="564" spans="2:7" x14ac:dyDescent="0.25">
      <c r="B564" s="17"/>
      <c r="C564" s="17"/>
      <c r="D564" s="17"/>
      <c r="E564" s="71"/>
      <c r="F564" s="71"/>
      <c r="G564" s="71"/>
    </row>
    <row r="565" spans="2:7" x14ac:dyDescent="0.25">
      <c r="B565" s="17"/>
      <c r="C565" s="17"/>
      <c r="D565" s="17"/>
      <c r="E565" s="71"/>
      <c r="F565" s="71"/>
      <c r="G565" s="71"/>
    </row>
    <row r="566" spans="2:7" x14ac:dyDescent="0.25">
      <c r="B566" s="17"/>
      <c r="C566" s="17"/>
      <c r="D566" s="17"/>
      <c r="E566" s="71"/>
      <c r="F566" s="71"/>
      <c r="G566" s="71"/>
    </row>
    <row r="567" spans="2:7" x14ac:dyDescent="0.25">
      <c r="B567" s="17"/>
      <c r="C567" s="17"/>
      <c r="D567" s="17"/>
      <c r="E567" s="71"/>
      <c r="F567" s="71"/>
      <c r="G567" s="71"/>
    </row>
    <row r="568" spans="2:7" x14ac:dyDescent="0.25">
      <c r="B568" s="17"/>
      <c r="C568" s="17"/>
      <c r="D568" s="17"/>
      <c r="E568" s="71"/>
      <c r="F568" s="71"/>
      <c r="G568" s="71"/>
    </row>
    <row r="569" spans="2:7" x14ac:dyDescent="0.25">
      <c r="B569" s="17"/>
      <c r="C569" s="17"/>
      <c r="D569" s="17"/>
      <c r="E569" s="71"/>
      <c r="F569" s="71"/>
      <c r="G569" s="71"/>
    </row>
    <row r="570" spans="2:7" x14ac:dyDescent="0.25">
      <c r="B570" s="17"/>
      <c r="C570" s="17"/>
      <c r="D570" s="17"/>
      <c r="E570" s="71"/>
      <c r="F570" s="71"/>
      <c r="G570" s="71"/>
    </row>
    <row r="571" spans="2:7" x14ac:dyDescent="0.25">
      <c r="B571" s="17"/>
      <c r="C571" s="17"/>
      <c r="D571" s="17"/>
      <c r="E571" s="71"/>
      <c r="F571" s="71"/>
      <c r="G571" s="71"/>
    </row>
    <row r="572" spans="2:7" x14ac:dyDescent="0.25">
      <c r="B572" s="17"/>
      <c r="C572" s="17"/>
      <c r="D572" s="17"/>
      <c r="E572" s="71"/>
      <c r="F572" s="71"/>
      <c r="G572" s="71"/>
    </row>
    <row r="573" spans="2:7" x14ac:dyDescent="0.25">
      <c r="B573" s="17"/>
      <c r="C573" s="17"/>
      <c r="D573" s="17"/>
      <c r="E573" s="71"/>
      <c r="F573" s="71"/>
      <c r="G573" s="71"/>
    </row>
    <row r="574" spans="2:7" x14ac:dyDescent="0.25">
      <c r="B574" s="17"/>
      <c r="C574" s="17"/>
      <c r="D574" s="17"/>
      <c r="E574" s="71"/>
      <c r="F574" s="71"/>
      <c r="G574" s="71"/>
    </row>
    <row r="575" spans="2:7" x14ac:dyDescent="0.25">
      <c r="B575" s="17"/>
      <c r="C575" s="17"/>
      <c r="D575" s="17"/>
      <c r="E575" s="71"/>
      <c r="F575" s="71"/>
      <c r="G575" s="71"/>
    </row>
    <row r="576" spans="2:7" x14ac:dyDescent="0.25">
      <c r="B576" s="17"/>
      <c r="C576" s="17"/>
      <c r="D576" s="17"/>
      <c r="E576" s="71"/>
      <c r="F576" s="71"/>
      <c r="G576" s="71"/>
    </row>
    <row r="577" spans="2:7" x14ac:dyDescent="0.25">
      <c r="B577" s="17"/>
      <c r="C577" s="17"/>
      <c r="D577" s="17"/>
      <c r="E577" s="71"/>
      <c r="F577" s="71"/>
      <c r="G577" s="71"/>
    </row>
    <row r="578" spans="2:7" x14ac:dyDescent="0.25">
      <c r="B578" s="17"/>
      <c r="C578" s="17"/>
      <c r="D578" s="17"/>
      <c r="E578" s="71"/>
      <c r="F578" s="71"/>
      <c r="G578" s="71"/>
    </row>
    <row r="579" spans="2:7" x14ac:dyDescent="0.25">
      <c r="B579" s="17"/>
      <c r="C579" s="17"/>
      <c r="D579" s="17"/>
      <c r="E579" s="71"/>
      <c r="F579" s="71"/>
      <c r="G579" s="71"/>
    </row>
    <row r="580" spans="2:7" x14ac:dyDescent="0.25">
      <c r="B580" s="17"/>
      <c r="C580" s="17"/>
      <c r="D580" s="17"/>
      <c r="E580" s="71"/>
      <c r="F580" s="71"/>
      <c r="G580" s="71"/>
    </row>
    <row r="581" spans="2:7" x14ac:dyDescent="0.25">
      <c r="B581" s="17"/>
      <c r="C581" s="17"/>
      <c r="D581" s="17"/>
      <c r="E581" s="71"/>
      <c r="F581" s="71"/>
      <c r="G581" s="71"/>
    </row>
    <row r="582" spans="2:7" x14ac:dyDescent="0.25">
      <c r="B582" s="17"/>
      <c r="C582" s="17"/>
      <c r="D582" s="17"/>
      <c r="E582" s="71"/>
      <c r="F582" s="71"/>
      <c r="G582" s="71"/>
    </row>
    <row r="583" spans="2:7" x14ac:dyDescent="0.25">
      <c r="B583" s="17"/>
      <c r="C583" s="17"/>
      <c r="D583" s="17"/>
      <c r="E583" s="71"/>
      <c r="F583" s="71"/>
      <c r="G583" s="71"/>
    </row>
    <row r="584" spans="2:7" x14ac:dyDescent="0.25">
      <c r="B584" s="17"/>
      <c r="C584" s="17"/>
      <c r="D584" s="17"/>
      <c r="E584" s="71"/>
      <c r="F584" s="71"/>
      <c r="G584" s="71"/>
    </row>
    <row r="585" spans="2:7" x14ac:dyDescent="0.25">
      <c r="B585" s="17"/>
      <c r="C585" s="17"/>
      <c r="D585" s="17"/>
      <c r="E585" s="71"/>
      <c r="F585" s="71"/>
      <c r="G585" s="71"/>
    </row>
    <row r="586" spans="2:7" x14ac:dyDescent="0.25">
      <c r="B586" s="17"/>
      <c r="C586" s="17"/>
      <c r="D586" s="17"/>
      <c r="E586" s="71"/>
      <c r="F586" s="71"/>
      <c r="G586" s="71"/>
    </row>
    <row r="587" spans="2:7" x14ac:dyDescent="0.25">
      <c r="B587" s="17"/>
      <c r="C587" s="17"/>
      <c r="D587" s="17"/>
      <c r="E587" s="71"/>
      <c r="F587" s="71"/>
      <c r="G587" s="71"/>
    </row>
    <row r="588" spans="2:7" x14ac:dyDescent="0.25">
      <c r="B588" s="17"/>
      <c r="C588" s="17"/>
      <c r="D588" s="17"/>
      <c r="E588" s="71"/>
      <c r="F588" s="71"/>
      <c r="G588" s="71"/>
    </row>
    <row r="589" spans="2:7" x14ac:dyDescent="0.25">
      <c r="B589" s="17"/>
      <c r="C589" s="17"/>
      <c r="D589" s="17"/>
      <c r="E589" s="71"/>
      <c r="F589" s="71"/>
      <c r="G589" s="71"/>
    </row>
    <row r="590" spans="2:7" x14ac:dyDescent="0.25">
      <c r="B590" s="17"/>
      <c r="C590" s="17"/>
      <c r="D590" s="17"/>
      <c r="E590" s="71"/>
      <c r="F590" s="71"/>
      <c r="G590" s="71"/>
    </row>
    <row r="591" spans="2:7" x14ac:dyDescent="0.25">
      <c r="B591" s="17"/>
      <c r="C591" s="17"/>
      <c r="D591" s="17"/>
      <c r="E591" s="71"/>
      <c r="F591" s="71"/>
      <c r="G591" s="71"/>
    </row>
    <row r="592" spans="2:7" x14ac:dyDescent="0.25">
      <c r="B592" s="17"/>
      <c r="C592" s="17"/>
      <c r="D592" s="17"/>
      <c r="E592" s="71"/>
      <c r="F592" s="71"/>
      <c r="G592" s="71"/>
    </row>
    <row r="593" spans="2:7" x14ac:dyDescent="0.25">
      <c r="B593" s="17"/>
      <c r="C593" s="17"/>
      <c r="D593" s="17"/>
      <c r="E593" s="71"/>
      <c r="F593" s="71"/>
      <c r="G593" s="71"/>
    </row>
    <row r="594" spans="2:7" x14ac:dyDescent="0.25">
      <c r="B594" s="17"/>
      <c r="C594" s="17"/>
      <c r="D594" s="17"/>
      <c r="E594" s="71"/>
      <c r="F594" s="71"/>
      <c r="G594" s="71"/>
    </row>
    <row r="595" spans="2:7" x14ac:dyDescent="0.25">
      <c r="B595" s="17"/>
      <c r="C595" s="17"/>
      <c r="D595" s="17"/>
      <c r="E595" s="71"/>
      <c r="F595" s="71"/>
      <c r="G595" s="71"/>
    </row>
    <row r="596" spans="2:7" x14ac:dyDescent="0.25">
      <c r="B596" s="17"/>
      <c r="C596" s="17"/>
      <c r="D596" s="17"/>
      <c r="E596" s="71"/>
      <c r="F596" s="71"/>
      <c r="G596" s="71"/>
    </row>
    <row r="597" spans="2:7" x14ac:dyDescent="0.25">
      <c r="B597" s="17"/>
      <c r="C597" s="17"/>
      <c r="D597" s="17"/>
      <c r="E597" s="71"/>
      <c r="F597" s="71"/>
      <c r="G597" s="71"/>
    </row>
    <row r="598" spans="2:7" x14ac:dyDescent="0.25">
      <c r="B598" s="17"/>
      <c r="C598" s="17"/>
      <c r="D598" s="17"/>
      <c r="E598" s="71"/>
      <c r="F598" s="71"/>
      <c r="G598" s="71"/>
    </row>
    <row r="599" spans="2:7" x14ac:dyDescent="0.25">
      <c r="B599" s="17"/>
      <c r="C599" s="17"/>
      <c r="D599" s="17"/>
      <c r="E599" s="71"/>
      <c r="F599" s="71"/>
      <c r="G599" s="71"/>
    </row>
    <row r="600" spans="2:7" x14ac:dyDescent="0.25">
      <c r="B600" s="17"/>
      <c r="C600" s="17"/>
      <c r="D600" s="17"/>
      <c r="E600" s="71"/>
      <c r="F600" s="71"/>
      <c r="G600" s="71"/>
    </row>
    <row r="601" spans="2:7" x14ac:dyDescent="0.25">
      <c r="B601" s="17"/>
      <c r="C601" s="17"/>
      <c r="D601" s="17"/>
      <c r="E601" s="71"/>
      <c r="F601" s="71"/>
      <c r="G601" s="71"/>
    </row>
    <row r="602" spans="2:7" x14ac:dyDescent="0.25">
      <c r="B602" s="17"/>
      <c r="C602" s="17"/>
      <c r="D602" s="17"/>
      <c r="E602" s="71"/>
      <c r="F602" s="71"/>
      <c r="G602" s="71"/>
    </row>
    <row r="603" spans="2:7" x14ac:dyDescent="0.25">
      <c r="B603" s="17"/>
      <c r="C603" s="17"/>
      <c r="D603" s="17"/>
      <c r="E603" s="71"/>
      <c r="F603" s="71"/>
      <c r="G603" s="71"/>
    </row>
    <row r="604" spans="2:7" x14ac:dyDescent="0.25">
      <c r="B604" s="17"/>
      <c r="C604" s="17"/>
      <c r="D604" s="17"/>
      <c r="E604" s="71"/>
      <c r="F604" s="71"/>
      <c r="G604" s="71"/>
    </row>
    <row r="605" spans="2:7" x14ac:dyDescent="0.25">
      <c r="B605" s="17"/>
      <c r="C605" s="17"/>
      <c r="D605" s="17"/>
      <c r="E605" s="71"/>
      <c r="F605" s="71"/>
      <c r="G605" s="71"/>
    </row>
    <row r="606" spans="2:7" x14ac:dyDescent="0.25">
      <c r="B606" s="17"/>
      <c r="C606" s="17"/>
      <c r="D606" s="17"/>
      <c r="E606" s="71"/>
      <c r="F606" s="71"/>
      <c r="G606" s="71"/>
    </row>
    <row r="607" spans="2:7" x14ac:dyDescent="0.25">
      <c r="B607" s="17"/>
      <c r="C607" s="17"/>
      <c r="D607" s="17"/>
      <c r="E607" s="71"/>
      <c r="F607" s="71"/>
      <c r="G607" s="71"/>
    </row>
    <row r="608" spans="2:7" x14ac:dyDescent="0.25">
      <c r="B608" s="17"/>
      <c r="C608" s="17"/>
      <c r="D608" s="17"/>
      <c r="E608" s="71"/>
      <c r="F608" s="71"/>
      <c r="G608" s="71"/>
    </row>
    <row r="609" spans="2:7" x14ac:dyDescent="0.25">
      <c r="B609" s="17"/>
      <c r="C609" s="17"/>
      <c r="D609" s="17"/>
      <c r="E609" s="71"/>
      <c r="F609" s="71"/>
      <c r="G609" s="71"/>
    </row>
    <row r="610" spans="2:7" x14ac:dyDescent="0.25">
      <c r="B610" s="17"/>
      <c r="C610" s="17"/>
      <c r="D610" s="17"/>
      <c r="E610" s="71"/>
      <c r="F610" s="71"/>
      <c r="G610" s="71"/>
    </row>
    <row r="611" spans="2:7" x14ac:dyDescent="0.25">
      <c r="B611" s="17"/>
      <c r="C611" s="17"/>
      <c r="D611" s="17"/>
      <c r="E611" s="71"/>
      <c r="F611" s="71"/>
      <c r="G611" s="71"/>
    </row>
    <row r="612" spans="2:7" x14ac:dyDescent="0.25">
      <c r="B612" s="17"/>
      <c r="C612" s="17"/>
      <c r="D612" s="17"/>
      <c r="E612" s="71"/>
      <c r="F612" s="71"/>
      <c r="G612" s="71"/>
    </row>
    <row r="613" spans="2:7" x14ac:dyDescent="0.25">
      <c r="B613" s="17"/>
      <c r="C613" s="17"/>
      <c r="D613" s="17"/>
      <c r="E613" s="71"/>
      <c r="F613" s="71"/>
      <c r="G613" s="71"/>
    </row>
    <row r="614" spans="2:7" x14ac:dyDescent="0.25">
      <c r="B614" s="17"/>
      <c r="C614" s="17"/>
      <c r="D614" s="17"/>
      <c r="E614" s="71"/>
      <c r="F614" s="71"/>
      <c r="G614" s="71"/>
    </row>
    <row r="615" spans="2:7" x14ac:dyDescent="0.25">
      <c r="B615" s="17"/>
      <c r="C615" s="17"/>
      <c r="D615" s="17"/>
      <c r="E615" s="71"/>
      <c r="F615" s="71"/>
      <c r="G615" s="71"/>
    </row>
    <row r="616" spans="2:7" x14ac:dyDescent="0.25">
      <c r="B616" s="17"/>
      <c r="C616" s="17"/>
      <c r="D616" s="17"/>
      <c r="E616" s="71"/>
      <c r="F616" s="71"/>
      <c r="G616" s="71"/>
    </row>
    <row r="617" spans="2:7" x14ac:dyDescent="0.25">
      <c r="B617" s="17"/>
      <c r="C617" s="17"/>
      <c r="D617" s="17"/>
      <c r="E617" s="71"/>
      <c r="F617" s="71"/>
      <c r="G617" s="71"/>
    </row>
    <row r="618" spans="2:7" x14ac:dyDescent="0.25">
      <c r="B618" s="17"/>
      <c r="C618" s="17"/>
      <c r="D618" s="17"/>
      <c r="E618" s="71"/>
      <c r="F618" s="71"/>
      <c r="G618" s="71"/>
    </row>
    <row r="619" spans="2:7" x14ac:dyDescent="0.25">
      <c r="B619" s="17"/>
      <c r="C619" s="17"/>
      <c r="D619" s="17"/>
      <c r="E619" s="71"/>
      <c r="F619" s="71"/>
      <c r="G619" s="71"/>
    </row>
    <row r="620" spans="2:7" x14ac:dyDescent="0.25">
      <c r="B620" s="17"/>
      <c r="C620" s="17"/>
      <c r="D620" s="17"/>
      <c r="E620" s="71"/>
      <c r="F620" s="71"/>
      <c r="G620" s="71"/>
    </row>
    <row r="621" spans="2:7" x14ac:dyDescent="0.25">
      <c r="B621" s="17"/>
      <c r="C621" s="17"/>
      <c r="D621" s="17"/>
      <c r="E621" s="71"/>
      <c r="F621" s="71"/>
      <c r="G621" s="71"/>
    </row>
    <row r="622" spans="2:7" x14ac:dyDescent="0.25">
      <c r="B622" s="17"/>
      <c r="C622" s="17"/>
      <c r="D622" s="17"/>
      <c r="E622" s="71"/>
      <c r="F622" s="71"/>
      <c r="G622" s="71"/>
    </row>
    <row r="623" spans="2:7" x14ac:dyDescent="0.25">
      <c r="B623" s="17"/>
      <c r="C623" s="17"/>
      <c r="D623" s="17"/>
      <c r="E623" s="71"/>
      <c r="F623" s="71"/>
      <c r="G623" s="71"/>
    </row>
    <row r="624" spans="2:7" x14ac:dyDescent="0.25">
      <c r="B624" s="17"/>
      <c r="C624" s="17"/>
      <c r="D624" s="17"/>
      <c r="E624" s="71"/>
      <c r="F624" s="71"/>
      <c r="G624" s="71"/>
    </row>
    <row r="625" spans="2:7" x14ac:dyDescent="0.25">
      <c r="B625" s="17"/>
      <c r="C625" s="17"/>
      <c r="D625" s="17"/>
      <c r="E625" s="71"/>
      <c r="F625" s="71"/>
      <c r="G625" s="71"/>
    </row>
    <row r="626" spans="2:7" x14ac:dyDescent="0.25">
      <c r="B626" s="17"/>
      <c r="C626" s="17"/>
      <c r="D626" s="17"/>
      <c r="E626" s="71"/>
      <c r="F626" s="71"/>
      <c r="G626" s="71"/>
    </row>
    <row r="627" spans="2:7" x14ac:dyDescent="0.25">
      <c r="B627" s="17"/>
      <c r="C627" s="17"/>
      <c r="D627" s="17"/>
      <c r="E627" s="71"/>
      <c r="F627" s="71"/>
      <c r="G627" s="71"/>
    </row>
    <row r="628" spans="2:7" x14ac:dyDescent="0.25">
      <c r="B628" s="17"/>
      <c r="C628" s="17"/>
      <c r="D628" s="17"/>
      <c r="E628" s="71"/>
      <c r="F628" s="71"/>
      <c r="G628" s="71"/>
    </row>
    <row r="629" spans="2:7" x14ac:dyDescent="0.25">
      <c r="B629" s="17"/>
      <c r="C629" s="17"/>
      <c r="D629" s="17"/>
      <c r="E629" s="71"/>
      <c r="F629" s="71"/>
      <c r="G629" s="71"/>
    </row>
    <row r="630" spans="2:7" x14ac:dyDescent="0.25">
      <c r="B630" s="17"/>
      <c r="C630" s="17"/>
      <c r="D630" s="17"/>
      <c r="E630" s="71"/>
      <c r="F630" s="71"/>
      <c r="G630" s="71"/>
    </row>
    <row r="631" spans="2:7" x14ac:dyDescent="0.25">
      <c r="B631" s="17"/>
      <c r="C631" s="17"/>
      <c r="D631" s="17"/>
      <c r="E631" s="71"/>
      <c r="F631" s="71"/>
      <c r="G631" s="71"/>
    </row>
    <row r="632" spans="2:7" x14ac:dyDescent="0.25">
      <c r="B632" s="17"/>
      <c r="C632" s="17"/>
      <c r="D632" s="17"/>
      <c r="E632" s="71"/>
      <c r="F632" s="71"/>
      <c r="G632" s="71"/>
    </row>
    <row r="633" spans="2:7" x14ac:dyDescent="0.25">
      <c r="B633" s="17"/>
      <c r="C633" s="17"/>
      <c r="D633" s="17"/>
      <c r="E633" s="71"/>
      <c r="F633" s="71"/>
      <c r="G633" s="71"/>
    </row>
    <row r="634" spans="2:7" x14ac:dyDescent="0.25">
      <c r="B634" s="17"/>
      <c r="C634" s="17"/>
      <c r="D634" s="17"/>
      <c r="E634" s="71"/>
      <c r="F634" s="71"/>
      <c r="G634" s="71"/>
    </row>
    <row r="635" spans="2:7" x14ac:dyDescent="0.25">
      <c r="B635" s="17"/>
      <c r="C635" s="17"/>
      <c r="D635" s="17"/>
      <c r="E635" s="71"/>
      <c r="F635" s="71"/>
      <c r="G635" s="71"/>
    </row>
    <row r="636" spans="2:7" x14ac:dyDescent="0.25">
      <c r="B636" s="17"/>
      <c r="C636" s="17"/>
      <c r="D636" s="17"/>
      <c r="E636" s="71"/>
      <c r="F636" s="71"/>
      <c r="G636" s="71"/>
    </row>
    <row r="637" spans="2:7" x14ac:dyDescent="0.25">
      <c r="B637" s="17"/>
      <c r="C637" s="17"/>
      <c r="D637" s="17"/>
      <c r="E637" s="71"/>
      <c r="F637" s="71"/>
      <c r="G637" s="71"/>
    </row>
    <row r="638" spans="2:7" x14ac:dyDescent="0.25">
      <c r="B638" s="17"/>
      <c r="C638" s="17"/>
      <c r="D638" s="17"/>
      <c r="E638" s="71"/>
      <c r="F638" s="71"/>
      <c r="G638" s="71"/>
    </row>
    <row r="639" spans="2:7" x14ac:dyDescent="0.25">
      <c r="B639" s="17"/>
      <c r="C639" s="17"/>
      <c r="D639" s="17"/>
      <c r="E639" s="71"/>
      <c r="F639" s="71"/>
      <c r="G639" s="71"/>
    </row>
    <row r="640" spans="2:7" x14ac:dyDescent="0.25">
      <c r="B640" s="17"/>
      <c r="C640" s="17"/>
      <c r="D640" s="17"/>
      <c r="E640" s="71"/>
      <c r="F640" s="71"/>
      <c r="G640" s="71"/>
    </row>
    <row r="641" spans="2:7" x14ac:dyDescent="0.25">
      <c r="B641" s="17"/>
      <c r="C641" s="17"/>
      <c r="D641" s="17"/>
      <c r="E641" s="71"/>
      <c r="F641" s="71"/>
      <c r="G641" s="71"/>
    </row>
    <row r="642" spans="2:7" x14ac:dyDescent="0.25">
      <c r="B642" s="17"/>
      <c r="C642" s="17"/>
      <c r="D642" s="17"/>
      <c r="E642" s="71"/>
      <c r="F642" s="71"/>
      <c r="G642" s="71"/>
    </row>
    <row r="643" spans="2:7" x14ac:dyDescent="0.25">
      <c r="B643" s="17"/>
      <c r="C643" s="17"/>
      <c r="D643" s="17"/>
      <c r="E643" s="71"/>
      <c r="F643" s="71"/>
      <c r="G643" s="71"/>
    </row>
    <row r="644" spans="2:7" x14ac:dyDescent="0.25">
      <c r="B644" s="17"/>
      <c r="C644" s="17"/>
      <c r="D644" s="17"/>
      <c r="E644" s="71"/>
      <c r="F644" s="71"/>
      <c r="G644" s="71"/>
    </row>
    <row r="645" spans="2:7" x14ac:dyDescent="0.25">
      <c r="B645" s="17"/>
      <c r="C645" s="17"/>
      <c r="D645" s="17"/>
      <c r="E645" s="71"/>
      <c r="F645" s="71"/>
      <c r="G645" s="71"/>
    </row>
    <row r="646" spans="2:7" x14ac:dyDescent="0.25">
      <c r="B646" s="17"/>
      <c r="C646" s="17"/>
      <c r="D646" s="17"/>
      <c r="E646" s="71"/>
      <c r="F646" s="71"/>
      <c r="G646" s="71"/>
    </row>
    <row r="647" spans="2:7" x14ac:dyDescent="0.25">
      <c r="B647" s="17"/>
      <c r="C647" s="17"/>
      <c r="D647" s="17"/>
      <c r="E647" s="71"/>
      <c r="F647" s="71"/>
      <c r="G647" s="71"/>
    </row>
    <row r="648" spans="2:7" x14ac:dyDescent="0.25">
      <c r="B648" s="17"/>
      <c r="C648" s="17"/>
      <c r="D648" s="17"/>
      <c r="E648" s="71"/>
      <c r="F648" s="71"/>
      <c r="G648" s="71"/>
    </row>
    <row r="649" spans="2:7" x14ac:dyDescent="0.25">
      <c r="B649" s="17"/>
      <c r="C649" s="17"/>
      <c r="D649" s="17"/>
      <c r="E649" s="71"/>
      <c r="F649" s="71"/>
      <c r="G649" s="71"/>
    </row>
    <row r="650" spans="2:7" x14ac:dyDescent="0.25">
      <c r="B650" s="17"/>
      <c r="C650" s="17"/>
      <c r="D650" s="17"/>
      <c r="E650" s="71"/>
      <c r="F650" s="71"/>
      <c r="G650" s="71"/>
    </row>
    <row r="651" spans="2:7" x14ac:dyDescent="0.25">
      <c r="B651" s="17"/>
      <c r="C651" s="17"/>
      <c r="D651" s="17"/>
      <c r="E651" s="71"/>
      <c r="F651" s="71"/>
      <c r="G651" s="71"/>
    </row>
    <row r="652" spans="2:7" x14ac:dyDescent="0.25">
      <c r="B652" s="17"/>
      <c r="C652" s="17"/>
      <c r="D652" s="17"/>
      <c r="E652" s="71"/>
      <c r="F652" s="71"/>
      <c r="G652" s="71"/>
    </row>
    <row r="653" spans="2:7" x14ac:dyDescent="0.25">
      <c r="B653" s="17"/>
      <c r="C653" s="17"/>
      <c r="D653" s="17"/>
      <c r="E653" s="71"/>
      <c r="F653" s="71"/>
      <c r="G653" s="71"/>
    </row>
    <row r="654" spans="2:7" x14ac:dyDescent="0.25">
      <c r="B654" s="17"/>
      <c r="C654" s="17"/>
      <c r="D654" s="17"/>
      <c r="E654" s="71"/>
      <c r="F654" s="71"/>
      <c r="G654" s="71"/>
    </row>
    <row r="655" spans="2:7" x14ac:dyDescent="0.25">
      <c r="B655" s="17"/>
      <c r="C655" s="17"/>
      <c r="D655" s="17"/>
      <c r="E655" s="71"/>
      <c r="F655" s="71"/>
      <c r="G655" s="71"/>
    </row>
    <row r="656" spans="2:7" x14ac:dyDescent="0.25">
      <c r="B656" s="17"/>
      <c r="C656" s="17"/>
      <c r="D656" s="17"/>
      <c r="E656" s="71"/>
      <c r="F656" s="71"/>
      <c r="G656" s="71"/>
    </row>
    <row r="657" spans="2:7" x14ac:dyDescent="0.25">
      <c r="B657" s="17"/>
      <c r="C657" s="17"/>
      <c r="D657" s="17"/>
      <c r="E657" s="71"/>
      <c r="F657" s="71"/>
      <c r="G657" s="71"/>
    </row>
    <row r="658" spans="2:7" x14ac:dyDescent="0.25">
      <c r="B658" s="17"/>
      <c r="C658" s="17"/>
      <c r="D658" s="17"/>
      <c r="E658" s="71"/>
      <c r="F658" s="71"/>
      <c r="G658" s="71"/>
    </row>
    <row r="659" spans="2:7" x14ac:dyDescent="0.25">
      <c r="B659" s="17"/>
      <c r="C659" s="17"/>
      <c r="D659" s="17"/>
      <c r="E659" s="71"/>
      <c r="F659" s="71"/>
      <c r="G659" s="71"/>
    </row>
    <row r="660" spans="2:7" x14ac:dyDescent="0.25">
      <c r="B660" s="17"/>
      <c r="C660" s="17"/>
      <c r="D660" s="17"/>
      <c r="E660" s="71"/>
      <c r="F660" s="71"/>
      <c r="G660" s="71"/>
    </row>
    <row r="661" spans="2:7" x14ac:dyDescent="0.25">
      <c r="B661" s="17"/>
      <c r="C661" s="17"/>
      <c r="D661" s="17"/>
      <c r="E661" s="71"/>
      <c r="F661" s="71"/>
      <c r="G661" s="71"/>
    </row>
    <row r="662" spans="2:7" x14ac:dyDescent="0.25">
      <c r="B662" s="17"/>
      <c r="C662" s="17"/>
      <c r="D662" s="17"/>
      <c r="E662" s="71"/>
      <c r="F662" s="71"/>
      <c r="G662" s="71"/>
    </row>
    <row r="663" spans="2:7" x14ac:dyDescent="0.25">
      <c r="B663" s="17"/>
      <c r="C663" s="17"/>
      <c r="D663" s="17"/>
      <c r="E663" s="71"/>
      <c r="F663" s="71"/>
      <c r="G663" s="71"/>
    </row>
    <row r="664" spans="2:7" x14ac:dyDescent="0.25">
      <c r="B664" s="17"/>
      <c r="C664" s="17"/>
      <c r="D664" s="17"/>
      <c r="E664" s="71"/>
      <c r="F664" s="71"/>
      <c r="G664" s="71"/>
    </row>
    <row r="665" spans="2:7" x14ac:dyDescent="0.25">
      <c r="B665" s="17"/>
      <c r="C665" s="17"/>
      <c r="D665" s="17"/>
      <c r="E665" s="71"/>
      <c r="F665" s="71"/>
      <c r="G665" s="71"/>
    </row>
    <row r="666" spans="2:7" x14ac:dyDescent="0.25">
      <c r="B666" s="17"/>
      <c r="C666" s="17"/>
      <c r="D666" s="17"/>
      <c r="E666" s="71"/>
      <c r="F666" s="71"/>
      <c r="G666" s="71"/>
    </row>
    <row r="667" spans="2:7" x14ac:dyDescent="0.25">
      <c r="B667" s="17"/>
      <c r="C667" s="17"/>
      <c r="D667" s="17"/>
      <c r="E667" s="71"/>
      <c r="F667" s="71"/>
      <c r="G667" s="71"/>
    </row>
    <row r="668" spans="2:7" x14ac:dyDescent="0.25">
      <c r="B668" s="17"/>
      <c r="C668" s="17"/>
      <c r="D668" s="17"/>
      <c r="E668" s="71"/>
      <c r="F668" s="71"/>
      <c r="G668" s="71"/>
    </row>
    <row r="669" spans="2:7" x14ac:dyDescent="0.25">
      <c r="B669" s="17"/>
      <c r="C669" s="17"/>
      <c r="D669" s="17"/>
      <c r="E669" s="71"/>
      <c r="F669" s="71"/>
      <c r="G669" s="71"/>
    </row>
    <row r="670" spans="2:7" x14ac:dyDescent="0.25">
      <c r="B670" s="17"/>
      <c r="C670" s="17"/>
      <c r="D670" s="17"/>
      <c r="E670" s="71"/>
      <c r="F670" s="71"/>
      <c r="G670" s="71"/>
    </row>
    <row r="671" spans="2:7" x14ac:dyDescent="0.25">
      <c r="B671" s="17"/>
      <c r="C671" s="17"/>
      <c r="D671" s="17"/>
      <c r="E671" s="71"/>
      <c r="F671" s="71"/>
      <c r="G671" s="71"/>
    </row>
    <row r="672" spans="2:7" x14ac:dyDescent="0.25">
      <c r="B672" s="17"/>
      <c r="C672" s="17"/>
      <c r="D672" s="17"/>
      <c r="E672" s="71"/>
      <c r="F672" s="71"/>
      <c r="G672" s="71"/>
    </row>
    <row r="673" spans="2:7" x14ac:dyDescent="0.25">
      <c r="B673" s="17"/>
      <c r="C673" s="17"/>
      <c r="D673" s="17"/>
      <c r="E673" s="71"/>
      <c r="F673" s="71"/>
      <c r="G673" s="71"/>
    </row>
    <row r="674" spans="2:7" x14ac:dyDescent="0.25">
      <c r="B674" s="17"/>
      <c r="C674" s="17"/>
      <c r="D674" s="17"/>
      <c r="E674" s="71"/>
      <c r="F674" s="71"/>
      <c r="G674" s="71"/>
    </row>
    <row r="675" spans="2:7" x14ac:dyDescent="0.25">
      <c r="B675" s="17"/>
      <c r="C675" s="17"/>
      <c r="D675" s="17"/>
      <c r="E675" s="71"/>
      <c r="F675" s="71"/>
      <c r="G675" s="71"/>
    </row>
    <row r="676" spans="2:7" x14ac:dyDescent="0.25">
      <c r="B676" s="17"/>
      <c r="C676" s="17"/>
      <c r="D676" s="17"/>
      <c r="E676" s="71"/>
      <c r="F676" s="71"/>
      <c r="G676" s="71"/>
    </row>
    <row r="677" spans="2:7" x14ac:dyDescent="0.25">
      <c r="B677" s="17"/>
      <c r="C677" s="17"/>
      <c r="D677" s="17"/>
      <c r="E677" s="71"/>
      <c r="F677" s="71"/>
      <c r="G677" s="71"/>
    </row>
    <row r="678" spans="2:7" x14ac:dyDescent="0.25">
      <c r="B678" s="17"/>
      <c r="C678" s="17"/>
      <c r="D678" s="17"/>
      <c r="E678" s="71"/>
      <c r="F678" s="71"/>
      <c r="G678" s="71"/>
    </row>
    <row r="679" spans="2:7" x14ac:dyDescent="0.25">
      <c r="B679" s="17"/>
      <c r="C679" s="17"/>
      <c r="D679" s="17"/>
      <c r="E679" s="71"/>
      <c r="F679" s="71"/>
      <c r="G679" s="71"/>
    </row>
    <row r="680" spans="2:7" x14ac:dyDescent="0.25">
      <c r="B680" s="17"/>
      <c r="C680" s="17"/>
      <c r="D680" s="17"/>
      <c r="E680" s="71"/>
      <c r="F680" s="71"/>
      <c r="G680" s="71"/>
    </row>
    <row r="681" spans="2:7" x14ac:dyDescent="0.25">
      <c r="B681" s="17"/>
      <c r="C681" s="17"/>
      <c r="D681" s="17"/>
      <c r="E681" s="71"/>
      <c r="F681" s="71"/>
      <c r="G681" s="71"/>
    </row>
    <row r="682" spans="2:7" x14ac:dyDescent="0.25">
      <c r="B682" s="17"/>
      <c r="C682" s="17"/>
      <c r="D682" s="17"/>
      <c r="E682" s="71"/>
      <c r="F682" s="71"/>
      <c r="G682" s="71"/>
    </row>
    <row r="683" spans="2:7" x14ac:dyDescent="0.25">
      <c r="B683" s="17"/>
      <c r="C683" s="17"/>
      <c r="D683" s="17"/>
      <c r="E683" s="71"/>
      <c r="F683" s="71"/>
      <c r="G683" s="71"/>
    </row>
    <row r="684" spans="2:7" x14ac:dyDescent="0.25">
      <c r="B684" s="17"/>
      <c r="C684" s="17"/>
      <c r="D684" s="17"/>
      <c r="E684" s="71"/>
      <c r="F684" s="71"/>
      <c r="G684" s="71"/>
    </row>
    <row r="685" spans="2:7" x14ac:dyDescent="0.25">
      <c r="B685" s="17"/>
      <c r="C685" s="17"/>
      <c r="D685" s="17"/>
      <c r="E685" s="71"/>
      <c r="F685" s="71"/>
      <c r="G685" s="71"/>
    </row>
    <row r="686" spans="2:7" x14ac:dyDescent="0.25">
      <c r="B686" s="17"/>
      <c r="C686" s="17"/>
      <c r="D686" s="17"/>
      <c r="E686" s="71"/>
      <c r="F686" s="71"/>
      <c r="G686" s="71"/>
    </row>
    <row r="687" spans="2:7" x14ac:dyDescent="0.25">
      <c r="B687" s="17"/>
      <c r="C687" s="17"/>
      <c r="D687" s="17"/>
      <c r="E687" s="71"/>
      <c r="F687" s="71"/>
      <c r="G687" s="71"/>
    </row>
    <row r="688" spans="2:7" x14ac:dyDescent="0.25">
      <c r="B688" s="17"/>
      <c r="C688" s="17"/>
      <c r="D688" s="17"/>
      <c r="E688" s="71"/>
      <c r="F688" s="71"/>
      <c r="G688" s="71"/>
    </row>
    <row r="689" spans="2:7" x14ac:dyDescent="0.25">
      <c r="B689" s="17"/>
      <c r="C689" s="17"/>
      <c r="D689" s="17"/>
      <c r="E689" s="71"/>
      <c r="F689" s="71"/>
      <c r="G689" s="71"/>
    </row>
    <row r="690" spans="2:7" x14ac:dyDescent="0.25">
      <c r="B690" s="17"/>
      <c r="C690" s="17"/>
      <c r="D690" s="17"/>
      <c r="E690" s="71"/>
      <c r="F690" s="71"/>
      <c r="G690" s="71"/>
    </row>
    <row r="691" spans="2:7" x14ac:dyDescent="0.25">
      <c r="B691" s="17"/>
      <c r="C691" s="17"/>
      <c r="D691" s="17"/>
      <c r="E691" s="71"/>
      <c r="F691" s="71"/>
      <c r="G691" s="71"/>
    </row>
    <row r="692" spans="2:7" x14ac:dyDescent="0.25">
      <c r="B692" s="17"/>
      <c r="C692" s="17"/>
      <c r="D692" s="17"/>
      <c r="E692" s="71"/>
      <c r="F692" s="71"/>
      <c r="G692" s="71"/>
    </row>
    <row r="693" spans="2:7" x14ac:dyDescent="0.25">
      <c r="B693" s="17"/>
      <c r="C693" s="17"/>
      <c r="D693" s="17"/>
      <c r="E693" s="71"/>
      <c r="F693" s="71"/>
      <c r="G693" s="71"/>
    </row>
    <row r="694" spans="2:7" x14ac:dyDescent="0.25">
      <c r="B694" s="17"/>
      <c r="C694" s="17"/>
      <c r="D694" s="17"/>
      <c r="E694" s="71"/>
      <c r="F694" s="71"/>
      <c r="G694" s="71"/>
    </row>
    <row r="695" spans="2:7" x14ac:dyDescent="0.25">
      <c r="B695" s="17"/>
      <c r="C695" s="17"/>
      <c r="D695" s="17"/>
      <c r="E695" s="71"/>
      <c r="F695" s="71"/>
      <c r="G695" s="71"/>
    </row>
    <row r="696" spans="2:7" x14ac:dyDescent="0.25">
      <c r="B696" s="17"/>
      <c r="C696" s="17"/>
      <c r="D696" s="17"/>
      <c r="E696" s="71"/>
      <c r="F696" s="71"/>
      <c r="G696" s="71"/>
    </row>
    <row r="697" spans="2:7" x14ac:dyDescent="0.25">
      <c r="B697" s="17"/>
      <c r="C697" s="17"/>
      <c r="D697" s="17"/>
      <c r="E697" s="71"/>
      <c r="F697" s="71"/>
      <c r="G697" s="71"/>
    </row>
    <row r="698" spans="2:7" x14ac:dyDescent="0.25">
      <c r="B698" s="17"/>
      <c r="C698" s="17"/>
      <c r="D698" s="17"/>
      <c r="E698" s="71"/>
      <c r="F698" s="71"/>
      <c r="G698" s="71"/>
    </row>
    <row r="699" spans="2:7" x14ac:dyDescent="0.25">
      <c r="B699" s="17"/>
      <c r="C699" s="17"/>
      <c r="D699" s="17"/>
      <c r="E699" s="71"/>
      <c r="F699" s="71"/>
      <c r="G699" s="71"/>
    </row>
    <row r="700" spans="2:7" x14ac:dyDescent="0.25">
      <c r="B700" s="17"/>
      <c r="C700" s="17"/>
      <c r="D700" s="17"/>
      <c r="E700" s="71"/>
      <c r="F700" s="71"/>
      <c r="G700" s="71"/>
    </row>
    <row r="701" spans="2:7" x14ac:dyDescent="0.25">
      <c r="B701" s="17"/>
      <c r="C701" s="17"/>
      <c r="D701" s="17"/>
      <c r="E701" s="71"/>
      <c r="F701" s="71"/>
      <c r="G701" s="71"/>
    </row>
    <row r="702" spans="2:7" x14ac:dyDescent="0.25">
      <c r="B702" s="17"/>
      <c r="C702" s="17"/>
      <c r="D702" s="17"/>
      <c r="E702" s="71"/>
      <c r="F702" s="71"/>
      <c r="G702" s="71"/>
    </row>
    <row r="703" spans="2:7" x14ac:dyDescent="0.25">
      <c r="B703" s="17"/>
      <c r="C703" s="17"/>
      <c r="D703" s="17"/>
      <c r="E703" s="71"/>
      <c r="F703" s="71"/>
      <c r="G703" s="71"/>
    </row>
    <row r="704" spans="2:7" x14ac:dyDescent="0.25">
      <c r="B704" s="17"/>
      <c r="C704" s="17"/>
      <c r="D704" s="17"/>
      <c r="E704" s="71"/>
      <c r="F704" s="71"/>
      <c r="G704" s="71"/>
    </row>
    <row r="705" spans="2:7" x14ac:dyDescent="0.25">
      <c r="B705" s="17"/>
      <c r="C705" s="17"/>
      <c r="D705" s="17"/>
      <c r="E705" s="71"/>
      <c r="F705" s="71"/>
      <c r="G705" s="71"/>
    </row>
    <row r="706" spans="2:7" x14ac:dyDescent="0.25">
      <c r="B706" s="17"/>
      <c r="C706" s="17"/>
      <c r="D706" s="17"/>
      <c r="E706" s="71"/>
      <c r="F706" s="71"/>
      <c r="G706" s="71"/>
    </row>
    <row r="707" spans="2:7" x14ac:dyDescent="0.25">
      <c r="B707" s="17"/>
      <c r="C707" s="17"/>
      <c r="D707" s="17"/>
      <c r="E707" s="71"/>
      <c r="F707" s="71"/>
      <c r="G707" s="71"/>
    </row>
    <row r="708" spans="2:7" x14ac:dyDescent="0.25">
      <c r="B708" s="17"/>
      <c r="C708" s="17"/>
      <c r="D708" s="17"/>
      <c r="E708" s="71"/>
      <c r="F708" s="71"/>
      <c r="G708" s="71"/>
    </row>
    <row r="709" spans="2:7" x14ac:dyDescent="0.25">
      <c r="B709" s="17"/>
      <c r="C709" s="17"/>
      <c r="D709" s="17"/>
      <c r="E709" s="71"/>
      <c r="F709" s="71"/>
      <c r="G709" s="71"/>
    </row>
    <row r="710" spans="2:7" x14ac:dyDescent="0.25">
      <c r="B710" s="17"/>
      <c r="C710" s="17"/>
      <c r="D710" s="17"/>
      <c r="E710" s="71"/>
      <c r="F710" s="71"/>
      <c r="G710" s="71"/>
    </row>
    <row r="711" spans="2:7" x14ac:dyDescent="0.25">
      <c r="B711" s="17"/>
      <c r="C711" s="17"/>
      <c r="D711" s="17"/>
      <c r="E711" s="71"/>
      <c r="F711" s="71"/>
      <c r="G711" s="71"/>
    </row>
    <row r="712" spans="2:7" x14ac:dyDescent="0.25">
      <c r="B712" s="17"/>
      <c r="C712" s="17"/>
      <c r="D712" s="17"/>
      <c r="E712" s="71"/>
      <c r="F712" s="71"/>
      <c r="G712" s="71"/>
    </row>
    <row r="713" spans="2:7" x14ac:dyDescent="0.25">
      <c r="B713" s="17"/>
      <c r="C713" s="17"/>
      <c r="D713" s="17"/>
      <c r="E713" s="71"/>
      <c r="F713" s="71"/>
      <c r="G713" s="71"/>
    </row>
    <row r="714" spans="2:7" x14ac:dyDescent="0.25">
      <c r="B714" s="17"/>
      <c r="C714" s="17"/>
      <c r="D714" s="17"/>
      <c r="E714" s="71"/>
      <c r="F714" s="71"/>
      <c r="G714" s="71"/>
    </row>
    <row r="715" spans="2:7" x14ac:dyDescent="0.25">
      <c r="B715" s="17"/>
      <c r="C715" s="17"/>
      <c r="D715" s="17"/>
      <c r="E715" s="71"/>
      <c r="F715" s="71"/>
      <c r="G715" s="71"/>
    </row>
    <row r="716" spans="2:7" x14ac:dyDescent="0.25">
      <c r="B716" s="17"/>
      <c r="C716" s="17"/>
      <c r="D716" s="17"/>
      <c r="E716" s="71"/>
      <c r="F716" s="71"/>
      <c r="G716" s="71"/>
    </row>
    <row r="717" spans="2:7" x14ac:dyDescent="0.25">
      <c r="B717" s="17"/>
      <c r="C717" s="17"/>
      <c r="D717" s="17"/>
      <c r="E717" s="71"/>
      <c r="F717" s="71"/>
      <c r="G717" s="71"/>
    </row>
    <row r="718" spans="2:7" x14ac:dyDescent="0.25">
      <c r="B718" s="17"/>
      <c r="C718" s="17"/>
      <c r="D718" s="17"/>
      <c r="E718" s="71"/>
      <c r="F718" s="71"/>
      <c r="G718" s="71"/>
    </row>
    <row r="719" spans="2:7" x14ac:dyDescent="0.25">
      <c r="B719" s="17"/>
      <c r="C719" s="17"/>
      <c r="D719" s="17"/>
      <c r="E719" s="71"/>
      <c r="F719" s="71"/>
      <c r="G719" s="71"/>
    </row>
    <row r="720" spans="2:7" x14ac:dyDescent="0.25">
      <c r="B720" s="17"/>
      <c r="C720" s="17"/>
      <c r="D720" s="17"/>
      <c r="E720" s="71"/>
      <c r="F720" s="71"/>
      <c r="G720" s="71"/>
    </row>
    <row r="721" spans="2:7" x14ac:dyDescent="0.25">
      <c r="B721" s="17"/>
      <c r="C721" s="17"/>
      <c r="D721" s="17"/>
      <c r="E721" s="71"/>
      <c r="F721" s="71"/>
      <c r="G721" s="71"/>
    </row>
    <row r="722" spans="2:7" x14ac:dyDescent="0.25">
      <c r="B722" s="17"/>
      <c r="C722" s="17"/>
      <c r="D722" s="17"/>
      <c r="E722" s="71"/>
      <c r="F722" s="71"/>
      <c r="G722" s="71"/>
    </row>
    <row r="723" spans="2:7" x14ac:dyDescent="0.25">
      <c r="B723" s="17"/>
      <c r="C723" s="17"/>
      <c r="D723" s="17"/>
      <c r="E723" s="71"/>
      <c r="F723" s="71"/>
      <c r="G723" s="71"/>
    </row>
    <row r="724" spans="2:7" x14ac:dyDescent="0.25">
      <c r="B724" s="17"/>
      <c r="C724" s="17"/>
      <c r="D724" s="17"/>
      <c r="E724" s="71"/>
      <c r="F724" s="71"/>
      <c r="G724" s="71"/>
    </row>
    <row r="725" spans="2:7" x14ac:dyDescent="0.25">
      <c r="B725" s="17"/>
      <c r="C725" s="17"/>
      <c r="D725" s="17"/>
      <c r="E725" s="71"/>
      <c r="F725" s="71"/>
      <c r="G725" s="71"/>
    </row>
    <row r="726" spans="2:7" x14ac:dyDescent="0.25">
      <c r="B726" s="17"/>
      <c r="C726" s="17"/>
      <c r="D726" s="17"/>
      <c r="E726" s="71"/>
      <c r="F726" s="71"/>
      <c r="G726" s="71"/>
    </row>
    <row r="727" spans="2:7" x14ac:dyDescent="0.25">
      <c r="B727" s="17"/>
      <c r="C727" s="17"/>
      <c r="D727" s="17"/>
      <c r="E727" s="71"/>
      <c r="F727" s="71"/>
      <c r="G727" s="71"/>
    </row>
    <row r="728" spans="2:7" x14ac:dyDescent="0.25">
      <c r="B728" s="17"/>
      <c r="C728" s="17"/>
      <c r="D728" s="17"/>
      <c r="E728" s="71"/>
      <c r="F728" s="71"/>
      <c r="G728" s="71"/>
    </row>
    <row r="729" spans="2:7" x14ac:dyDescent="0.25">
      <c r="B729" s="17"/>
      <c r="C729" s="17"/>
      <c r="D729" s="17"/>
      <c r="E729" s="71"/>
      <c r="F729" s="71"/>
      <c r="G729" s="71"/>
    </row>
    <row r="730" spans="2:7" x14ac:dyDescent="0.25">
      <c r="B730" s="17"/>
      <c r="C730" s="17"/>
      <c r="D730" s="17"/>
      <c r="E730" s="71"/>
      <c r="F730" s="71"/>
      <c r="G730" s="71"/>
    </row>
  </sheetData>
  <dataValidations count="5">
    <dataValidation type="list" allowBlank="1" showInputMessage="1" showErrorMessage="1" sqref="B4:B53" xr:uid="{00000000-0002-0000-0900-000000000000}">
      <formula1>$I$1:$K$1</formula1>
    </dataValidation>
    <dataValidation type="list" allowBlank="1" showInputMessage="1" showErrorMessage="1" sqref="F4:F53" xr:uid="{00000000-0002-0000-0900-000001000000}">
      <formula1>$I$2:$J$2</formula1>
    </dataValidation>
    <dataValidation type="list" allowBlank="1" showInputMessage="1" showErrorMessage="1" sqref="C4:C53" xr:uid="{00000000-0002-0000-0900-000002000000}">
      <formula1>Marcas</formula1>
    </dataValidation>
    <dataValidation type="list" allowBlank="1" showInputMessage="1" showErrorMessage="1" sqref="D4:D53" xr:uid="{00000000-0002-0000-0900-000003000000}">
      <formula1>IF(C4="3M Quest",quest,IF(C4="Svantek",svantek,IF(C4="01dB",db,IF(C4="Brüel &amp; Kjaer",bruel,IF(C4="Cirrus",cirrus,"")))))</formula1>
    </dataValidation>
    <dataValidation type="list" allowBlank="1" showInputMessage="1" sqref="E4:E53" xr:uid="{00000000-0002-0000-0900-000005000000}">
      <formula1>IF($D$4="Wed 007",wed,"")</formula1>
    </dataValidation>
  </dataValidations>
  <pageMargins left="0.7" right="0.7" top="0.75" bottom="0.75" header="0.3" footer="0.3"/>
  <pageSetup orientation="portrait" horizontalDpi="300" verticalDpi="300" r:id="rId1"/>
  <drawing r:id="rId2"/>
  <legacyDrawing r:id="rId3"/>
  <controls>
    <mc:AlternateContent xmlns:mc="http://schemas.openxmlformats.org/markup-compatibility/2006">
      <mc:Choice Requires="x14">
        <control shapeId="38915" r:id="rId4" name="CommandButton1">
          <controlPr defaultSize="0" autoLine="0" r:id="rId5">
            <anchor moveWithCells="1">
              <from>
                <xdr:col>7</xdr:col>
                <xdr:colOff>266700</xdr:colOff>
                <xdr:row>1</xdr:row>
                <xdr:rowOff>0</xdr:rowOff>
              </from>
              <to>
                <xdr:col>12</xdr:col>
                <xdr:colOff>657225</xdr:colOff>
                <xdr:row>2</xdr:row>
                <xdr:rowOff>200025</xdr:rowOff>
              </to>
            </anchor>
          </controlPr>
        </control>
      </mc:Choice>
      <mc:Fallback>
        <control shapeId="38915" r:id="rId4" name="CommandButton1"/>
      </mc:Fallback>
    </mc:AlternateContent>
  </control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3">
    <tabColor rgb="FF00B050"/>
  </sheetPr>
  <dimension ref="A2:O260"/>
  <sheetViews>
    <sheetView workbookViewId="0">
      <selection activeCell="P6" sqref="P6"/>
    </sheetView>
  </sheetViews>
  <sheetFormatPr baseColWidth="10" defaultRowHeight="15" x14ac:dyDescent="0.25"/>
  <cols>
    <col min="1" max="1" width="2.42578125" customWidth="1"/>
    <col min="2" max="2" width="10.140625" customWidth="1"/>
    <col min="3" max="3" width="19.28515625" customWidth="1"/>
    <col min="4" max="4" width="14.42578125" hidden="1" customWidth="1"/>
    <col min="5" max="5" width="10.28515625" customWidth="1"/>
    <col min="6" max="6" width="9.5703125" customWidth="1"/>
    <col min="7" max="7" width="4" bestFit="1" customWidth="1"/>
    <col min="8" max="8" width="4.7109375" customWidth="1"/>
    <col min="9" max="10" width="6" customWidth="1"/>
    <col min="11" max="11" width="8.85546875" customWidth="1"/>
    <col min="12" max="12" width="13.5703125" customWidth="1"/>
    <col min="13" max="13" width="28.5703125" customWidth="1"/>
    <col min="14" max="14" width="1.85546875" customWidth="1"/>
    <col min="15" max="15" width="6.85546875" customWidth="1"/>
  </cols>
  <sheetData>
    <row r="2" spans="1:15" x14ac:dyDescent="0.25">
      <c r="A2" s="89"/>
      <c r="B2" s="130"/>
      <c r="C2" s="130"/>
      <c r="D2" s="130"/>
      <c r="E2" s="130"/>
      <c r="F2" s="130"/>
      <c r="G2" s="130"/>
      <c r="H2" s="130"/>
      <c r="I2" s="130"/>
      <c r="J2" s="130"/>
      <c r="K2" s="130"/>
      <c r="L2" s="130"/>
      <c r="M2" s="130"/>
      <c r="N2" s="130"/>
    </row>
    <row r="3" spans="1:15" ht="23.1" customHeight="1" x14ac:dyDescent="0.25">
      <c r="A3" s="166" t="s">
        <v>9</v>
      </c>
      <c r="B3" s="166" t="s">
        <v>0</v>
      </c>
      <c r="C3" s="166" t="s">
        <v>1</v>
      </c>
      <c r="D3" s="166" t="s">
        <v>15</v>
      </c>
      <c r="E3" s="166" t="s">
        <v>4</v>
      </c>
      <c r="F3" s="166" t="s">
        <v>5</v>
      </c>
      <c r="G3" s="166" t="s">
        <v>38</v>
      </c>
      <c r="H3" s="166" t="s">
        <v>206</v>
      </c>
      <c r="I3" s="166" t="s">
        <v>63</v>
      </c>
      <c r="J3" s="166" t="s">
        <v>7</v>
      </c>
      <c r="K3" s="166" t="s">
        <v>235</v>
      </c>
      <c r="L3" s="166" t="s">
        <v>16</v>
      </c>
      <c r="M3" s="166" t="s">
        <v>231</v>
      </c>
      <c r="N3" s="131"/>
      <c r="O3" s="110" t="s">
        <v>236</v>
      </c>
    </row>
    <row r="4" spans="1:15" ht="80.099999999999994" customHeight="1" x14ac:dyDescent="0.25">
      <c r="A4" s="167">
        <v>1</v>
      </c>
      <c r="B4" s="167" t="str">
        <f>'Puestos de Trabajo Esp'!B7</f>
        <v>9200-9300</v>
      </c>
      <c r="C4" s="167" t="str">
        <f>'Puestos de Trabajo Esp'!C7</f>
        <v>Obras civiles (carpinteros, albañil, Cubicador, Enfierradores, Maestro Primera y segunda.</v>
      </c>
      <c r="D4" s="167">
        <f>'Puestos de Trabajo Esp'!U7</f>
        <v>1</v>
      </c>
      <c r="E4" s="167" t="str">
        <f>'Puestos de Trabajo Esp'!Y7</f>
        <v xml:space="preserve">José Luis Urnia </v>
      </c>
      <c r="F4" s="167" t="str">
        <f>'Puestos de Trabajo Esp'!Z7</f>
        <v>8.677.781-9</v>
      </c>
      <c r="G4" s="167">
        <f>'Puestos de Trabajo Esp'!AA7</f>
        <v>7</v>
      </c>
      <c r="H4" s="167">
        <f>'Puestos de Trabajo Esp'!AB7</f>
        <v>25.4</v>
      </c>
      <c r="I4" s="167">
        <f>'Puestos de Trabajo Esp'!AC7</f>
        <v>80</v>
      </c>
      <c r="J4" s="167" t="e">
        <f>'Puestos de Trabajo Esp'!AD7</f>
        <v>#REF!</v>
      </c>
      <c r="K4" s="168" t="e">
        <f>'Puestos de Trabajo Esp'!AE7</f>
        <v>#REF!</v>
      </c>
      <c r="L4" s="167" t="e">
        <f>'Puestos de Trabajo Esp'!AF7</f>
        <v>#REF!</v>
      </c>
      <c r="M4" s="167" t="e">
        <f>'Puestos de Trabajo Esp'!AG7</f>
        <v>#REF!</v>
      </c>
      <c r="N4" s="78"/>
      <c r="O4" s="11" t="e">
        <f>IF(K4="Importante",2,IF(K4="Crítico",3,1))</f>
        <v>#REF!</v>
      </c>
    </row>
    <row r="5" spans="1:15" ht="80.099999999999994" customHeight="1" x14ac:dyDescent="0.25">
      <c r="A5" s="167">
        <v>2</v>
      </c>
      <c r="B5" s="167" t="str">
        <f>'Puestos de Trabajo Esp'!B12</f>
        <v>9200 - 9300</v>
      </c>
      <c r="C5" s="167" t="str">
        <f>'Puestos de Trabajo Esp'!C12</f>
        <v>Soldadores</v>
      </c>
      <c r="D5" s="167">
        <f>'Puestos de Trabajo Esp'!U12</f>
        <v>2</v>
      </c>
      <c r="E5" s="167" t="str">
        <f>'Puestos de Trabajo Esp'!Y12</f>
        <v>Juan Chávez</v>
      </c>
      <c r="F5" s="167" t="str">
        <f>'Puestos de Trabajo Esp'!Z12</f>
        <v>8.677.781-9</v>
      </c>
      <c r="G5" s="167">
        <f>'Puestos de Trabajo Esp'!AA12</f>
        <v>2</v>
      </c>
      <c r="H5" s="167">
        <f>'Puestos de Trabajo Esp'!AB12</f>
        <v>16</v>
      </c>
      <c r="I5" s="167">
        <f>'Puestos de Trabajo Esp'!AC12</f>
        <v>82</v>
      </c>
      <c r="J5" s="167" t="e">
        <f>'Puestos de Trabajo Esp'!AD12</f>
        <v>#REF!</v>
      </c>
      <c r="K5" s="169" t="e">
        <f>'Puestos de Trabajo Esp'!AE12</f>
        <v>#REF!</v>
      </c>
      <c r="L5" s="167" t="e">
        <f>'Puestos de Trabajo Esp'!AF12</f>
        <v>#REF!</v>
      </c>
      <c r="M5" s="167" t="e">
        <f>'Puestos de Trabajo Esp'!AG12</f>
        <v>#REF!</v>
      </c>
      <c r="N5" s="78"/>
      <c r="O5" s="11" t="e">
        <f t="shared" ref="O5:O52" si="0">IF(K5="Importante",2,IF(K5="Crítico",3,1))</f>
        <v>#REF!</v>
      </c>
    </row>
    <row r="6" spans="1:15" ht="80.099999999999994" customHeight="1" x14ac:dyDescent="0.25">
      <c r="A6" s="167">
        <v>3</v>
      </c>
      <c r="B6" s="167" t="str">
        <f>'Puestos de Trabajo Esp'!B17</f>
        <v>9200-9300</v>
      </c>
      <c r="C6" s="167" t="str">
        <f>'Puestos de Trabajo Esp'!C17</f>
        <v>prevencionista</v>
      </c>
      <c r="D6" s="167">
        <f>'Puestos de Trabajo Esp'!U17</f>
        <v>3</v>
      </c>
      <c r="E6" s="167" t="str">
        <f>'Puestos de Trabajo Esp'!Y17</f>
        <v>Claudio Vega</v>
      </c>
      <c r="F6" s="167" t="str">
        <f>'Puestos de Trabajo Esp'!Z17</f>
        <v>8.677.781-9</v>
      </c>
      <c r="G6" s="167">
        <f>'Puestos de Trabajo Esp'!AA17</f>
        <v>0.5</v>
      </c>
      <c r="H6" s="167">
        <f>'Puestos de Trabajo Esp'!AB17</f>
        <v>0.8</v>
      </c>
      <c r="I6" s="167">
        <f>'Puestos de Trabajo Esp'!AC17</f>
        <v>95</v>
      </c>
      <c r="J6" s="167" t="e">
        <f>'Puestos de Trabajo Esp'!AD17</f>
        <v>#REF!</v>
      </c>
      <c r="K6" s="168" t="e">
        <f>'Puestos de Trabajo Esp'!AE17</f>
        <v>#REF!</v>
      </c>
      <c r="L6" s="167" t="e">
        <f>'Puestos de Trabajo Esp'!AF17</f>
        <v>#REF!</v>
      </c>
      <c r="M6" s="167" t="e">
        <f>'Puestos de Trabajo Esp'!AG17</f>
        <v>#REF!</v>
      </c>
      <c r="N6" s="78"/>
      <c r="O6" s="11" t="e">
        <f t="shared" si="0"/>
        <v>#REF!</v>
      </c>
    </row>
    <row r="7" spans="1:15" ht="80.099999999999994" customHeight="1" x14ac:dyDescent="0.25">
      <c r="A7" s="167">
        <v>4</v>
      </c>
      <c r="B7" s="167" t="e">
        <f>'Puestos de Trabajo Esp'!B22</f>
        <v>#REF!</v>
      </c>
      <c r="C7" s="167" t="e">
        <f>'Puestos de Trabajo Esp'!C22</f>
        <v>#REF!</v>
      </c>
      <c r="D7" s="167">
        <f>'Puestos de Trabajo Esp'!U22</f>
        <v>4</v>
      </c>
      <c r="E7" s="167" t="str">
        <f>'Puestos de Trabajo Esp'!Y22</f>
        <v>Lucía Carrera</v>
      </c>
      <c r="F7" s="167" t="str">
        <f>'Puestos de Trabajo Esp'!Z22</f>
        <v>8.677.781-9</v>
      </c>
      <c r="G7" s="167">
        <f>'Puestos de Trabajo Esp'!AA22</f>
        <v>7</v>
      </c>
      <c r="H7" s="167">
        <f>'Puestos de Trabajo Esp'!AB22</f>
        <v>25.4</v>
      </c>
      <c r="I7" s="167">
        <f>'Puestos de Trabajo Esp'!AC22</f>
        <v>80</v>
      </c>
      <c r="J7" s="167" t="e">
        <f>'Puestos de Trabajo Esp'!AD22</f>
        <v>#REF!</v>
      </c>
      <c r="K7" s="169" t="e">
        <f>'Puestos de Trabajo Esp'!AE22</f>
        <v>#REF!</v>
      </c>
      <c r="L7" s="167" t="e">
        <f>'Puestos de Trabajo Esp'!AF22</f>
        <v>#REF!</v>
      </c>
      <c r="M7" s="167" t="e">
        <f>'Puestos de Trabajo Esp'!AG22</f>
        <v>#REF!</v>
      </c>
      <c r="N7" s="78"/>
      <c r="O7" s="11" t="e">
        <f t="shared" si="0"/>
        <v>#REF!</v>
      </c>
    </row>
    <row r="8" spans="1:15" ht="80.099999999999994" customHeight="1" x14ac:dyDescent="0.25">
      <c r="A8" s="167">
        <v>5</v>
      </c>
      <c r="B8" s="167" t="e">
        <f>'Puestos de Trabajo Esp'!B27</f>
        <v>#REF!</v>
      </c>
      <c r="C8" s="167" t="e">
        <f>'Puestos de Trabajo Esp'!C27</f>
        <v>#REF!</v>
      </c>
      <c r="D8" s="167">
        <f>'Puestos de Trabajo Esp'!U27</f>
        <v>5</v>
      </c>
      <c r="E8" s="167" t="str">
        <f>'Puestos de Trabajo Esp'!Y27</f>
        <v>Cristian Torres</v>
      </c>
      <c r="F8" s="167" t="str">
        <f>'Puestos de Trabajo Esp'!Z27</f>
        <v>8.677.781-9</v>
      </c>
      <c r="G8" s="167">
        <f>'Puestos de Trabajo Esp'!AA27</f>
        <v>7</v>
      </c>
      <c r="H8" s="167">
        <f>'Puestos de Trabajo Esp'!AB27</f>
        <v>25.4</v>
      </c>
      <c r="I8" s="167">
        <f>'Puestos de Trabajo Esp'!AC27</f>
        <v>80</v>
      </c>
      <c r="J8" s="167" t="e">
        <f>'Puestos de Trabajo Esp'!AD27</f>
        <v>#REF!</v>
      </c>
      <c r="K8" s="168" t="e">
        <f>'Puestos de Trabajo Esp'!AE27</f>
        <v>#REF!</v>
      </c>
      <c r="L8" s="167" t="e">
        <f>'Puestos de Trabajo Esp'!AF27</f>
        <v>#REF!</v>
      </c>
      <c r="M8" s="167" t="e">
        <f>'Puestos de Trabajo Esp'!AG27</f>
        <v>#REF!</v>
      </c>
      <c r="N8" s="78"/>
      <c r="O8" s="11" t="e">
        <f t="shared" si="0"/>
        <v>#REF!</v>
      </c>
    </row>
    <row r="9" spans="1:15" ht="80.099999999999994" customHeight="1" x14ac:dyDescent="0.25">
      <c r="A9" s="167"/>
      <c r="B9" s="167" t="str">
        <f>'Puestos de Trabajo Esp'!B32</f>
        <v>9200-9300</v>
      </c>
      <c r="C9" s="167" t="str">
        <f>'Puestos de Trabajo Esp'!C32</f>
        <v xml:space="preserve">Capataces </v>
      </c>
      <c r="D9" s="167">
        <f>'Puestos de Trabajo Esp'!U32</f>
        <v>6</v>
      </c>
      <c r="E9" s="167" t="str">
        <f>'Puestos de Trabajo Esp'!Y32</f>
        <v>Aldo Canales</v>
      </c>
      <c r="F9" s="167" t="str">
        <f>'Puestos de Trabajo Esp'!Z32</f>
        <v>8.677.781-9</v>
      </c>
      <c r="G9" s="167">
        <f>'Puestos de Trabajo Esp'!AA32</f>
        <v>7</v>
      </c>
      <c r="H9" s="167">
        <f>'Puestos de Trabajo Esp'!AB32</f>
        <v>25.4</v>
      </c>
      <c r="I9" s="167">
        <f>'Puestos de Trabajo Esp'!AC32</f>
        <v>80</v>
      </c>
      <c r="J9" s="167" t="e">
        <f>'Puestos de Trabajo Esp'!AD32</f>
        <v>#REF!</v>
      </c>
      <c r="K9" s="168" t="e">
        <f>'Puestos de Trabajo Esp'!AE32</f>
        <v>#REF!</v>
      </c>
      <c r="L9" s="167" t="e">
        <f>'Puestos de Trabajo Esp'!AF32</f>
        <v>#REF!</v>
      </c>
      <c r="M9" s="167" t="e">
        <f>'Puestos de Trabajo Esp'!AG32</f>
        <v>#REF!</v>
      </c>
      <c r="N9" s="78"/>
      <c r="O9" s="11" t="e">
        <f t="shared" si="0"/>
        <v>#REF!</v>
      </c>
    </row>
    <row r="10" spans="1:15" ht="80.099999999999994" customHeight="1" x14ac:dyDescent="0.25">
      <c r="A10" s="167"/>
      <c r="B10" s="167" t="str">
        <f>'Puestos de Trabajo Esp'!B37</f>
        <v>9200-9300</v>
      </c>
      <c r="C10" s="167" t="str">
        <f>'Puestos de Trabajo Esp'!C37</f>
        <v>Supervisores</v>
      </c>
      <c r="D10" s="167">
        <f>'Puestos de Trabajo Esp'!U37</f>
        <v>7</v>
      </c>
      <c r="E10" s="167" t="str">
        <f>'Puestos de Trabajo Esp'!Y37</f>
        <v>Rodrigo Astudillo</v>
      </c>
      <c r="F10" s="167" t="str">
        <f>'Puestos de Trabajo Esp'!Z37</f>
        <v>8.677.781-9</v>
      </c>
      <c r="G10" s="167">
        <f>'Puestos de Trabajo Esp'!AA37</f>
        <v>7</v>
      </c>
      <c r="H10" s="167">
        <f>'Puestos de Trabajo Esp'!AB37</f>
        <v>25.4</v>
      </c>
      <c r="I10" s="167">
        <f>'Puestos de Trabajo Esp'!AC37</f>
        <v>80</v>
      </c>
      <c r="J10" s="167" t="e">
        <f>'Puestos de Trabajo Esp'!AD37</f>
        <v>#REF!</v>
      </c>
      <c r="K10" s="169" t="e">
        <f>'Puestos de Trabajo Esp'!AE37</f>
        <v>#REF!</v>
      </c>
      <c r="L10" s="167" t="e">
        <f>'Puestos de Trabajo Esp'!AF37</f>
        <v>#REF!</v>
      </c>
      <c r="M10" s="167" t="e">
        <f>'Puestos de Trabajo Esp'!AG37</f>
        <v>#REF!</v>
      </c>
      <c r="N10" s="78"/>
      <c r="O10" s="11" t="e">
        <f t="shared" si="0"/>
        <v>#REF!</v>
      </c>
    </row>
    <row r="11" spans="1:15" ht="80.099999999999994" customHeight="1" x14ac:dyDescent="0.25">
      <c r="A11" s="167"/>
      <c r="B11" s="167" t="e">
        <f>'Puestos de Trabajo Esp'!B42</f>
        <v>#REF!</v>
      </c>
      <c r="C11" s="167" t="e">
        <f>'Puestos de Trabajo Esp'!C42</f>
        <v>#REF!</v>
      </c>
      <c r="D11" s="167">
        <f>'Puestos de Trabajo Esp'!U42</f>
        <v>8</v>
      </c>
      <c r="E11" s="167" t="str">
        <f>'Puestos de Trabajo Esp'!Y42</f>
        <v>Jorge Hermosilla</v>
      </c>
      <c r="F11" s="167" t="str">
        <f>'Puestos de Trabajo Esp'!Z42</f>
        <v>8.677.781-9</v>
      </c>
      <c r="G11" s="167">
        <f>'Puestos de Trabajo Esp'!AA42</f>
        <v>7</v>
      </c>
      <c r="H11" s="167">
        <f>'Puestos de Trabajo Esp'!AB42</f>
        <v>25.4</v>
      </c>
      <c r="I11" s="167">
        <f>'Puestos de Trabajo Esp'!AC42</f>
        <v>80</v>
      </c>
      <c r="J11" s="167" t="e">
        <f>'Puestos de Trabajo Esp'!AD42</f>
        <v>#REF!</v>
      </c>
      <c r="K11" s="168" t="e">
        <f>'Puestos de Trabajo Esp'!AE42</f>
        <v>#REF!</v>
      </c>
      <c r="L11" s="167" t="e">
        <f>'Puestos de Trabajo Esp'!AF42</f>
        <v>#REF!</v>
      </c>
      <c r="M11" s="167" t="e">
        <f>'Puestos de Trabajo Esp'!AG42</f>
        <v>#REF!</v>
      </c>
      <c r="N11" s="78"/>
      <c r="O11" s="11" t="e">
        <f t="shared" si="0"/>
        <v>#REF!</v>
      </c>
    </row>
    <row r="12" spans="1:15" ht="80.099999999999994" customHeight="1" x14ac:dyDescent="0.25">
      <c r="A12" s="167"/>
      <c r="B12" s="167" t="e">
        <f>'Puestos de Trabajo Esp'!B47</f>
        <v>#REF!</v>
      </c>
      <c r="C12" s="167" t="e">
        <f>'Puestos de Trabajo Esp'!C47</f>
        <v>#REF!</v>
      </c>
      <c r="D12" s="167">
        <f>'Puestos de Trabajo Esp'!U47</f>
        <v>4</v>
      </c>
      <c r="E12" s="167" t="str">
        <f>'Puestos de Trabajo Esp'!Y47</f>
        <v>Jorge Hermosilla</v>
      </c>
      <c r="F12" s="167" t="str">
        <f>'Puestos de Trabajo Esp'!Z47</f>
        <v>8.677.781-9</v>
      </c>
      <c r="G12" s="167">
        <f>'Puestos de Trabajo Esp'!AA47</f>
        <v>7</v>
      </c>
      <c r="H12" s="167">
        <f>'Puestos de Trabajo Esp'!AB47</f>
        <v>25.4</v>
      </c>
      <c r="I12" s="167">
        <f>'Puestos de Trabajo Esp'!AC47</f>
        <v>80</v>
      </c>
      <c r="J12" s="167" t="e">
        <f>'Puestos de Trabajo Esp'!AD47</f>
        <v>#REF!</v>
      </c>
      <c r="K12" s="169" t="e">
        <f>'Puestos de Trabajo Esp'!AE47</f>
        <v>#REF!</v>
      </c>
      <c r="L12" s="167" t="e">
        <f>'Puestos de Trabajo Esp'!AF47</f>
        <v>#REF!</v>
      </c>
      <c r="M12" s="167" t="e">
        <f>'Puestos de Trabajo Esp'!AG47</f>
        <v>#REF!</v>
      </c>
      <c r="N12" s="78"/>
      <c r="O12" s="11" t="e">
        <f t="shared" si="0"/>
        <v>#REF!</v>
      </c>
    </row>
    <row r="13" spans="1:15" ht="80.099999999999994" customHeight="1" x14ac:dyDescent="0.25">
      <c r="A13" s="167"/>
      <c r="B13" s="167" t="e">
        <f>'Puestos de Trabajo Esp'!B52</f>
        <v>#REF!</v>
      </c>
      <c r="C13" s="167" t="e">
        <f>'Puestos de Trabajo Esp'!C52</f>
        <v>#REF!</v>
      </c>
      <c r="D13" s="167">
        <f>'Puestos de Trabajo Esp'!U52</f>
        <v>4</v>
      </c>
      <c r="E13" s="167" t="str">
        <f>'Puestos de Trabajo Esp'!Y52</f>
        <v>Jorge Hermosilla</v>
      </c>
      <c r="F13" s="167" t="str">
        <f>'Puestos de Trabajo Esp'!Z52</f>
        <v>8.677.781-9</v>
      </c>
      <c r="G13" s="167">
        <f>'Puestos de Trabajo Esp'!AA52</f>
        <v>7</v>
      </c>
      <c r="H13" s="167">
        <f>'Puestos de Trabajo Esp'!AB52</f>
        <v>25.4</v>
      </c>
      <c r="I13" s="167">
        <f>'Puestos de Trabajo Esp'!AC52</f>
        <v>80</v>
      </c>
      <c r="J13" s="167" t="e">
        <f>'Puestos de Trabajo Esp'!AD52</f>
        <v>#REF!</v>
      </c>
      <c r="K13" s="168" t="e">
        <f>'Puestos de Trabajo Esp'!AE52</f>
        <v>#REF!</v>
      </c>
      <c r="L13" s="167" t="e">
        <f>'Puestos de Trabajo Esp'!AF52</f>
        <v>#REF!</v>
      </c>
      <c r="M13" s="167" t="e">
        <f>'Puestos de Trabajo Esp'!AG52</f>
        <v>#REF!</v>
      </c>
      <c r="N13" s="78"/>
      <c r="O13" s="11" t="e">
        <f t="shared" si="0"/>
        <v>#REF!</v>
      </c>
    </row>
    <row r="14" spans="1:15" ht="80.099999999999994" customHeight="1" x14ac:dyDescent="0.25">
      <c r="A14" s="167"/>
      <c r="B14" s="167" t="e">
        <f>'Puestos de Trabajo Esp'!B57</f>
        <v>#REF!</v>
      </c>
      <c r="C14" s="167" t="e">
        <f>'Puestos de Trabajo Esp'!C57</f>
        <v>#REF!</v>
      </c>
      <c r="D14" s="167">
        <f>'Puestos de Trabajo Esp'!U57</f>
        <v>4</v>
      </c>
      <c r="E14" s="167" t="str">
        <f>'Puestos de Trabajo Esp'!Y57</f>
        <v xml:space="preserve">José Luis Urnia </v>
      </c>
      <c r="F14" s="167" t="str">
        <f>'Puestos de Trabajo Esp'!Z57</f>
        <v>8.677.781-9</v>
      </c>
      <c r="G14" s="167">
        <f>'Puestos de Trabajo Esp'!AA57</f>
        <v>7</v>
      </c>
      <c r="H14" s="167">
        <f>'Puestos de Trabajo Esp'!AB57</f>
        <v>25.4</v>
      </c>
      <c r="I14" s="167">
        <f>'Puestos de Trabajo Esp'!AC57</f>
        <v>80</v>
      </c>
      <c r="J14" s="167" t="e">
        <f>'Puestos de Trabajo Esp'!AD57</f>
        <v>#REF!</v>
      </c>
      <c r="K14" s="168" t="e">
        <f>'Puestos de Trabajo Esp'!AE57</f>
        <v>#REF!</v>
      </c>
      <c r="L14" s="167" t="e">
        <f>'Puestos de Trabajo Esp'!AF57</f>
        <v>#REF!</v>
      </c>
      <c r="M14" s="167" t="e">
        <f>'Puestos de Trabajo Esp'!AG57</f>
        <v>#REF!</v>
      </c>
      <c r="N14" s="78"/>
      <c r="O14" s="11" t="e">
        <f t="shared" si="0"/>
        <v>#REF!</v>
      </c>
    </row>
    <row r="15" spans="1:15" ht="80.099999999999994" customHeight="1" x14ac:dyDescent="0.25">
      <c r="A15" s="167"/>
      <c r="B15" s="167" t="e">
        <f>'Puestos de Trabajo Esp'!B62</f>
        <v>#REF!</v>
      </c>
      <c r="C15" s="167" t="e">
        <f>'Puestos de Trabajo Esp'!C62</f>
        <v>#REF!</v>
      </c>
      <c r="D15" s="167">
        <f>'Puestos de Trabajo Esp'!U62</f>
        <v>5</v>
      </c>
      <c r="E15" s="167" t="str">
        <f>'Puestos de Trabajo Esp'!Y62</f>
        <v>Juan Chávez</v>
      </c>
      <c r="F15" s="167" t="str">
        <f>'Puestos de Trabajo Esp'!Z62</f>
        <v>8.677.781-9</v>
      </c>
      <c r="G15" s="167">
        <f>'Puestos de Trabajo Esp'!AA62</f>
        <v>2</v>
      </c>
      <c r="H15" s="167">
        <f>'Puestos de Trabajo Esp'!AB62</f>
        <v>25.4</v>
      </c>
      <c r="I15" s="167">
        <f>'Puestos de Trabajo Esp'!AC62</f>
        <v>80</v>
      </c>
      <c r="J15" s="167" t="e">
        <f>'Puestos de Trabajo Esp'!AD62</f>
        <v>#REF!</v>
      </c>
      <c r="K15" s="169" t="e">
        <f>'Puestos de Trabajo Esp'!AE62</f>
        <v>#REF!</v>
      </c>
      <c r="L15" s="167" t="e">
        <f>'Puestos de Trabajo Esp'!AF62</f>
        <v>#REF!</v>
      </c>
      <c r="M15" s="167" t="e">
        <f>'Puestos de Trabajo Esp'!AG62</f>
        <v>#REF!</v>
      </c>
      <c r="N15" s="78"/>
      <c r="O15" s="11" t="e">
        <f t="shared" si="0"/>
        <v>#REF!</v>
      </c>
    </row>
    <row r="16" spans="1:15" ht="80.099999999999994" customHeight="1" x14ac:dyDescent="0.25">
      <c r="A16" s="167"/>
      <c r="B16" s="167" t="e">
        <f>'Puestos de Trabajo Esp'!B67</f>
        <v>#REF!</v>
      </c>
      <c r="C16" s="167" t="e">
        <f>'Puestos de Trabajo Esp'!C67</f>
        <v>#REF!</v>
      </c>
      <c r="D16" s="167">
        <f>'Puestos de Trabajo Esp'!U67</f>
        <v>5</v>
      </c>
      <c r="E16" s="167" t="str">
        <f>'Puestos de Trabajo Esp'!Y67</f>
        <v>Claudio Vega</v>
      </c>
      <c r="F16" s="167" t="str">
        <f>'Puestos de Trabajo Esp'!Z67</f>
        <v>8.677.781-9</v>
      </c>
      <c r="G16" s="167">
        <f>'Puestos de Trabajo Esp'!AA67</f>
        <v>0.5</v>
      </c>
      <c r="H16" s="167">
        <f>'Puestos de Trabajo Esp'!AB67</f>
        <v>25.4</v>
      </c>
      <c r="I16" s="167">
        <f>'Puestos de Trabajo Esp'!AC67</f>
        <v>80</v>
      </c>
      <c r="J16" s="167" t="e">
        <f>'Puestos de Trabajo Esp'!AD67</f>
        <v>#REF!</v>
      </c>
      <c r="K16" s="168" t="e">
        <f>'Puestos de Trabajo Esp'!AE67</f>
        <v>#REF!</v>
      </c>
      <c r="L16" s="167" t="e">
        <f>'Puestos de Trabajo Esp'!AF67</f>
        <v>#REF!</v>
      </c>
      <c r="M16" s="167" t="e">
        <f>'Puestos de Trabajo Esp'!AG67</f>
        <v>#REF!</v>
      </c>
      <c r="N16" s="78"/>
      <c r="O16" s="11" t="e">
        <f t="shared" si="0"/>
        <v>#REF!</v>
      </c>
    </row>
    <row r="17" spans="1:15" ht="80.099999999999994" customHeight="1" x14ac:dyDescent="0.25">
      <c r="A17" s="167"/>
      <c r="B17" s="167" t="e">
        <f>'Puestos de Trabajo Esp'!B72</f>
        <v>#REF!</v>
      </c>
      <c r="C17" s="167" t="e">
        <f>'Puestos de Trabajo Esp'!C72</f>
        <v>#REF!</v>
      </c>
      <c r="D17" s="167">
        <f>'Puestos de Trabajo Esp'!U72</f>
        <v>5</v>
      </c>
      <c r="E17" s="167" t="str">
        <f>'Puestos de Trabajo Esp'!Y72</f>
        <v>Lucía Carrera</v>
      </c>
      <c r="F17" s="167" t="str">
        <f>'Puestos de Trabajo Esp'!Z72</f>
        <v>8.677.781-9</v>
      </c>
      <c r="G17" s="167">
        <f>'Puestos de Trabajo Esp'!AA72</f>
        <v>7</v>
      </c>
      <c r="H17" s="167">
        <f>'Puestos de Trabajo Esp'!AB72</f>
        <v>25.4</v>
      </c>
      <c r="I17" s="167">
        <f>'Puestos de Trabajo Esp'!AC72</f>
        <v>80</v>
      </c>
      <c r="J17" s="167" t="e">
        <f>'Puestos de Trabajo Esp'!AD72</f>
        <v>#REF!</v>
      </c>
      <c r="K17" s="169" t="e">
        <f>'Puestos de Trabajo Esp'!AE72</f>
        <v>#REF!</v>
      </c>
      <c r="L17" s="167" t="e">
        <f>'Puestos de Trabajo Esp'!AF72</f>
        <v>#REF!</v>
      </c>
      <c r="M17" s="167" t="e">
        <f>'Puestos de Trabajo Esp'!AG72</f>
        <v>#REF!</v>
      </c>
      <c r="N17" s="78"/>
      <c r="O17" s="11" t="e">
        <f t="shared" si="0"/>
        <v>#REF!</v>
      </c>
    </row>
    <row r="18" spans="1:15" ht="80.099999999999994" customHeight="1" x14ac:dyDescent="0.25">
      <c r="A18" s="167"/>
      <c r="B18" s="167" t="e">
        <f>'Puestos de Trabajo Esp'!B77</f>
        <v>#REF!</v>
      </c>
      <c r="C18" s="167" t="e">
        <f>'Puestos de Trabajo Esp'!C77</f>
        <v>#REF!</v>
      </c>
      <c r="D18" s="167">
        <f>'Puestos de Trabajo Esp'!U77</f>
        <v>5</v>
      </c>
      <c r="E18" s="167" t="str">
        <f>'Puestos de Trabajo Esp'!Y77</f>
        <v>Cristian Torres</v>
      </c>
      <c r="F18" s="167" t="str">
        <f>'Puestos de Trabajo Esp'!Z77</f>
        <v>8.677.781-9</v>
      </c>
      <c r="G18" s="167">
        <f>'Puestos de Trabajo Esp'!AA77</f>
        <v>7</v>
      </c>
      <c r="H18" s="167">
        <f>'Puestos de Trabajo Esp'!AB77</f>
        <v>25.4</v>
      </c>
      <c r="I18" s="167">
        <f>'Puestos de Trabajo Esp'!AC77</f>
        <v>80</v>
      </c>
      <c r="J18" s="167" t="e">
        <f>'Puestos de Trabajo Esp'!AD77</f>
        <v>#REF!</v>
      </c>
      <c r="K18" s="168" t="e">
        <f>'Puestos de Trabajo Esp'!AE77</f>
        <v>#REF!</v>
      </c>
      <c r="L18" s="167" t="e">
        <f>'Puestos de Trabajo Esp'!AF77</f>
        <v>#REF!</v>
      </c>
      <c r="M18" s="167" t="e">
        <f>'Puestos de Trabajo Esp'!AG77</f>
        <v>#REF!</v>
      </c>
      <c r="N18" s="78"/>
      <c r="O18" s="11" t="e">
        <f t="shared" si="0"/>
        <v>#REF!</v>
      </c>
    </row>
    <row r="19" spans="1:15" ht="80.099999999999994" customHeight="1" x14ac:dyDescent="0.25">
      <c r="A19" s="167"/>
      <c r="B19" s="167" t="e">
        <f>'Puestos de Trabajo Esp'!B82</f>
        <v>#REF!</v>
      </c>
      <c r="C19" s="167" t="e">
        <f>'Puestos de Trabajo Esp'!C82</f>
        <v>#REF!</v>
      </c>
      <c r="D19" s="167">
        <f>'Puestos de Trabajo Esp'!U82</f>
        <v>0</v>
      </c>
      <c r="E19" s="167">
        <f>'Puestos de Trabajo Esp'!Y82</f>
        <v>0</v>
      </c>
      <c r="F19" s="167">
        <f>'Puestos de Trabajo Esp'!Z82</f>
        <v>0</v>
      </c>
      <c r="G19" s="167">
        <f>'Puestos de Trabajo Esp'!AA82</f>
        <v>0</v>
      </c>
      <c r="H19" s="167">
        <f>'Puestos de Trabajo Esp'!AB82</f>
        <v>2705659852.4000001</v>
      </c>
      <c r="I19" s="167">
        <f>'Puestos de Trabajo Esp'!AC82</f>
        <v>0</v>
      </c>
      <c r="J19" s="167" t="e">
        <f>'Puestos de Trabajo Esp'!AD82</f>
        <v>#REF!</v>
      </c>
      <c r="K19" s="168" t="e">
        <f>'Puestos de Trabajo Esp'!AE82</f>
        <v>#REF!</v>
      </c>
      <c r="L19" s="167" t="e">
        <f>'Puestos de Trabajo Esp'!AF82</f>
        <v>#REF!</v>
      </c>
      <c r="M19" s="167" t="e">
        <f>'Puestos de Trabajo Esp'!AG82</f>
        <v>#REF!</v>
      </c>
      <c r="N19" s="78"/>
      <c r="O19" s="11" t="e">
        <f t="shared" si="0"/>
        <v>#REF!</v>
      </c>
    </row>
    <row r="20" spans="1:15" ht="80.099999999999994" customHeight="1" x14ac:dyDescent="0.25">
      <c r="A20" s="167"/>
      <c r="B20" s="167" t="e">
        <f>'Puestos de Trabajo Esp'!B87</f>
        <v>#REF!</v>
      </c>
      <c r="C20" s="167" t="e">
        <f>'Puestos de Trabajo Esp'!C87</f>
        <v>#REF!</v>
      </c>
      <c r="D20" s="167">
        <f>'Puestos de Trabajo Esp'!U87</f>
        <v>0</v>
      </c>
      <c r="E20" s="167">
        <f>'Puestos de Trabajo Esp'!Y87</f>
        <v>0</v>
      </c>
      <c r="F20" s="167">
        <f>'Puestos de Trabajo Esp'!Z87</f>
        <v>0</v>
      </c>
      <c r="G20" s="167">
        <f>'Puestos de Trabajo Esp'!AA87</f>
        <v>0</v>
      </c>
      <c r="H20" s="167">
        <f>'Puestos de Trabajo Esp'!AB87</f>
        <v>2705659852.4000001</v>
      </c>
      <c r="I20" s="167">
        <f>'Puestos de Trabajo Esp'!AC87</f>
        <v>0</v>
      </c>
      <c r="J20" s="167" t="e">
        <f>'Puestos de Trabajo Esp'!AD87</f>
        <v>#REF!</v>
      </c>
      <c r="K20" s="168" t="e">
        <f>'Puestos de Trabajo Esp'!AE87</f>
        <v>#REF!</v>
      </c>
      <c r="L20" s="167" t="e">
        <f>'Puestos de Trabajo Esp'!AF87</f>
        <v>#REF!</v>
      </c>
      <c r="M20" s="167" t="e">
        <f>'Puestos de Trabajo Esp'!AG87</f>
        <v>#REF!</v>
      </c>
      <c r="N20" s="78"/>
      <c r="O20" s="11" t="e">
        <f t="shared" si="0"/>
        <v>#REF!</v>
      </c>
    </row>
    <row r="21" spans="1:15" ht="80.099999999999994" customHeight="1" x14ac:dyDescent="0.25">
      <c r="A21" s="167"/>
      <c r="B21" s="167" t="e">
        <f>'Puestos de Trabajo Esp'!B92</f>
        <v>#REF!</v>
      </c>
      <c r="C21" s="167" t="e">
        <f>'Puestos de Trabajo Esp'!C92</f>
        <v>#REF!</v>
      </c>
      <c r="D21" s="167">
        <f>'Puestos de Trabajo Esp'!U92</f>
        <v>0</v>
      </c>
      <c r="E21" s="167">
        <f>'Puestos de Trabajo Esp'!Y92</f>
        <v>0</v>
      </c>
      <c r="F21" s="167">
        <f>'Puestos de Trabajo Esp'!Z92</f>
        <v>0</v>
      </c>
      <c r="G21" s="167">
        <f>'Puestos de Trabajo Esp'!AA92</f>
        <v>0</v>
      </c>
      <c r="H21" s="167">
        <f>'Puestos de Trabajo Esp'!AB92</f>
        <v>2705659852.4000001</v>
      </c>
      <c r="I21" s="167">
        <f>'Puestos de Trabajo Esp'!AC92</f>
        <v>0</v>
      </c>
      <c r="J21" s="167" t="e">
        <f>'Puestos de Trabajo Esp'!AD92</f>
        <v>#REF!</v>
      </c>
      <c r="K21" s="168" t="e">
        <f>'Puestos de Trabajo Esp'!AE92</f>
        <v>#REF!</v>
      </c>
      <c r="L21" s="167" t="e">
        <f>'Puestos de Trabajo Esp'!AF92</f>
        <v>#REF!</v>
      </c>
      <c r="M21" s="167" t="e">
        <f>'Puestos de Trabajo Esp'!AG92</f>
        <v>#REF!</v>
      </c>
      <c r="N21" s="78"/>
      <c r="O21" s="11" t="e">
        <f t="shared" si="0"/>
        <v>#REF!</v>
      </c>
    </row>
    <row r="22" spans="1:15" ht="80.099999999999994" customHeight="1" x14ac:dyDescent="0.25">
      <c r="A22" s="167"/>
      <c r="B22" s="167" t="e">
        <f>'Puestos de Trabajo Esp'!B97</f>
        <v>#REF!</v>
      </c>
      <c r="C22" s="167" t="e">
        <f>'Puestos de Trabajo Esp'!C97</f>
        <v>#REF!</v>
      </c>
      <c r="D22" s="167">
        <f>'Puestos de Trabajo Esp'!U97</f>
        <v>0</v>
      </c>
      <c r="E22" s="167">
        <f>'Puestos de Trabajo Esp'!Y97</f>
        <v>0</v>
      </c>
      <c r="F22" s="167">
        <f>'Puestos de Trabajo Esp'!Z97</f>
        <v>0</v>
      </c>
      <c r="G22" s="167">
        <f>'Puestos de Trabajo Esp'!AA97</f>
        <v>0</v>
      </c>
      <c r="H22" s="167">
        <f>'Puestos de Trabajo Esp'!AB97</f>
        <v>2705659852.4000001</v>
      </c>
      <c r="I22" s="167">
        <f>'Puestos de Trabajo Esp'!AC97</f>
        <v>0</v>
      </c>
      <c r="J22" s="167" t="e">
        <f>'Puestos de Trabajo Esp'!AD97</f>
        <v>#REF!</v>
      </c>
      <c r="K22" s="168" t="e">
        <f>'Puestos de Trabajo Esp'!AE97</f>
        <v>#REF!</v>
      </c>
      <c r="L22" s="167" t="e">
        <f>'Puestos de Trabajo Esp'!AF97</f>
        <v>#REF!</v>
      </c>
      <c r="M22" s="167" t="e">
        <f>'Puestos de Trabajo Esp'!AG97</f>
        <v>#REF!</v>
      </c>
      <c r="N22" s="78"/>
      <c r="O22" s="11" t="e">
        <f t="shared" si="0"/>
        <v>#REF!</v>
      </c>
    </row>
    <row r="23" spans="1:15" ht="80.099999999999994" customHeight="1" x14ac:dyDescent="0.25">
      <c r="A23" s="167"/>
      <c r="B23" s="167" t="e">
        <f>'Puestos de Trabajo Esp'!B102</f>
        <v>#REF!</v>
      </c>
      <c r="C23" s="167" t="e">
        <f>'Puestos de Trabajo Esp'!C102</f>
        <v>#REF!</v>
      </c>
      <c r="D23" s="167">
        <f>'Puestos de Trabajo Esp'!U102</f>
        <v>0</v>
      </c>
      <c r="E23" s="167">
        <f>'Puestos de Trabajo Esp'!Y102</f>
        <v>0</v>
      </c>
      <c r="F23" s="167">
        <f>'Puestos de Trabajo Esp'!Z102</f>
        <v>0</v>
      </c>
      <c r="G23" s="167">
        <f>'Puestos de Trabajo Esp'!AA102</f>
        <v>0</v>
      </c>
      <c r="H23" s="167">
        <f>'Puestos de Trabajo Esp'!AB102</f>
        <v>2705659852.4000001</v>
      </c>
      <c r="I23" s="167">
        <f>'Puestos de Trabajo Esp'!AC102</f>
        <v>0</v>
      </c>
      <c r="J23" s="167" t="e">
        <f>'Puestos de Trabajo Esp'!AD102</f>
        <v>#REF!</v>
      </c>
      <c r="K23" s="168" t="e">
        <f>'Puestos de Trabajo Esp'!AE102</f>
        <v>#REF!</v>
      </c>
      <c r="L23" s="167" t="e">
        <f>'Puestos de Trabajo Esp'!AF102</f>
        <v>#REF!</v>
      </c>
      <c r="M23" s="167" t="e">
        <f>'Puestos de Trabajo Esp'!AG102</f>
        <v>#REF!</v>
      </c>
      <c r="N23" s="78"/>
      <c r="O23" s="11" t="e">
        <f t="shared" si="0"/>
        <v>#REF!</v>
      </c>
    </row>
    <row r="24" spans="1:15" ht="80.099999999999994" customHeight="1" x14ac:dyDescent="0.25">
      <c r="A24" s="167"/>
      <c r="B24" s="167" t="e">
        <f>'Puestos de Trabajo Esp'!B107</f>
        <v>#REF!</v>
      </c>
      <c r="C24" s="167" t="e">
        <f>'Puestos de Trabajo Esp'!C107</f>
        <v>#REF!</v>
      </c>
      <c r="D24" s="167">
        <f>'Puestos de Trabajo Esp'!U107</f>
        <v>0</v>
      </c>
      <c r="E24" s="167">
        <f>'Puestos de Trabajo Esp'!Y107</f>
        <v>0</v>
      </c>
      <c r="F24" s="167">
        <f>'Puestos de Trabajo Esp'!Z107</f>
        <v>0</v>
      </c>
      <c r="G24" s="167">
        <f>'Puestos de Trabajo Esp'!AA107</f>
        <v>0</v>
      </c>
      <c r="H24" s="167">
        <f>'Puestos de Trabajo Esp'!AB107</f>
        <v>2705659852.4000001</v>
      </c>
      <c r="I24" s="167">
        <f>'Puestos de Trabajo Esp'!AC107</f>
        <v>0</v>
      </c>
      <c r="J24" s="167" t="e">
        <f>'Puestos de Trabajo Esp'!AD107</f>
        <v>#REF!</v>
      </c>
      <c r="K24" s="168" t="e">
        <f>'Puestos de Trabajo Esp'!AE107</f>
        <v>#REF!</v>
      </c>
      <c r="L24" s="167" t="e">
        <f>'Puestos de Trabajo Esp'!AF107</f>
        <v>#REF!</v>
      </c>
      <c r="M24" s="167" t="e">
        <f>'Puestos de Trabajo Esp'!AG107</f>
        <v>#REF!</v>
      </c>
      <c r="N24" s="78"/>
      <c r="O24" s="11" t="e">
        <f t="shared" si="0"/>
        <v>#REF!</v>
      </c>
    </row>
    <row r="25" spans="1:15" ht="80.099999999999994" customHeight="1" x14ac:dyDescent="0.25">
      <c r="A25" s="167"/>
      <c r="B25" s="167" t="e">
        <f>'Puestos de Trabajo Esp'!B112</f>
        <v>#REF!</v>
      </c>
      <c r="C25" s="167" t="e">
        <f>'Puestos de Trabajo Esp'!C112</f>
        <v>#REF!</v>
      </c>
      <c r="D25" s="167">
        <f>'Puestos de Trabajo Esp'!U112</f>
        <v>0</v>
      </c>
      <c r="E25" s="167">
        <f>'Puestos de Trabajo Esp'!Y112</f>
        <v>0</v>
      </c>
      <c r="F25" s="167">
        <f>'Puestos de Trabajo Esp'!Z112</f>
        <v>0</v>
      </c>
      <c r="G25" s="167">
        <f>'Puestos de Trabajo Esp'!AA112</f>
        <v>0</v>
      </c>
      <c r="H25" s="167">
        <f>'Puestos de Trabajo Esp'!AB112</f>
        <v>2705659852.4000001</v>
      </c>
      <c r="I25" s="167">
        <f>'Puestos de Trabajo Esp'!AC112</f>
        <v>0</v>
      </c>
      <c r="J25" s="167" t="e">
        <f>'Puestos de Trabajo Esp'!AD112</f>
        <v>#REF!</v>
      </c>
      <c r="K25" s="168" t="e">
        <f>'Puestos de Trabajo Esp'!AE112</f>
        <v>#REF!</v>
      </c>
      <c r="L25" s="167" t="e">
        <f>'Puestos de Trabajo Esp'!AF112</f>
        <v>#REF!</v>
      </c>
      <c r="M25" s="167" t="e">
        <f>'Puestos de Trabajo Esp'!AG112</f>
        <v>#REF!</v>
      </c>
      <c r="N25" s="78"/>
      <c r="O25" s="11" t="e">
        <f t="shared" si="0"/>
        <v>#REF!</v>
      </c>
    </row>
    <row r="26" spans="1:15" ht="80.099999999999994" customHeight="1" x14ac:dyDescent="0.25">
      <c r="A26" s="167"/>
      <c r="B26" s="167" t="e">
        <f>'Puestos de Trabajo Esp'!B117</f>
        <v>#REF!</v>
      </c>
      <c r="C26" s="167" t="e">
        <f>'Puestos de Trabajo Esp'!C117</f>
        <v>#REF!</v>
      </c>
      <c r="D26" s="167">
        <f>'Puestos de Trabajo Esp'!U117</f>
        <v>0</v>
      </c>
      <c r="E26" s="167">
        <f>'Puestos de Trabajo Esp'!Y117</f>
        <v>0</v>
      </c>
      <c r="F26" s="167">
        <f>'Puestos de Trabajo Esp'!Z117</f>
        <v>0</v>
      </c>
      <c r="G26" s="167">
        <f>'Puestos de Trabajo Esp'!AA117</f>
        <v>0</v>
      </c>
      <c r="H26" s="167">
        <f>'Puestos de Trabajo Esp'!AB117</f>
        <v>2705659852.4000001</v>
      </c>
      <c r="I26" s="167">
        <f>'Puestos de Trabajo Esp'!AC117</f>
        <v>0</v>
      </c>
      <c r="J26" s="167" t="e">
        <f>'Puestos de Trabajo Esp'!AD117</f>
        <v>#REF!</v>
      </c>
      <c r="K26" s="168" t="e">
        <f>'Puestos de Trabajo Esp'!AE117</f>
        <v>#REF!</v>
      </c>
      <c r="L26" s="167" t="e">
        <f>'Puestos de Trabajo Esp'!AF117</f>
        <v>#REF!</v>
      </c>
      <c r="M26" s="167" t="e">
        <f>'Puestos de Trabajo Esp'!AG117</f>
        <v>#REF!</v>
      </c>
      <c r="N26" s="78"/>
      <c r="O26" s="11" t="e">
        <f t="shared" si="0"/>
        <v>#REF!</v>
      </c>
    </row>
    <row r="27" spans="1:15" ht="80.099999999999994" customHeight="1" x14ac:dyDescent="0.25">
      <c r="A27" s="167"/>
      <c r="B27" s="167" t="e">
        <f>'Puestos de Trabajo Esp'!B122</f>
        <v>#REF!</v>
      </c>
      <c r="C27" s="167" t="e">
        <f>'Puestos de Trabajo Esp'!C122</f>
        <v>#REF!</v>
      </c>
      <c r="D27" s="167">
        <f>'Puestos de Trabajo Esp'!U122</f>
        <v>0</v>
      </c>
      <c r="E27" s="167">
        <f>'Puestos de Trabajo Esp'!Y122</f>
        <v>0</v>
      </c>
      <c r="F27" s="167">
        <f>'Puestos de Trabajo Esp'!Z122</f>
        <v>0</v>
      </c>
      <c r="G27" s="167">
        <f>'Puestos de Trabajo Esp'!AA122</f>
        <v>0</v>
      </c>
      <c r="H27" s="167">
        <f>'Puestos de Trabajo Esp'!AB122</f>
        <v>2705659852.4000001</v>
      </c>
      <c r="I27" s="167">
        <f>'Puestos de Trabajo Esp'!AC122</f>
        <v>0</v>
      </c>
      <c r="J27" s="167" t="e">
        <f>'Puestos de Trabajo Esp'!AD122</f>
        <v>#REF!</v>
      </c>
      <c r="K27" s="168" t="e">
        <f>'Puestos de Trabajo Esp'!AE122</f>
        <v>#REF!</v>
      </c>
      <c r="L27" s="167" t="e">
        <f>'Puestos de Trabajo Esp'!AF122</f>
        <v>#REF!</v>
      </c>
      <c r="M27" s="167" t="e">
        <f>'Puestos de Trabajo Esp'!AG122</f>
        <v>#REF!</v>
      </c>
      <c r="N27" s="78"/>
      <c r="O27" s="11" t="e">
        <f t="shared" si="0"/>
        <v>#REF!</v>
      </c>
    </row>
    <row r="28" spans="1:15" ht="80.099999999999994" customHeight="1" x14ac:dyDescent="0.25">
      <c r="A28" s="167"/>
      <c r="B28" s="167" t="e">
        <f>'Puestos de Trabajo Esp'!B127</f>
        <v>#REF!</v>
      </c>
      <c r="C28" s="167" t="e">
        <f>'Puestos de Trabajo Esp'!C127</f>
        <v>#REF!</v>
      </c>
      <c r="D28" s="167">
        <f>'Puestos de Trabajo Esp'!U127</f>
        <v>0</v>
      </c>
      <c r="E28" s="167">
        <f>'Puestos de Trabajo Esp'!Y127</f>
        <v>0</v>
      </c>
      <c r="F28" s="167">
        <f>'Puestos de Trabajo Esp'!Z127</f>
        <v>0</v>
      </c>
      <c r="G28" s="167">
        <f>'Puestos de Trabajo Esp'!AA127</f>
        <v>0</v>
      </c>
      <c r="H28" s="167">
        <f>'Puestos de Trabajo Esp'!AB127</f>
        <v>2705659852.4000001</v>
      </c>
      <c r="I28" s="167">
        <f>'Puestos de Trabajo Esp'!AC127</f>
        <v>0</v>
      </c>
      <c r="J28" s="167" t="e">
        <f>'Puestos de Trabajo Esp'!AD127</f>
        <v>#REF!</v>
      </c>
      <c r="K28" s="168" t="e">
        <f>'Puestos de Trabajo Esp'!AE127</f>
        <v>#REF!</v>
      </c>
      <c r="L28" s="167" t="e">
        <f>'Puestos de Trabajo Esp'!AF127</f>
        <v>#REF!</v>
      </c>
      <c r="M28" s="167" t="e">
        <f>'Puestos de Trabajo Esp'!AG127</f>
        <v>#REF!</v>
      </c>
      <c r="N28" s="78"/>
      <c r="O28" s="11" t="e">
        <f t="shared" si="0"/>
        <v>#REF!</v>
      </c>
    </row>
    <row r="29" spans="1:15" ht="80.099999999999994" customHeight="1" x14ac:dyDescent="0.25">
      <c r="A29" s="167"/>
      <c r="B29" s="167" t="e">
        <f>'Puestos de Trabajo Esp'!B132</f>
        <v>#REF!</v>
      </c>
      <c r="C29" s="167" t="e">
        <f>'Puestos de Trabajo Esp'!C132</f>
        <v>#REF!</v>
      </c>
      <c r="D29" s="167">
        <f>'Puestos de Trabajo Esp'!U132</f>
        <v>0</v>
      </c>
      <c r="E29" s="167">
        <f>'Puestos de Trabajo Esp'!Y132</f>
        <v>0</v>
      </c>
      <c r="F29" s="167">
        <f>'Puestos de Trabajo Esp'!Z132</f>
        <v>0</v>
      </c>
      <c r="G29" s="167">
        <f>'Puestos de Trabajo Esp'!AA132</f>
        <v>0</v>
      </c>
      <c r="H29" s="167">
        <f>'Puestos de Trabajo Esp'!AB132</f>
        <v>2705659852.4000001</v>
      </c>
      <c r="I29" s="167">
        <f>'Puestos de Trabajo Esp'!AC132</f>
        <v>0</v>
      </c>
      <c r="J29" s="167" t="e">
        <f>'Puestos de Trabajo Esp'!AD132</f>
        <v>#REF!</v>
      </c>
      <c r="K29" s="168" t="e">
        <f>'Puestos de Trabajo Esp'!AE132</f>
        <v>#REF!</v>
      </c>
      <c r="L29" s="167" t="e">
        <f>'Puestos de Trabajo Esp'!AF132</f>
        <v>#REF!</v>
      </c>
      <c r="M29" s="167" t="e">
        <f>'Puestos de Trabajo Esp'!AG132</f>
        <v>#REF!</v>
      </c>
      <c r="N29" s="78"/>
      <c r="O29" s="11" t="e">
        <f t="shared" si="0"/>
        <v>#REF!</v>
      </c>
    </row>
    <row r="30" spans="1:15" ht="80.099999999999994" customHeight="1" x14ac:dyDescent="0.25">
      <c r="A30" s="167"/>
      <c r="B30" s="167" t="e">
        <f>'Puestos de Trabajo Esp'!B137</f>
        <v>#REF!</v>
      </c>
      <c r="C30" s="167" t="e">
        <f>'Puestos de Trabajo Esp'!C137</f>
        <v>#REF!</v>
      </c>
      <c r="D30" s="167">
        <f>'Puestos de Trabajo Esp'!U137</f>
        <v>0</v>
      </c>
      <c r="E30" s="167">
        <f>'Puestos de Trabajo Esp'!Y137</f>
        <v>0</v>
      </c>
      <c r="F30" s="167">
        <f>'Puestos de Trabajo Esp'!Z137</f>
        <v>0</v>
      </c>
      <c r="G30" s="167">
        <f>'Puestos de Trabajo Esp'!AA137</f>
        <v>0</v>
      </c>
      <c r="H30" s="167">
        <f>'Puestos de Trabajo Esp'!AB137</f>
        <v>2705659852.4000001</v>
      </c>
      <c r="I30" s="167">
        <f>'Puestos de Trabajo Esp'!AC137</f>
        <v>0</v>
      </c>
      <c r="J30" s="167" t="e">
        <f>'Puestos de Trabajo Esp'!AD137</f>
        <v>#REF!</v>
      </c>
      <c r="K30" s="168" t="e">
        <f>'Puestos de Trabajo Esp'!AE137</f>
        <v>#REF!</v>
      </c>
      <c r="L30" s="167" t="e">
        <f>'Puestos de Trabajo Esp'!AF137</f>
        <v>#REF!</v>
      </c>
      <c r="M30" s="167" t="e">
        <f>'Puestos de Trabajo Esp'!AG137</f>
        <v>#REF!</v>
      </c>
      <c r="N30" s="78"/>
      <c r="O30" s="11" t="e">
        <f t="shared" si="0"/>
        <v>#REF!</v>
      </c>
    </row>
    <row r="31" spans="1:15" ht="80.099999999999994" customHeight="1" x14ac:dyDescent="0.25">
      <c r="A31" s="167"/>
      <c r="B31" s="167" t="e">
        <f>'Puestos de Trabajo Esp'!B142</f>
        <v>#REF!</v>
      </c>
      <c r="C31" s="167" t="e">
        <f>'Puestos de Trabajo Esp'!C142</f>
        <v>#REF!</v>
      </c>
      <c r="D31" s="167">
        <f>'Puestos de Trabajo Esp'!U142</f>
        <v>0</v>
      </c>
      <c r="E31" s="167">
        <f>'Puestos de Trabajo Esp'!Y142</f>
        <v>0</v>
      </c>
      <c r="F31" s="167">
        <f>'Puestos de Trabajo Esp'!Z142</f>
        <v>0</v>
      </c>
      <c r="G31" s="167">
        <f>'Puestos de Trabajo Esp'!AA142</f>
        <v>0</v>
      </c>
      <c r="H31" s="167">
        <f>'Puestos de Trabajo Esp'!AB142</f>
        <v>2705659852.4000001</v>
      </c>
      <c r="I31" s="167">
        <f>'Puestos de Trabajo Esp'!AC142</f>
        <v>0</v>
      </c>
      <c r="J31" s="167" t="e">
        <f>'Puestos de Trabajo Esp'!AD142</f>
        <v>#REF!</v>
      </c>
      <c r="K31" s="168" t="e">
        <f>'Puestos de Trabajo Esp'!AE142</f>
        <v>#REF!</v>
      </c>
      <c r="L31" s="167" t="e">
        <f>'Puestos de Trabajo Esp'!AF142</f>
        <v>#REF!</v>
      </c>
      <c r="M31" s="167" t="e">
        <f>'Puestos de Trabajo Esp'!AG142</f>
        <v>#REF!</v>
      </c>
      <c r="N31" s="78"/>
      <c r="O31" s="11" t="e">
        <f t="shared" si="0"/>
        <v>#REF!</v>
      </c>
    </row>
    <row r="32" spans="1:15" ht="80.099999999999994" customHeight="1" x14ac:dyDescent="0.25">
      <c r="A32" s="167"/>
      <c r="B32" s="167" t="e">
        <f>'Puestos de Trabajo Esp'!B147</f>
        <v>#REF!</v>
      </c>
      <c r="C32" s="167" t="e">
        <f>'Puestos de Trabajo Esp'!C147</f>
        <v>#REF!</v>
      </c>
      <c r="D32" s="167">
        <f>'Puestos de Trabajo Esp'!U147</f>
        <v>0</v>
      </c>
      <c r="E32" s="167">
        <f>'Puestos de Trabajo Esp'!Y147</f>
        <v>0</v>
      </c>
      <c r="F32" s="167">
        <f>'Puestos de Trabajo Esp'!Z147</f>
        <v>0</v>
      </c>
      <c r="G32" s="167">
        <f>'Puestos de Trabajo Esp'!AA147</f>
        <v>0</v>
      </c>
      <c r="H32" s="167">
        <f>'Puestos de Trabajo Esp'!AB147</f>
        <v>2705659852.4000001</v>
      </c>
      <c r="I32" s="167">
        <f>'Puestos de Trabajo Esp'!AC147</f>
        <v>0</v>
      </c>
      <c r="J32" s="167" t="e">
        <f>'Puestos de Trabajo Esp'!AD147</f>
        <v>#REF!</v>
      </c>
      <c r="K32" s="168" t="e">
        <f>'Puestos de Trabajo Esp'!AE147</f>
        <v>#REF!</v>
      </c>
      <c r="L32" s="167" t="e">
        <f>'Puestos de Trabajo Esp'!AF147</f>
        <v>#REF!</v>
      </c>
      <c r="M32" s="167" t="e">
        <f>'Puestos de Trabajo Esp'!AG147</f>
        <v>#REF!</v>
      </c>
      <c r="N32" s="78"/>
      <c r="O32" s="11" t="e">
        <f t="shared" si="0"/>
        <v>#REF!</v>
      </c>
    </row>
    <row r="33" spans="1:15" ht="80.099999999999994" customHeight="1" x14ac:dyDescent="0.25">
      <c r="A33" s="167"/>
      <c r="B33" s="167" t="e">
        <f>'Puestos de Trabajo Esp'!B152</f>
        <v>#REF!</v>
      </c>
      <c r="C33" s="167" t="e">
        <f>'Puestos de Trabajo Esp'!C152</f>
        <v>#REF!</v>
      </c>
      <c r="D33" s="167">
        <f>'Puestos de Trabajo Esp'!U152</f>
        <v>0</v>
      </c>
      <c r="E33" s="167">
        <f>'Puestos de Trabajo Esp'!Y152</f>
        <v>0</v>
      </c>
      <c r="F33" s="167">
        <f>'Puestos de Trabajo Esp'!Z152</f>
        <v>0</v>
      </c>
      <c r="G33" s="167">
        <f>'Puestos de Trabajo Esp'!AA152</f>
        <v>0</v>
      </c>
      <c r="H33" s="167">
        <f>'Puestos de Trabajo Esp'!AB152</f>
        <v>2705659852.4000001</v>
      </c>
      <c r="I33" s="167">
        <f>'Puestos de Trabajo Esp'!AC152</f>
        <v>0</v>
      </c>
      <c r="J33" s="167" t="e">
        <f>'Puestos de Trabajo Esp'!AD152</f>
        <v>#REF!</v>
      </c>
      <c r="K33" s="168" t="e">
        <f>'Puestos de Trabajo Esp'!AE152</f>
        <v>#REF!</v>
      </c>
      <c r="L33" s="167" t="e">
        <f>'Puestos de Trabajo Esp'!AF152</f>
        <v>#REF!</v>
      </c>
      <c r="M33" s="167" t="e">
        <f>'Puestos de Trabajo Esp'!AG152</f>
        <v>#REF!</v>
      </c>
      <c r="N33" s="78"/>
      <c r="O33" s="11" t="e">
        <f t="shared" si="0"/>
        <v>#REF!</v>
      </c>
    </row>
    <row r="34" spans="1:15" ht="80.099999999999994" customHeight="1" x14ac:dyDescent="0.25">
      <c r="A34" s="167"/>
      <c r="B34" s="167" t="e">
        <f>'Puestos de Trabajo Esp'!B157</f>
        <v>#REF!</v>
      </c>
      <c r="C34" s="167" t="e">
        <f>'Puestos de Trabajo Esp'!C157</f>
        <v>#REF!</v>
      </c>
      <c r="D34" s="167">
        <f>'Puestos de Trabajo Esp'!U157</f>
        <v>0</v>
      </c>
      <c r="E34" s="167">
        <f>'Puestos de Trabajo Esp'!Y157</f>
        <v>0</v>
      </c>
      <c r="F34" s="167">
        <f>'Puestos de Trabajo Esp'!Z157</f>
        <v>0</v>
      </c>
      <c r="G34" s="167">
        <f>'Puestos de Trabajo Esp'!AA157</f>
        <v>0</v>
      </c>
      <c r="H34" s="167">
        <f>'Puestos de Trabajo Esp'!AB157</f>
        <v>2705659852.4000001</v>
      </c>
      <c r="I34" s="167">
        <f>'Puestos de Trabajo Esp'!AC157</f>
        <v>0</v>
      </c>
      <c r="J34" s="167" t="e">
        <f>'Puestos de Trabajo Esp'!AD157</f>
        <v>#REF!</v>
      </c>
      <c r="K34" s="168" t="e">
        <f>'Puestos de Trabajo Esp'!AE157</f>
        <v>#REF!</v>
      </c>
      <c r="L34" s="167" t="e">
        <f>'Puestos de Trabajo Esp'!AF157</f>
        <v>#REF!</v>
      </c>
      <c r="M34" s="167" t="e">
        <f>'Puestos de Trabajo Esp'!AG157</f>
        <v>#REF!</v>
      </c>
      <c r="N34" s="78"/>
      <c r="O34" s="11" t="e">
        <f t="shared" si="0"/>
        <v>#REF!</v>
      </c>
    </row>
    <row r="35" spans="1:15" ht="80.099999999999994" customHeight="1" x14ac:dyDescent="0.25">
      <c r="A35" s="167"/>
      <c r="B35" s="167" t="e">
        <f>'Puestos de Trabajo Esp'!B162</f>
        <v>#REF!</v>
      </c>
      <c r="C35" s="167" t="e">
        <f>'Puestos de Trabajo Esp'!C162</f>
        <v>#REF!</v>
      </c>
      <c r="D35" s="167">
        <f>'Puestos de Trabajo Esp'!U162</f>
        <v>0</v>
      </c>
      <c r="E35" s="167">
        <f>'Puestos de Trabajo Esp'!Y162</f>
        <v>0</v>
      </c>
      <c r="F35" s="167">
        <f>'Puestos de Trabajo Esp'!Z162</f>
        <v>0</v>
      </c>
      <c r="G35" s="167">
        <f>'Puestos de Trabajo Esp'!AA162</f>
        <v>0</v>
      </c>
      <c r="H35" s="167">
        <f>'Puestos de Trabajo Esp'!AB162</f>
        <v>2705659852.4000001</v>
      </c>
      <c r="I35" s="167">
        <f>'Puestos de Trabajo Esp'!AC162</f>
        <v>0</v>
      </c>
      <c r="J35" s="167" t="e">
        <f>'Puestos de Trabajo Esp'!AD162</f>
        <v>#REF!</v>
      </c>
      <c r="K35" s="168" t="e">
        <f>'Puestos de Trabajo Esp'!AE162</f>
        <v>#REF!</v>
      </c>
      <c r="L35" s="167" t="e">
        <f>'Puestos de Trabajo Esp'!AF162</f>
        <v>#REF!</v>
      </c>
      <c r="M35" s="167" t="e">
        <f>'Puestos de Trabajo Esp'!AG162</f>
        <v>#REF!</v>
      </c>
      <c r="N35" s="78"/>
      <c r="O35" s="11" t="e">
        <f t="shared" si="0"/>
        <v>#REF!</v>
      </c>
    </row>
    <row r="36" spans="1:15" ht="80.099999999999994" customHeight="1" x14ac:dyDescent="0.25">
      <c r="A36" s="167"/>
      <c r="B36" s="167" t="e">
        <f>'Puestos de Trabajo Esp'!B167</f>
        <v>#REF!</v>
      </c>
      <c r="C36" s="167" t="e">
        <f>'Puestos de Trabajo Esp'!C167</f>
        <v>#REF!</v>
      </c>
      <c r="D36" s="167">
        <f>'Puestos de Trabajo Esp'!U167</f>
        <v>0</v>
      </c>
      <c r="E36" s="167">
        <f>'Puestos de Trabajo Esp'!Y167</f>
        <v>0</v>
      </c>
      <c r="F36" s="167">
        <f>'Puestos de Trabajo Esp'!Z167</f>
        <v>0</v>
      </c>
      <c r="G36" s="167">
        <f>'Puestos de Trabajo Esp'!AA167</f>
        <v>0</v>
      </c>
      <c r="H36" s="167">
        <f>'Puestos de Trabajo Esp'!AB167</f>
        <v>2705659852.4000001</v>
      </c>
      <c r="I36" s="167">
        <f>'Puestos de Trabajo Esp'!AC167</f>
        <v>0</v>
      </c>
      <c r="J36" s="167" t="e">
        <f>'Puestos de Trabajo Esp'!AD167</f>
        <v>#REF!</v>
      </c>
      <c r="K36" s="168" t="e">
        <f>'Puestos de Trabajo Esp'!AE167</f>
        <v>#REF!</v>
      </c>
      <c r="L36" s="167" t="e">
        <f>'Puestos de Trabajo Esp'!AF167</f>
        <v>#REF!</v>
      </c>
      <c r="M36" s="167" t="e">
        <f>'Puestos de Trabajo Esp'!AG167</f>
        <v>#REF!</v>
      </c>
      <c r="N36" s="78"/>
      <c r="O36" s="11" t="e">
        <f t="shared" si="0"/>
        <v>#REF!</v>
      </c>
    </row>
    <row r="37" spans="1:15" ht="80.099999999999994" customHeight="1" x14ac:dyDescent="0.25">
      <c r="A37" s="167"/>
      <c r="B37" s="167" t="e">
        <f>'Puestos de Trabajo Esp'!B172</f>
        <v>#REF!</v>
      </c>
      <c r="C37" s="167" t="e">
        <f>'Puestos de Trabajo Esp'!C172</f>
        <v>#REF!</v>
      </c>
      <c r="D37" s="167">
        <f>'Puestos de Trabajo Esp'!U172</f>
        <v>0</v>
      </c>
      <c r="E37" s="167">
        <f>'Puestos de Trabajo Esp'!Y172</f>
        <v>0</v>
      </c>
      <c r="F37" s="167">
        <f>'Puestos de Trabajo Esp'!Z172</f>
        <v>0</v>
      </c>
      <c r="G37" s="167">
        <f>'Puestos de Trabajo Esp'!AA172</f>
        <v>0</v>
      </c>
      <c r="H37" s="167">
        <f>'Puestos de Trabajo Esp'!AB172</f>
        <v>2705659852.4000001</v>
      </c>
      <c r="I37" s="167">
        <f>'Puestos de Trabajo Esp'!AC172</f>
        <v>0</v>
      </c>
      <c r="J37" s="167" t="e">
        <f>'Puestos de Trabajo Esp'!AD172</f>
        <v>#REF!</v>
      </c>
      <c r="K37" s="168" t="e">
        <f>'Puestos de Trabajo Esp'!AE172</f>
        <v>#REF!</v>
      </c>
      <c r="L37" s="167" t="e">
        <f>'Puestos de Trabajo Esp'!AF172</f>
        <v>#REF!</v>
      </c>
      <c r="M37" s="167" t="e">
        <f>'Puestos de Trabajo Esp'!AG172</f>
        <v>#REF!</v>
      </c>
      <c r="N37" s="78"/>
      <c r="O37" s="11" t="e">
        <f t="shared" si="0"/>
        <v>#REF!</v>
      </c>
    </row>
    <row r="38" spans="1:15" ht="80.099999999999994" customHeight="1" x14ac:dyDescent="0.25">
      <c r="A38" s="167"/>
      <c r="B38" s="167" t="e">
        <f>'Puestos de Trabajo Esp'!B177</f>
        <v>#REF!</v>
      </c>
      <c r="C38" s="167" t="e">
        <f>'Puestos de Trabajo Esp'!C177</f>
        <v>#REF!</v>
      </c>
      <c r="D38" s="167">
        <f>'Puestos de Trabajo Esp'!U177</f>
        <v>0</v>
      </c>
      <c r="E38" s="167">
        <f>'Puestos de Trabajo Esp'!Y177</f>
        <v>0</v>
      </c>
      <c r="F38" s="167">
        <f>'Puestos de Trabajo Esp'!Z177</f>
        <v>0</v>
      </c>
      <c r="G38" s="167">
        <f>'Puestos de Trabajo Esp'!AA177</f>
        <v>0</v>
      </c>
      <c r="H38" s="167">
        <f>'Puestos de Trabajo Esp'!AB177</f>
        <v>2705659852.4000001</v>
      </c>
      <c r="I38" s="167">
        <f>'Puestos de Trabajo Esp'!AC177</f>
        <v>0</v>
      </c>
      <c r="J38" s="167" t="e">
        <f>'Puestos de Trabajo Esp'!AD177</f>
        <v>#REF!</v>
      </c>
      <c r="K38" s="168" t="e">
        <f>'Puestos de Trabajo Esp'!AE177</f>
        <v>#REF!</v>
      </c>
      <c r="L38" s="167" t="e">
        <f>'Puestos de Trabajo Esp'!AF177</f>
        <v>#REF!</v>
      </c>
      <c r="M38" s="167" t="e">
        <f>'Puestos de Trabajo Esp'!AG177</f>
        <v>#REF!</v>
      </c>
      <c r="N38" s="78"/>
      <c r="O38" s="11" t="e">
        <f t="shared" si="0"/>
        <v>#REF!</v>
      </c>
    </row>
    <row r="39" spans="1:15" ht="80.099999999999994" customHeight="1" x14ac:dyDescent="0.25">
      <c r="A39" s="167"/>
      <c r="B39" s="167" t="e">
        <f>'Puestos de Trabajo Esp'!B182</f>
        <v>#REF!</v>
      </c>
      <c r="C39" s="167" t="e">
        <f>'Puestos de Trabajo Esp'!C182</f>
        <v>#REF!</v>
      </c>
      <c r="D39" s="167">
        <f>'Puestos de Trabajo Esp'!U182</f>
        <v>0</v>
      </c>
      <c r="E39" s="167">
        <f>'Puestos de Trabajo Esp'!Y182</f>
        <v>0</v>
      </c>
      <c r="F39" s="167">
        <f>'Puestos de Trabajo Esp'!Z182</f>
        <v>0</v>
      </c>
      <c r="G39" s="167">
        <f>'Puestos de Trabajo Esp'!AA182</f>
        <v>0</v>
      </c>
      <c r="H39" s="167">
        <f>'Puestos de Trabajo Esp'!AB182</f>
        <v>2705659852.4000001</v>
      </c>
      <c r="I39" s="167">
        <f>'Puestos de Trabajo Esp'!AC182</f>
        <v>0</v>
      </c>
      <c r="J39" s="167" t="e">
        <f>'Puestos de Trabajo Esp'!AD182</f>
        <v>#REF!</v>
      </c>
      <c r="K39" s="168" t="e">
        <f>'Puestos de Trabajo Esp'!AE182</f>
        <v>#REF!</v>
      </c>
      <c r="L39" s="167" t="e">
        <f>'Puestos de Trabajo Esp'!AF182</f>
        <v>#REF!</v>
      </c>
      <c r="M39" s="167" t="e">
        <f>'Puestos de Trabajo Esp'!AG182</f>
        <v>#REF!</v>
      </c>
      <c r="N39" s="78"/>
      <c r="O39" s="11" t="e">
        <f t="shared" si="0"/>
        <v>#REF!</v>
      </c>
    </row>
    <row r="40" spans="1:15" ht="80.099999999999994" customHeight="1" x14ac:dyDescent="0.25">
      <c r="A40" s="167"/>
      <c r="B40" s="167" t="e">
        <f>'Puestos de Trabajo Esp'!B187</f>
        <v>#REF!</v>
      </c>
      <c r="C40" s="167" t="e">
        <f>'Puestos de Trabajo Esp'!C187</f>
        <v>#REF!</v>
      </c>
      <c r="D40" s="167">
        <f>'Puestos de Trabajo Esp'!U187</f>
        <v>0</v>
      </c>
      <c r="E40" s="167">
        <f>'Puestos de Trabajo Esp'!Y187</f>
        <v>0</v>
      </c>
      <c r="F40" s="167">
        <f>'Puestos de Trabajo Esp'!Z187</f>
        <v>0</v>
      </c>
      <c r="G40" s="167">
        <f>'Puestos de Trabajo Esp'!AA187</f>
        <v>0</v>
      </c>
      <c r="H40" s="167">
        <f>'Puestos de Trabajo Esp'!AB187</f>
        <v>2705659852.4000001</v>
      </c>
      <c r="I40" s="167">
        <f>'Puestos de Trabajo Esp'!AC187</f>
        <v>0</v>
      </c>
      <c r="J40" s="167" t="e">
        <f>'Puestos de Trabajo Esp'!AD187</f>
        <v>#REF!</v>
      </c>
      <c r="K40" s="168" t="e">
        <f>'Puestos de Trabajo Esp'!AE187</f>
        <v>#REF!</v>
      </c>
      <c r="L40" s="167" t="e">
        <f>'Puestos de Trabajo Esp'!AF187</f>
        <v>#REF!</v>
      </c>
      <c r="M40" s="167" t="e">
        <f>'Puestos de Trabajo Esp'!AG187</f>
        <v>#REF!</v>
      </c>
      <c r="N40" s="78"/>
      <c r="O40" s="11" t="e">
        <f t="shared" si="0"/>
        <v>#REF!</v>
      </c>
    </row>
    <row r="41" spans="1:15" ht="80.099999999999994" customHeight="1" x14ac:dyDescent="0.25">
      <c r="A41" s="167"/>
      <c r="B41" s="167" t="e">
        <f>'Puestos de Trabajo Esp'!B192</f>
        <v>#REF!</v>
      </c>
      <c r="C41" s="167" t="e">
        <f>'Puestos de Trabajo Esp'!C192</f>
        <v>#REF!</v>
      </c>
      <c r="D41" s="167">
        <f>'Puestos de Trabajo Esp'!U192</f>
        <v>0</v>
      </c>
      <c r="E41" s="167">
        <f>'Puestos de Trabajo Esp'!Y192</f>
        <v>0</v>
      </c>
      <c r="F41" s="167">
        <f>'Puestos de Trabajo Esp'!Z192</f>
        <v>0</v>
      </c>
      <c r="G41" s="167">
        <f>'Puestos de Trabajo Esp'!AA192</f>
        <v>0</v>
      </c>
      <c r="H41" s="167">
        <f>'Puestos de Trabajo Esp'!AB192</f>
        <v>2705659852.4000001</v>
      </c>
      <c r="I41" s="167">
        <f>'Puestos de Trabajo Esp'!AC192</f>
        <v>0</v>
      </c>
      <c r="J41" s="167" t="e">
        <f>'Puestos de Trabajo Esp'!AD192</f>
        <v>#REF!</v>
      </c>
      <c r="K41" s="168" t="e">
        <f>'Puestos de Trabajo Esp'!AE192</f>
        <v>#REF!</v>
      </c>
      <c r="L41" s="167" t="e">
        <f>'Puestos de Trabajo Esp'!AF192</f>
        <v>#REF!</v>
      </c>
      <c r="M41" s="167" t="e">
        <f>'Puestos de Trabajo Esp'!AG192</f>
        <v>#REF!</v>
      </c>
      <c r="N41" s="78"/>
      <c r="O41" s="11" t="e">
        <f t="shared" si="0"/>
        <v>#REF!</v>
      </c>
    </row>
    <row r="42" spans="1:15" ht="80.099999999999994" customHeight="1" x14ac:dyDescent="0.25">
      <c r="A42" s="167"/>
      <c r="B42" s="167" t="e">
        <f>'Puestos de Trabajo Esp'!B197</f>
        <v>#REF!</v>
      </c>
      <c r="C42" s="167" t="e">
        <f>'Puestos de Trabajo Esp'!C197</f>
        <v>#REF!</v>
      </c>
      <c r="D42" s="167">
        <f>'Puestos de Trabajo Esp'!U197</f>
        <v>0</v>
      </c>
      <c r="E42" s="167">
        <f>'Puestos de Trabajo Esp'!Y197</f>
        <v>0</v>
      </c>
      <c r="F42" s="167">
        <f>'Puestos de Trabajo Esp'!Z197</f>
        <v>0</v>
      </c>
      <c r="G42" s="167">
        <f>'Puestos de Trabajo Esp'!AA197</f>
        <v>0</v>
      </c>
      <c r="H42" s="167">
        <f>'Puestos de Trabajo Esp'!AB197</f>
        <v>2705659852.4000001</v>
      </c>
      <c r="I42" s="167">
        <f>'Puestos de Trabajo Esp'!AC197</f>
        <v>0</v>
      </c>
      <c r="J42" s="167" t="e">
        <f>'Puestos de Trabajo Esp'!AD197</f>
        <v>#REF!</v>
      </c>
      <c r="K42" s="168" t="e">
        <f>'Puestos de Trabajo Esp'!AE197</f>
        <v>#REF!</v>
      </c>
      <c r="L42" s="167" t="e">
        <f>'Puestos de Trabajo Esp'!AF197</f>
        <v>#REF!</v>
      </c>
      <c r="M42" s="167" t="e">
        <f>'Puestos de Trabajo Esp'!AG197</f>
        <v>#REF!</v>
      </c>
      <c r="N42" s="78"/>
      <c r="O42" s="11" t="e">
        <f t="shared" si="0"/>
        <v>#REF!</v>
      </c>
    </row>
    <row r="43" spans="1:15" ht="80.099999999999994" customHeight="1" x14ac:dyDescent="0.25">
      <c r="A43" s="167"/>
      <c r="B43" s="167" t="e">
        <f>'Puestos de Trabajo Esp'!B202</f>
        <v>#REF!</v>
      </c>
      <c r="C43" s="167" t="e">
        <f>'Puestos de Trabajo Esp'!C202</f>
        <v>#REF!</v>
      </c>
      <c r="D43" s="167">
        <f>'Puestos de Trabajo Esp'!U202</f>
        <v>0</v>
      </c>
      <c r="E43" s="167">
        <f>'Puestos de Trabajo Esp'!Y202</f>
        <v>0</v>
      </c>
      <c r="F43" s="167">
        <f>'Puestos de Trabajo Esp'!Z202</f>
        <v>0</v>
      </c>
      <c r="G43" s="167">
        <f>'Puestos de Trabajo Esp'!AA202</f>
        <v>0</v>
      </c>
      <c r="H43" s="167">
        <f>'Puestos de Trabajo Esp'!AB202</f>
        <v>2705659852.4000001</v>
      </c>
      <c r="I43" s="167">
        <f>'Puestos de Trabajo Esp'!AC202</f>
        <v>0</v>
      </c>
      <c r="J43" s="167" t="e">
        <f>'Puestos de Trabajo Esp'!AD202</f>
        <v>#REF!</v>
      </c>
      <c r="K43" s="168" t="e">
        <f>'Puestos de Trabajo Esp'!AE202</f>
        <v>#REF!</v>
      </c>
      <c r="L43" s="167" t="e">
        <f>'Puestos de Trabajo Esp'!AF202</f>
        <v>#REF!</v>
      </c>
      <c r="M43" s="167" t="e">
        <f>'Puestos de Trabajo Esp'!AG202</f>
        <v>#REF!</v>
      </c>
      <c r="N43" s="78"/>
      <c r="O43" s="11" t="e">
        <f t="shared" si="0"/>
        <v>#REF!</v>
      </c>
    </row>
    <row r="44" spans="1:15" ht="80.099999999999994" customHeight="1" x14ac:dyDescent="0.25">
      <c r="A44" s="167"/>
      <c r="B44" s="167" t="e">
        <f>'Puestos de Trabajo Esp'!B207</f>
        <v>#REF!</v>
      </c>
      <c r="C44" s="167" t="e">
        <f>'Puestos de Trabajo Esp'!C207</f>
        <v>#REF!</v>
      </c>
      <c r="D44" s="167">
        <f>'Puestos de Trabajo Esp'!U207</f>
        <v>0</v>
      </c>
      <c r="E44" s="167">
        <f>'Puestos de Trabajo Esp'!Y207</f>
        <v>0</v>
      </c>
      <c r="F44" s="167">
        <f>'Puestos de Trabajo Esp'!Z207</f>
        <v>0</v>
      </c>
      <c r="G44" s="167">
        <f>'Puestos de Trabajo Esp'!AA207</f>
        <v>0</v>
      </c>
      <c r="H44" s="167">
        <f>'Puestos de Trabajo Esp'!AB207</f>
        <v>2705659852.4000001</v>
      </c>
      <c r="I44" s="167">
        <f>'Puestos de Trabajo Esp'!AC207</f>
        <v>0</v>
      </c>
      <c r="J44" s="167" t="e">
        <f>'Puestos de Trabajo Esp'!AD207</f>
        <v>#REF!</v>
      </c>
      <c r="K44" s="168" t="e">
        <f>'Puestos de Trabajo Esp'!AE207</f>
        <v>#REF!</v>
      </c>
      <c r="L44" s="167" t="e">
        <f>'Puestos de Trabajo Esp'!AF207</f>
        <v>#REF!</v>
      </c>
      <c r="M44" s="167" t="e">
        <f>'Puestos de Trabajo Esp'!AG207</f>
        <v>#REF!</v>
      </c>
      <c r="N44" s="78"/>
      <c r="O44" s="11" t="e">
        <f t="shared" si="0"/>
        <v>#REF!</v>
      </c>
    </row>
    <row r="45" spans="1:15" ht="80.099999999999994" customHeight="1" x14ac:dyDescent="0.25">
      <c r="A45" s="167"/>
      <c r="B45" s="167" t="e">
        <f>'Puestos de Trabajo Esp'!B212</f>
        <v>#REF!</v>
      </c>
      <c r="C45" s="167" t="e">
        <f>'Puestos de Trabajo Esp'!C212</f>
        <v>#REF!</v>
      </c>
      <c r="D45" s="167">
        <f>'Puestos de Trabajo Esp'!U212</f>
        <v>0</v>
      </c>
      <c r="E45" s="167">
        <f>'Puestos de Trabajo Esp'!Y212</f>
        <v>0</v>
      </c>
      <c r="F45" s="167">
        <f>'Puestos de Trabajo Esp'!Z212</f>
        <v>0</v>
      </c>
      <c r="G45" s="167">
        <f>'Puestos de Trabajo Esp'!AA212</f>
        <v>0</v>
      </c>
      <c r="H45" s="167">
        <f>'Puestos de Trabajo Esp'!AB212</f>
        <v>2705659852.4000001</v>
      </c>
      <c r="I45" s="167">
        <f>'Puestos de Trabajo Esp'!AC212</f>
        <v>0</v>
      </c>
      <c r="J45" s="167" t="e">
        <f>'Puestos de Trabajo Esp'!AD212</f>
        <v>#REF!</v>
      </c>
      <c r="K45" s="168" t="e">
        <f>'Puestos de Trabajo Esp'!AE212</f>
        <v>#REF!</v>
      </c>
      <c r="L45" s="167" t="e">
        <f>'Puestos de Trabajo Esp'!AF212</f>
        <v>#REF!</v>
      </c>
      <c r="M45" s="167" t="e">
        <f>'Puestos de Trabajo Esp'!AG212</f>
        <v>#REF!</v>
      </c>
      <c r="N45" s="78"/>
      <c r="O45" s="11" t="e">
        <f t="shared" si="0"/>
        <v>#REF!</v>
      </c>
    </row>
    <row r="46" spans="1:15" ht="80.099999999999994" customHeight="1" x14ac:dyDescent="0.25">
      <c r="A46" s="167"/>
      <c r="B46" s="167" t="e">
        <f>'Puestos de Trabajo Esp'!B217</f>
        <v>#REF!</v>
      </c>
      <c r="C46" s="167" t="e">
        <f>'Puestos de Trabajo Esp'!C217</f>
        <v>#REF!</v>
      </c>
      <c r="D46" s="167">
        <f>'Puestos de Trabajo Esp'!U217</f>
        <v>0</v>
      </c>
      <c r="E46" s="167">
        <f>'Puestos de Trabajo Esp'!Y217</f>
        <v>0</v>
      </c>
      <c r="F46" s="167">
        <f>'Puestos de Trabajo Esp'!Z217</f>
        <v>0</v>
      </c>
      <c r="G46" s="167">
        <f>'Puestos de Trabajo Esp'!AA217</f>
        <v>0</v>
      </c>
      <c r="H46" s="167">
        <f>'Puestos de Trabajo Esp'!AB217</f>
        <v>2705659852.4000001</v>
      </c>
      <c r="I46" s="167">
        <f>'Puestos de Trabajo Esp'!AC217</f>
        <v>0</v>
      </c>
      <c r="J46" s="167" t="e">
        <f>'Puestos de Trabajo Esp'!AD217</f>
        <v>#REF!</v>
      </c>
      <c r="K46" s="168" t="e">
        <f>'Puestos de Trabajo Esp'!AE217</f>
        <v>#REF!</v>
      </c>
      <c r="L46" s="167" t="e">
        <f>'Puestos de Trabajo Esp'!AF217</f>
        <v>#REF!</v>
      </c>
      <c r="M46" s="167" t="e">
        <f>'Puestos de Trabajo Esp'!AG217</f>
        <v>#REF!</v>
      </c>
      <c r="N46" s="78"/>
      <c r="O46" s="11" t="e">
        <f t="shared" si="0"/>
        <v>#REF!</v>
      </c>
    </row>
    <row r="47" spans="1:15" ht="80.099999999999994" customHeight="1" x14ac:dyDescent="0.25">
      <c r="A47" s="167"/>
      <c r="B47" s="167" t="e">
        <f>'Puestos de Trabajo Esp'!B222</f>
        <v>#REF!</v>
      </c>
      <c r="C47" s="167" t="e">
        <f>'Puestos de Trabajo Esp'!C222</f>
        <v>#REF!</v>
      </c>
      <c r="D47" s="167">
        <f>'Puestos de Trabajo Esp'!U222</f>
        <v>0</v>
      </c>
      <c r="E47" s="167">
        <f>'Puestos de Trabajo Esp'!Y222</f>
        <v>0</v>
      </c>
      <c r="F47" s="167">
        <f>'Puestos de Trabajo Esp'!Z222</f>
        <v>0</v>
      </c>
      <c r="G47" s="167">
        <f>'Puestos de Trabajo Esp'!AA222</f>
        <v>0</v>
      </c>
      <c r="H47" s="167">
        <f>'Puestos de Trabajo Esp'!AB222</f>
        <v>2705659852.4000001</v>
      </c>
      <c r="I47" s="167">
        <f>'Puestos de Trabajo Esp'!AC222</f>
        <v>0</v>
      </c>
      <c r="J47" s="167" t="e">
        <f>'Puestos de Trabajo Esp'!AD222</f>
        <v>#REF!</v>
      </c>
      <c r="K47" s="168" t="e">
        <f>'Puestos de Trabajo Esp'!AE222</f>
        <v>#REF!</v>
      </c>
      <c r="L47" s="167" t="e">
        <f>'Puestos de Trabajo Esp'!AF222</f>
        <v>#REF!</v>
      </c>
      <c r="M47" s="167" t="e">
        <f>'Puestos de Trabajo Esp'!AG222</f>
        <v>#REF!</v>
      </c>
      <c r="N47" s="78"/>
      <c r="O47" s="11" t="e">
        <f t="shared" si="0"/>
        <v>#REF!</v>
      </c>
    </row>
    <row r="48" spans="1:15" ht="80.099999999999994" customHeight="1" x14ac:dyDescent="0.25">
      <c r="A48" s="167"/>
      <c r="B48" s="167" t="e">
        <f>'Puestos de Trabajo Esp'!B227</f>
        <v>#REF!</v>
      </c>
      <c r="C48" s="167" t="e">
        <f>'Puestos de Trabajo Esp'!C227</f>
        <v>#REF!</v>
      </c>
      <c r="D48" s="167">
        <f>'Puestos de Trabajo Esp'!U227</f>
        <v>0</v>
      </c>
      <c r="E48" s="167">
        <f>'Puestos de Trabajo Esp'!Y227</f>
        <v>0</v>
      </c>
      <c r="F48" s="167">
        <f>'Puestos de Trabajo Esp'!Z227</f>
        <v>0</v>
      </c>
      <c r="G48" s="167">
        <f>'Puestos de Trabajo Esp'!AA227</f>
        <v>0</v>
      </c>
      <c r="H48" s="167">
        <f>'Puestos de Trabajo Esp'!AB227</f>
        <v>2705659852.4000001</v>
      </c>
      <c r="I48" s="167">
        <f>'Puestos de Trabajo Esp'!AC227</f>
        <v>0</v>
      </c>
      <c r="J48" s="167" t="e">
        <f>'Puestos de Trabajo Esp'!AD227</f>
        <v>#REF!</v>
      </c>
      <c r="K48" s="168" t="e">
        <f>'Puestos de Trabajo Esp'!AE227</f>
        <v>#REF!</v>
      </c>
      <c r="L48" s="167" t="e">
        <f>'Puestos de Trabajo Esp'!AF227</f>
        <v>#REF!</v>
      </c>
      <c r="M48" s="167" t="e">
        <f>'Puestos de Trabajo Esp'!AG227</f>
        <v>#REF!</v>
      </c>
      <c r="N48" s="78"/>
      <c r="O48" s="11" t="e">
        <f t="shared" si="0"/>
        <v>#REF!</v>
      </c>
    </row>
    <row r="49" spans="1:15" ht="80.099999999999994" customHeight="1" x14ac:dyDescent="0.25">
      <c r="A49" s="167"/>
      <c r="B49" s="167" t="e">
        <f>'Puestos de Trabajo Esp'!B232</f>
        <v>#REF!</v>
      </c>
      <c r="C49" s="167" t="e">
        <f>'Puestos de Trabajo Esp'!C232</f>
        <v>#REF!</v>
      </c>
      <c r="D49" s="167">
        <f>'Puestos de Trabajo Esp'!U232</f>
        <v>0</v>
      </c>
      <c r="E49" s="167">
        <f>'Puestos de Trabajo Esp'!Y232</f>
        <v>0</v>
      </c>
      <c r="F49" s="167">
        <f>'Puestos de Trabajo Esp'!Z232</f>
        <v>0</v>
      </c>
      <c r="G49" s="167">
        <f>'Puestos de Trabajo Esp'!AA232</f>
        <v>0</v>
      </c>
      <c r="H49" s="167">
        <f>'Puestos de Trabajo Esp'!AB232</f>
        <v>2705659852.4000001</v>
      </c>
      <c r="I49" s="167">
        <f>'Puestos de Trabajo Esp'!AC232</f>
        <v>0</v>
      </c>
      <c r="J49" s="167" t="e">
        <f>'Puestos de Trabajo Esp'!AD232</f>
        <v>#REF!</v>
      </c>
      <c r="K49" s="168" t="e">
        <f>'Puestos de Trabajo Esp'!AE232</f>
        <v>#REF!</v>
      </c>
      <c r="L49" s="167" t="e">
        <f>'Puestos de Trabajo Esp'!AF232</f>
        <v>#REF!</v>
      </c>
      <c r="M49" s="167" t="e">
        <f>'Puestos de Trabajo Esp'!AG232</f>
        <v>#REF!</v>
      </c>
      <c r="N49" s="78"/>
      <c r="O49" s="11" t="e">
        <f t="shared" si="0"/>
        <v>#REF!</v>
      </c>
    </row>
    <row r="50" spans="1:15" ht="80.099999999999994" customHeight="1" x14ac:dyDescent="0.25">
      <c r="A50" s="167"/>
      <c r="B50" s="167" t="e">
        <f>'Puestos de Trabajo Esp'!B237</f>
        <v>#REF!</v>
      </c>
      <c r="C50" s="167" t="e">
        <f>'Puestos de Trabajo Esp'!C237</f>
        <v>#REF!</v>
      </c>
      <c r="D50" s="167">
        <f>'Puestos de Trabajo Esp'!U237</f>
        <v>0</v>
      </c>
      <c r="E50" s="167">
        <f>'Puestos de Trabajo Esp'!Y237</f>
        <v>0</v>
      </c>
      <c r="F50" s="167">
        <f>'Puestos de Trabajo Esp'!Z237</f>
        <v>0</v>
      </c>
      <c r="G50" s="167">
        <f>'Puestos de Trabajo Esp'!AA237</f>
        <v>0</v>
      </c>
      <c r="H50" s="167">
        <f>'Puestos de Trabajo Esp'!AB237</f>
        <v>2705659852.4000001</v>
      </c>
      <c r="I50" s="167">
        <f>'Puestos de Trabajo Esp'!AC237</f>
        <v>0</v>
      </c>
      <c r="J50" s="167" t="e">
        <f>'Puestos de Trabajo Esp'!AD237</f>
        <v>#REF!</v>
      </c>
      <c r="K50" s="168" t="e">
        <f>'Puestos de Trabajo Esp'!AE237</f>
        <v>#REF!</v>
      </c>
      <c r="L50" s="167" t="e">
        <f>'Puestos de Trabajo Esp'!AF237</f>
        <v>#REF!</v>
      </c>
      <c r="M50" s="167" t="e">
        <f>'Puestos de Trabajo Esp'!AG237</f>
        <v>#REF!</v>
      </c>
      <c r="N50" s="78"/>
      <c r="O50" s="11" t="e">
        <f t="shared" si="0"/>
        <v>#REF!</v>
      </c>
    </row>
    <row r="51" spans="1:15" ht="80.099999999999994" customHeight="1" x14ac:dyDescent="0.25">
      <c r="A51" s="167"/>
      <c r="B51" s="167" t="e">
        <f>'Puestos de Trabajo Esp'!B242</f>
        <v>#REF!</v>
      </c>
      <c r="C51" s="167" t="e">
        <f>'Puestos de Trabajo Esp'!C242</f>
        <v>#REF!</v>
      </c>
      <c r="D51" s="167">
        <f>'Puestos de Trabajo Esp'!U242</f>
        <v>0</v>
      </c>
      <c r="E51" s="167">
        <f>'Puestos de Trabajo Esp'!Y242</f>
        <v>0</v>
      </c>
      <c r="F51" s="167">
        <f>'Puestos de Trabajo Esp'!Z242</f>
        <v>0</v>
      </c>
      <c r="G51" s="167">
        <f>'Puestos de Trabajo Esp'!AA242</f>
        <v>0</v>
      </c>
      <c r="H51" s="167">
        <f>'Puestos de Trabajo Esp'!AB242</f>
        <v>2705659852.4000001</v>
      </c>
      <c r="I51" s="167">
        <f>'Puestos de Trabajo Esp'!AC242</f>
        <v>0</v>
      </c>
      <c r="J51" s="167" t="e">
        <f>'Puestos de Trabajo Esp'!AD242</f>
        <v>#REF!</v>
      </c>
      <c r="K51" s="168" t="e">
        <f>'Puestos de Trabajo Esp'!AE242</f>
        <v>#REF!</v>
      </c>
      <c r="L51" s="167" t="e">
        <f>'Puestos de Trabajo Esp'!AF242</f>
        <v>#REF!</v>
      </c>
      <c r="M51" s="167" t="e">
        <f>'Puestos de Trabajo Esp'!AG242</f>
        <v>#REF!</v>
      </c>
      <c r="N51" s="78"/>
      <c r="O51" s="11" t="e">
        <f t="shared" si="0"/>
        <v>#REF!</v>
      </c>
    </row>
    <row r="52" spans="1:15" ht="80.099999999999994" customHeight="1" x14ac:dyDescent="0.25">
      <c r="A52" s="167"/>
      <c r="B52" s="167" t="e">
        <f>'Puestos de Trabajo Esp'!B247</f>
        <v>#REF!</v>
      </c>
      <c r="C52" s="167" t="e">
        <f>'Puestos de Trabajo Esp'!C247</f>
        <v>#REF!</v>
      </c>
      <c r="D52" s="167">
        <f>'Puestos de Trabajo Esp'!U247</f>
        <v>0</v>
      </c>
      <c r="E52" s="167">
        <f>'Puestos de Trabajo Esp'!Y247</f>
        <v>0</v>
      </c>
      <c r="F52" s="167">
        <f>'Puestos de Trabajo Esp'!Z247</f>
        <v>0</v>
      </c>
      <c r="G52" s="167">
        <f>'Puestos de Trabajo Esp'!AA247</f>
        <v>0</v>
      </c>
      <c r="H52" s="167">
        <f>'Puestos de Trabajo Esp'!AB247</f>
        <v>2705659852.4000001</v>
      </c>
      <c r="I52" s="167">
        <f>'Puestos de Trabajo Esp'!AC247</f>
        <v>0</v>
      </c>
      <c r="J52" s="167" t="e">
        <f>'Puestos de Trabajo Esp'!AD247</f>
        <v>#REF!</v>
      </c>
      <c r="K52" s="168" t="e">
        <f>'Puestos de Trabajo Esp'!AE247</f>
        <v>#REF!</v>
      </c>
      <c r="L52" s="167" t="e">
        <f>'Puestos de Trabajo Esp'!AF247</f>
        <v>#REF!</v>
      </c>
      <c r="M52" s="167" t="e">
        <f>'Puestos de Trabajo Esp'!AG247</f>
        <v>#REF!</v>
      </c>
      <c r="N52" s="78"/>
      <c r="O52" s="11" t="e">
        <f t="shared" si="0"/>
        <v>#REF!</v>
      </c>
    </row>
    <row r="53" spans="1:15" ht="80.099999999999994" customHeight="1" x14ac:dyDescent="0.25">
      <c r="A53" s="167"/>
      <c r="B53" s="167" t="e">
        <f>'Puestos de Trabajo Esp'!B252</f>
        <v>#REF!</v>
      </c>
      <c r="C53" s="167" t="e">
        <f>'Puestos de Trabajo Esp'!C252</f>
        <v>#REF!</v>
      </c>
      <c r="D53" s="167">
        <f>'Puestos de Trabajo Esp'!U252</f>
        <v>0</v>
      </c>
      <c r="E53" s="167">
        <f>'Puestos de Trabajo Esp'!Y252</f>
        <v>0</v>
      </c>
      <c r="F53" s="167">
        <f>'Puestos de Trabajo Esp'!Z252</f>
        <v>0</v>
      </c>
      <c r="G53" s="167">
        <f>'Puestos de Trabajo Esp'!AA252</f>
        <v>0</v>
      </c>
      <c r="H53" s="167">
        <f>'Puestos de Trabajo Esp'!AB252</f>
        <v>2705659852.4000001</v>
      </c>
      <c r="I53" s="167">
        <f>'Puestos de Trabajo Esp'!AC252</f>
        <v>0</v>
      </c>
      <c r="J53" s="167" t="e">
        <f>'Puestos de Trabajo Esp'!AD252</f>
        <v>#REF!</v>
      </c>
      <c r="K53" s="168" t="e">
        <f>'Puestos de Trabajo Esp'!AE252</f>
        <v>#REF!</v>
      </c>
      <c r="L53" s="167" t="e">
        <f>'Puestos de Trabajo Esp'!AF252</f>
        <v>#REF!</v>
      </c>
      <c r="M53" s="167" t="e">
        <f>'Puestos de Trabajo Esp'!AG252</f>
        <v>#REF!</v>
      </c>
      <c r="N53" s="78"/>
      <c r="O53" s="11" t="e">
        <f>IF(K53="Importante",2,IF(K53="Crítico",3,1))</f>
        <v>#REF!</v>
      </c>
    </row>
    <row r="54" spans="1:15" ht="69" customHeight="1" x14ac:dyDescent="0.25">
      <c r="A54" s="74"/>
      <c r="B54" s="80"/>
      <c r="C54" s="80"/>
      <c r="D54" s="80"/>
      <c r="E54" s="74"/>
      <c r="F54" s="74"/>
      <c r="G54" s="74"/>
      <c r="H54" s="74"/>
      <c r="I54" s="74"/>
      <c r="J54" s="74"/>
      <c r="K54" s="73"/>
      <c r="L54" s="74"/>
      <c r="M54" s="74"/>
      <c r="N54" s="74"/>
    </row>
    <row r="55" spans="1:15" ht="69" customHeight="1" x14ac:dyDescent="0.25">
      <c r="A55" s="74"/>
      <c r="B55" s="80"/>
      <c r="C55" s="80"/>
      <c r="D55" s="80"/>
      <c r="E55" s="74"/>
      <c r="F55" s="74"/>
      <c r="G55" s="74"/>
      <c r="H55" s="74"/>
      <c r="I55" s="74"/>
      <c r="J55" s="74"/>
      <c r="K55" s="73"/>
      <c r="L55" s="74"/>
      <c r="M55" s="74"/>
      <c r="N55" s="74"/>
    </row>
    <row r="56" spans="1:15" x14ac:dyDescent="0.25">
      <c r="A56" s="74"/>
      <c r="B56" s="80"/>
      <c r="C56" s="80"/>
      <c r="D56" s="80"/>
      <c r="E56" s="74"/>
      <c r="F56" s="74"/>
      <c r="G56" s="74"/>
      <c r="H56" s="74"/>
      <c r="I56" s="74"/>
      <c r="J56" s="74"/>
      <c r="K56" s="73"/>
      <c r="L56" s="74"/>
      <c r="M56" s="74"/>
      <c r="N56" s="74"/>
    </row>
    <row r="57" spans="1:15" x14ac:dyDescent="0.25">
      <c r="A57" s="74"/>
      <c r="B57" s="80"/>
      <c r="C57" s="80"/>
      <c r="D57" s="80"/>
      <c r="E57" s="74"/>
      <c r="F57" s="74"/>
      <c r="G57" s="74"/>
      <c r="H57" s="74"/>
      <c r="I57" s="74"/>
      <c r="J57" s="74"/>
      <c r="K57" s="73"/>
      <c r="L57" s="74"/>
      <c r="M57" s="74"/>
      <c r="N57" s="74"/>
    </row>
    <row r="58" spans="1:15" x14ac:dyDescent="0.25">
      <c r="A58" s="74"/>
      <c r="B58" s="80"/>
      <c r="C58" s="80"/>
      <c r="D58" s="80"/>
      <c r="E58" s="74"/>
      <c r="F58" s="74"/>
      <c r="G58" s="74"/>
      <c r="H58" s="74"/>
      <c r="I58" s="74"/>
      <c r="J58" s="74"/>
      <c r="K58" s="73"/>
      <c r="L58" s="74"/>
      <c r="M58" s="74"/>
      <c r="N58" s="74"/>
    </row>
    <row r="59" spans="1:15" x14ac:dyDescent="0.25">
      <c r="A59" s="74"/>
      <c r="B59" s="80"/>
      <c r="C59" s="80"/>
      <c r="D59" s="80"/>
      <c r="E59" s="74"/>
      <c r="F59" s="74"/>
      <c r="G59" s="74"/>
      <c r="H59" s="74"/>
      <c r="I59" s="74"/>
      <c r="J59" s="74"/>
      <c r="K59" s="73"/>
      <c r="L59" s="74"/>
      <c r="M59" s="74"/>
      <c r="N59" s="74"/>
    </row>
    <row r="60" spans="1:15" x14ac:dyDescent="0.25">
      <c r="A60" s="74"/>
      <c r="B60" s="80"/>
      <c r="C60" s="80"/>
      <c r="D60" s="80"/>
      <c r="E60" s="74"/>
      <c r="F60" s="74"/>
      <c r="G60" s="74"/>
      <c r="H60" s="74"/>
      <c r="I60" s="74"/>
      <c r="J60" s="74"/>
      <c r="K60" s="73"/>
      <c r="L60" s="74"/>
      <c r="M60" s="74"/>
      <c r="N60" s="74"/>
    </row>
    <row r="61" spans="1:15" x14ac:dyDescent="0.25">
      <c r="A61" s="74"/>
      <c r="B61" s="80"/>
      <c r="C61" s="80"/>
      <c r="D61" s="80"/>
      <c r="E61" s="74"/>
      <c r="F61" s="74"/>
      <c r="G61" s="74"/>
      <c r="H61" s="74"/>
      <c r="I61" s="74"/>
      <c r="J61" s="74"/>
      <c r="K61" s="73"/>
      <c r="L61" s="74"/>
      <c r="M61" s="74"/>
      <c r="N61" s="74"/>
    </row>
    <row r="62" spans="1:15" x14ac:dyDescent="0.25">
      <c r="A62" s="74"/>
      <c r="B62" s="80"/>
      <c r="C62" s="80"/>
      <c r="D62" s="80"/>
      <c r="E62" s="74"/>
      <c r="F62" s="74"/>
      <c r="G62" s="74"/>
      <c r="H62" s="74"/>
      <c r="I62" s="74"/>
      <c r="J62" s="74"/>
      <c r="K62" s="73"/>
      <c r="L62" s="74"/>
      <c r="M62" s="74"/>
      <c r="N62" s="74"/>
    </row>
    <row r="63" spans="1:15" x14ac:dyDescent="0.25">
      <c r="A63" s="74"/>
      <c r="B63" s="80"/>
      <c r="C63" s="80"/>
      <c r="D63" s="80"/>
      <c r="E63" s="74"/>
      <c r="F63" s="74"/>
      <c r="G63" s="74"/>
      <c r="H63" s="74"/>
      <c r="I63" s="74"/>
      <c r="J63" s="74"/>
      <c r="K63" s="73"/>
      <c r="L63" s="74"/>
      <c r="M63" s="74"/>
      <c r="N63" s="74"/>
    </row>
    <row r="64" spans="1:15" x14ac:dyDescent="0.25">
      <c r="A64" s="74"/>
      <c r="B64" s="80"/>
      <c r="C64" s="80"/>
      <c r="D64" s="80"/>
      <c r="E64" s="74"/>
      <c r="F64" s="74"/>
      <c r="G64" s="74"/>
      <c r="H64" s="74"/>
      <c r="I64" s="74"/>
      <c r="J64" s="74"/>
      <c r="K64" s="73"/>
      <c r="L64" s="74"/>
      <c r="M64" s="74"/>
      <c r="N64" s="74"/>
    </row>
    <row r="65" spans="1:14" x14ac:dyDescent="0.25">
      <c r="A65" s="74"/>
      <c r="B65" s="80"/>
      <c r="C65" s="80"/>
      <c r="D65" s="80"/>
      <c r="E65" s="74"/>
      <c r="F65" s="74"/>
      <c r="G65" s="74"/>
      <c r="H65" s="74"/>
      <c r="I65" s="74"/>
      <c r="J65" s="74"/>
      <c r="K65" s="73"/>
      <c r="L65" s="74"/>
      <c r="M65" s="74"/>
      <c r="N65" s="74"/>
    </row>
    <row r="66" spans="1:14" x14ac:dyDescent="0.25">
      <c r="A66" s="74"/>
      <c r="B66" s="80"/>
      <c r="C66" s="80"/>
      <c r="D66" s="80"/>
      <c r="E66" s="74"/>
      <c r="F66" s="74"/>
      <c r="G66" s="74"/>
      <c r="H66" s="74"/>
      <c r="I66" s="74"/>
      <c r="J66" s="74"/>
      <c r="K66" s="73"/>
      <c r="L66" s="74"/>
      <c r="M66" s="74"/>
      <c r="N66" s="74"/>
    </row>
    <row r="67" spans="1:14" x14ac:dyDescent="0.25">
      <c r="A67" s="74"/>
      <c r="B67" s="80"/>
      <c r="C67" s="80"/>
      <c r="D67" s="80"/>
      <c r="E67" s="74"/>
      <c r="F67" s="74"/>
      <c r="G67" s="74"/>
      <c r="H67" s="74"/>
      <c r="I67" s="74"/>
      <c r="J67" s="74"/>
      <c r="K67" s="73"/>
      <c r="L67" s="74"/>
      <c r="M67" s="74"/>
      <c r="N67" s="74"/>
    </row>
    <row r="68" spans="1:14" x14ac:dyDescent="0.25">
      <c r="A68" s="74"/>
      <c r="B68" s="80"/>
      <c r="C68" s="80"/>
      <c r="D68" s="80"/>
      <c r="E68" s="74"/>
      <c r="F68" s="74"/>
      <c r="G68" s="74"/>
      <c r="H68" s="74"/>
      <c r="I68" s="74"/>
      <c r="J68" s="74"/>
      <c r="K68" s="73"/>
      <c r="L68" s="74"/>
      <c r="M68" s="74"/>
      <c r="N68" s="74"/>
    </row>
    <row r="69" spans="1:14" x14ac:dyDescent="0.25">
      <c r="A69" s="74"/>
      <c r="B69" s="80"/>
      <c r="C69" s="80"/>
      <c r="D69" s="80"/>
      <c r="E69" s="74"/>
      <c r="F69" s="74"/>
      <c r="G69" s="74"/>
      <c r="H69" s="74"/>
      <c r="I69" s="74"/>
      <c r="J69" s="74"/>
      <c r="K69" s="73"/>
      <c r="L69" s="74"/>
      <c r="M69" s="74"/>
      <c r="N69" s="74"/>
    </row>
    <row r="70" spans="1:14" x14ac:dyDescent="0.25">
      <c r="A70" s="74"/>
      <c r="B70" s="80"/>
      <c r="C70" s="80"/>
      <c r="D70" s="80"/>
      <c r="E70" s="74"/>
      <c r="F70" s="74"/>
      <c r="G70" s="74"/>
      <c r="H70" s="74"/>
      <c r="I70" s="74"/>
      <c r="J70" s="74"/>
      <c r="K70" s="73"/>
      <c r="L70" s="74"/>
      <c r="M70" s="74"/>
      <c r="N70" s="74"/>
    </row>
    <row r="71" spans="1:14" x14ac:dyDescent="0.25">
      <c r="A71" s="74"/>
      <c r="B71" s="80"/>
      <c r="C71" s="80"/>
      <c r="D71" s="80"/>
      <c r="E71" s="74"/>
      <c r="F71" s="74"/>
      <c r="G71" s="74"/>
      <c r="H71" s="74"/>
      <c r="I71" s="74"/>
      <c r="J71" s="74"/>
      <c r="K71" s="73"/>
      <c r="L71" s="74"/>
      <c r="M71" s="74"/>
      <c r="N71" s="74"/>
    </row>
    <row r="72" spans="1:14" x14ac:dyDescent="0.25">
      <c r="A72" s="74"/>
      <c r="B72" s="80"/>
      <c r="C72" s="80"/>
      <c r="D72" s="80"/>
      <c r="E72" s="74"/>
      <c r="F72" s="74"/>
      <c r="G72" s="74"/>
      <c r="H72" s="74"/>
      <c r="I72" s="74"/>
      <c r="J72" s="74"/>
      <c r="K72" s="73"/>
      <c r="L72" s="74"/>
      <c r="M72" s="74"/>
      <c r="N72" s="74"/>
    </row>
    <row r="73" spans="1:14" x14ac:dyDescent="0.25">
      <c r="A73" s="74"/>
      <c r="B73" s="80"/>
      <c r="C73" s="80"/>
      <c r="D73" s="80"/>
      <c r="E73" s="74"/>
      <c r="F73" s="74"/>
      <c r="G73" s="74"/>
      <c r="H73" s="74"/>
      <c r="I73" s="74"/>
      <c r="J73" s="74"/>
      <c r="K73" s="73"/>
      <c r="L73" s="74"/>
      <c r="M73" s="74"/>
      <c r="N73" s="74"/>
    </row>
    <row r="74" spans="1:14" x14ac:dyDescent="0.25">
      <c r="A74" s="74"/>
      <c r="B74" s="80"/>
      <c r="C74" s="80"/>
      <c r="D74" s="80"/>
      <c r="E74" s="74"/>
      <c r="F74" s="74"/>
      <c r="G74" s="74"/>
      <c r="H74" s="74"/>
      <c r="I74" s="74"/>
      <c r="J74" s="74"/>
      <c r="K74" s="73"/>
      <c r="L74" s="74"/>
      <c r="M74" s="74"/>
      <c r="N74" s="74"/>
    </row>
    <row r="75" spans="1:14" x14ac:dyDescent="0.25">
      <c r="A75" s="74"/>
      <c r="B75" s="80"/>
      <c r="C75" s="80"/>
      <c r="D75" s="80"/>
      <c r="E75" s="74"/>
      <c r="F75" s="74"/>
      <c r="G75" s="74"/>
      <c r="H75" s="74"/>
      <c r="I75" s="74"/>
      <c r="J75" s="74"/>
      <c r="K75" s="73"/>
      <c r="L75" s="74"/>
      <c r="M75" s="74"/>
      <c r="N75" s="74"/>
    </row>
    <row r="76" spans="1:14" x14ac:dyDescent="0.25">
      <c r="A76" s="74"/>
      <c r="B76" s="80"/>
      <c r="C76" s="80"/>
      <c r="D76" s="80"/>
      <c r="E76" s="74"/>
      <c r="F76" s="74"/>
      <c r="G76" s="74"/>
      <c r="H76" s="74"/>
      <c r="I76" s="74"/>
      <c r="J76" s="74"/>
      <c r="K76" s="73"/>
      <c r="L76" s="74"/>
      <c r="M76" s="74"/>
      <c r="N76" s="74"/>
    </row>
    <row r="77" spans="1:14" x14ac:dyDescent="0.25">
      <c r="A77" s="74"/>
      <c r="B77" s="80"/>
      <c r="C77" s="80"/>
      <c r="D77" s="80"/>
      <c r="E77" s="74"/>
      <c r="F77" s="74"/>
      <c r="G77" s="74"/>
      <c r="H77" s="74"/>
      <c r="I77" s="74"/>
      <c r="J77" s="74"/>
      <c r="K77" s="73"/>
      <c r="L77" s="74"/>
      <c r="M77" s="74"/>
      <c r="N77" s="74"/>
    </row>
    <row r="78" spans="1:14" x14ac:dyDescent="0.25">
      <c r="A78" s="74"/>
      <c r="B78" s="80"/>
      <c r="C78" s="80"/>
      <c r="D78" s="80"/>
      <c r="E78" s="74"/>
      <c r="F78" s="74"/>
      <c r="G78" s="74"/>
      <c r="H78" s="74"/>
      <c r="I78" s="74"/>
      <c r="J78" s="74"/>
      <c r="K78" s="73"/>
      <c r="L78" s="74"/>
      <c r="M78" s="74"/>
      <c r="N78" s="74"/>
    </row>
    <row r="79" spans="1:14" x14ac:dyDescent="0.25">
      <c r="A79" s="74"/>
      <c r="B79" s="80"/>
      <c r="C79" s="80"/>
      <c r="D79" s="80"/>
      <c r="E79" s="74"/>
      <c r="F79" s="74"/>
      <c r="G79" s="74"/>
      <c r="H79" s="74"/>
      <c r="I79" s="74"/>
      <c r="J79" s="74"/>
      <c r="K79" s="73"/>
      <c r="L79" s="74"/>
      <c r="M79" s="74"/>
      <c r="N79" s="74"/>
    </row>
    <row r="80" spans="1:14" x14ac:dyDescent="0.25">
      <c r="A80" s="74"/>
      <c r="B80" s="80"/>
      <c r="C80" s="80"/>
      <c r="D80" s="80"/>
      <c r="E80" s="74"/>
      <c r="F80" s="74"/>
      <c r="G80" s="74"/>
      <c r="H80" s="74"/>
      <c r="I80" s="74"/>
      <c r="J80" s="74"/>
      <c r="K80" s="73"/>
      <c r="L80" s="74"/>
      <c r="M80" s="74"/>
      <c r="N80" s="74"/>
    </row>
    <row r="81" spans="1:14" x14ac:dyDescent="0.25">
      <c r="A81" s="74"/>
      <c r="B81" s="80"/>
      <c r="C81" s="80"/>
      <c r="D81" s="80"/>
      <c r="E81" s="74"/>
      <c r="F81" s="74"/>
      <c r="G81" s="74"/>
      <c r="H81" s="74"/>
      <c r="I81" s="74"/>
      <c r="J81" s="74"/>
      <c r="K81" s="73"/>
      <c r="L81" s="74"/>
      <c r="M81" s="74"/>
      <c r="N81" s="74"/>
    </row>
    <row r="82" spans="1:14" x14ac:dyDescent="0.25">
      <c r="A82" s="74"/>
      <c r="B82" s="80"/>
      <c r="C82" s="80"/>
      <c r="D82" s="80"/>
      <c r="E82" s="74"/>
      <c r="F82" s="74"/>
      <c r="G82" s="74"/>
      <c r="H82" s="74"/>
      <c r="I82" s="74"/>
      <c r="J82" s="74"/>
      <c r="K82" s="73"/>
      <c r="L82" s="74"/>
      <c r="M82" s="74"/>
      <c r="N82" s="74"/>
    </row>
    <row r="83" spans="1:14" x14ac:dyDescent="0.25">
      <c r="A83" s="74"/>
      <c r="B83" s="80"/>
      <c r="C83" s="80"/>
      <c r="D83" s="80"/>
      <c r="E83" s="74"/>
      <c r="F83" s="74"/>
      <c r="G83" s="74"/>
      <c r="H83" s="74"/>
      <c r="I83" s="74"/>
      <c r="J83" s="74"/>
      <c r="K83" s="73"/>
      <c r="L83" s="74"/>
      <c r="M83" s="74"/>
      <c r="N83" s="74"/>
    </row>
    <row r="84" spans="1:14" x14ac:dyDescent="0.25">
      <c r="A84" s="74"/>
      <c r="B84" s="80"/>
      <c r="C84" s="80"/>
      <c r="D84" s="80"/>
      <c r="E84" s="74"/>
      <c r="F84" s="74"/>
      <c r="G84" s="74"/>
      <c r="H84" s="74"/>
      <c r="I84" s="74"/>
      <c r="J84" s="74"/>
      <c r="K84" s="73"/>
      <c r="L84" s="74"/>
      <c r="M84" s="74"/>
      <c r="N84" s="74"/>
    </row>
    <row r="85" spans="1:14" x14ac:dyDescent="0.25">
      <c r="A85" s="74"/>
      <c r="B85" s="80"/>
      <c r="C85" s="80"/>
      <c r="D85" s="80"/>
      <c r="E85" s="74"/>
      <c r="F85" s="74"/>
      <c r="G85" s="74"/>
      <c r="H85" s="74"/>
      <c r="I85" s="74"/>
      <c r="J85" s="74"/>
      <c r="K85" s="73"/>
      <c r="L85" s="74"/>
      <c r="M85" s="74"/>
      <c r="N85" s="74"/>
    </row>
    <row r="86" spans="1:14" x14ac:dyDescent="0.25">
      <c r="A86" s="74"/>
      <c r="B86" s="80"/>
      <c r="C86" s="80"/>
      <c r="D86" s="80"/>
      <c r="E86" s="74"/>
      <c r="F86" s="74"/>
      <c r="G86" s="74"/>
      <c r="H86" s="74"/>
      <c r="I86" s="74"/>
      <c r="J86" s="74"/>
      <c r="K86" s="73"/>
      <c r="L86" s="74"/>
      <c r="M86" s="74"/>
      <c r="N86" s="74"/>
    </row>
    <row r="87" spans="1:14" x14ac:dyDescent="0.25">
      <c r="A87" s="74"/>
      <c r="B87" s="80"/>
      <c r="C87" s="80"/>
      <c r="D87" s="80"/>
      <c r="E87" s="74"/>
      <c r="F87" s="74"/>
      <c r="G87" s="74"/>
      <c r="H87" s="74"/>
      <c r="I87" s="74"/>
      <c r="J87" s="74"/>
      <c r="K87" s="73"/>
      <c r="L87" s="74"/>
      <c r="M87" s="74"/>
      <c r="N87" s="74"/>
    </row>
    <row r="88" spans="1:14" x14ac:dyDescent="0.25">
      <c r="A88" s="74"/>
      <c r="B88" s="80"/>
      <c r="C88" s="80"/>
      <c r="D88" s="80"/>
      <c r="E88" s="74"/>
      <c r="F88" s="74"/>
      <c r="G88" s="74"/>
      <c r="H88" s="74"/>
      <c r="I88" s="74"/>
      <c r="J88" s="74"/>
      <c r="K88" s="73"/>
      <c r="L88" s="74"/>
      <c r="M88" s="74"/>
      <c r="N88" s="74"/>
    </row>
    <row r="89" spans="1:14" x14ac:dyDescent="0.25">
      <c r="A89" s="74"/>
      <c r="B89" s="80"/>
      <c r="C89" s="80"/>
      <c r="D89" s="80"/>
      <c r="E89" s="74"/>
      <c r="F89" s="74"/>
      <c r="G89" s="74"/>
      <c r="H89" s="74"/>
      <c r="I89" s="74"/>
      <c r="J89" s="74"/>
      <c r="K89" s="73"/>
      <c r="L89" s="74"/>
      <c r="M89" s="74"/>
      <c r="N89" s="74"/>
    </row>
    <row r="90" spans="1:14" x14ac:dyDescent="0.25">
      <c r="A90" s="74"/>
      <c r="B90" s="80"/>
      <c r="C90" s="80"/>
      <c r="D90" s="80"/>
      <c r="E90" s="74"/>
      <c r="F90" s="74"/>
      <c r="G90" s="74"/>
      <c r="H90" s="74"/>
      <c r="I90" s="74"/>
      <c r="J90" s="74"/>
      <c r="K90" s="73"/>
      <c r="L90" s="74"/>
      <c r="M90" s="74"/>
      <c r="N90" s="74"/>
    </row>
    <row r="91" spans="1:14" x14ac:dyDescent="0.25">
      <c r="A91" s="74"/>
      <c r="B91" s="80"/>
      <c r="C91" s="80"/>
      <c r="D91" s="80"/>
      <c r="E91" s="74"/>
      <c r="F91" s="74"/>
      <c r="G91" s="74"/>
      <c r="H91" s="74"/>
      <c r="I91" s="74"/>
      <c r="J91" s="74"/>
      <c r="K91" s="73"/>
      <c r="L91" s="74"/>
      <c r="M91" s="74"/>
      <c r="N91" s="74"/>
    </row>
    <row r="92" spans="1:14" x14ac:dyDescent="0.25">
      <c r="A92" s="74"/>
      <c r="B92" s="80"/>
      <c r="C92" s="80"/>
      <c r="D92" s="80"/>
      <c r="E92" s="74"/>
      <c r="F92" s="74"/>
      <c r="G92" s="74"/>
      <c r="H92" s="74"/>
      <c r="I92" s="74"/>
      <c r="J92" s="74"/>
      <c r="K92" s="73"/>
      <c r="L92" s="74"/>
      <c r="M92" s="74"/>
      <c r="N92" s="74"/>
    </row>
    <row r="93" spans="1:14" x14ac:dyDescent="0.25">
      <c r="A93" s="74"/>
      <c r="B93" s="80"/>
      <c r="C93" s="80"/>
      <c r="D93" s="80"/>
      <c r="E93" s="74"/>
      <c r="F93" s="74"/>
      <c r="G93" s="74"/>
      <c r="H93" s="74"/>
      <c r="I93" s="74"/>
      <c r="J93" s="74"/>
      <c r="K93" s="73"/>
      <c r="L93" s="74"/>
      <c r="M93" s="74"/>
      <c r="N93" s="74"/>
    </row>
    <row r="94" spans="1:14" x14ac:dyDescent="0.25">
      <c r="A94" s="74"/>
      <c r="B94" s="80"/>
      <c r="C94" s="80"/>
      <c r="D94" s="80"/>
      <c r="E94" s="74"/>
      <c r="F94" s="74"/>
      <c r="G94" s="74"/>
      <c r="H94" s="74"/>
      <c r="I94" s="74"/>
      <c r="J94" s="74"/>
      <c r="K94" s="73"/>
      <c r="L94" s="74"/>
      <c r="M94" s="74"/>
      <c r="N94" s="74"/>
    </row>
    <row r="95" spans="1:14" x14ac:dyDescent="0.25">
      <c r="A95" s="74"/>
      <c r="B95" s="80"/>
      <c r="C95" s="80"/>
      <c r="D95" s="80"/>
      <c r="E95" s="74"/>
      <c r="F95" s="74"/>
      <c r="G95" s="74"/>
      <c r="H95" s="74"/>
      <c r="I95" s="74"/>
      <c r="J95" s="74"/>
      <c r="K95" s="73"/>
      <c r="L95" s="74"/>
      <c r="M95" s="74"/>
      <c r="N95" s="74"/>
    </row>
    <row r="96" spans="1:14" x14ac:dyDescent="0.25">
      <c r="A96" s="74"/>
      <c r="B96" s="80"/>
      <c r="C96" s="80"/>
      <c r="D96" s="80"/>
      <c r="E96" s="74"/>
      <c r="F96" s="74"/>
      <c r="G96" s="74"/>
      <c r="H96" s="74"/>
      <c r="I96" s="74"/>
      <c r="J96" s="74"/>
      <c r="K96" s="73"/>
      <c r="L96" s="74"/>
      <c r="M96" s="74"/>
      <c r="N96" s="74"/>
    </row>
    <row r="97" spans="1:14" x14ac:dyDescent="0.25">
      <c r="A97" s="74"/>
      <c r="B97" s="80"/>
      <c r="C97" s="80"/>
      <c r="D97" s="80"/>
      <c r="E97" s="74"/>
      <c r="F97" s="74"/>
      <c r="G97" s="74"/>
      <c r="H97" s="74"/>
      <c r="I97" s="74"/>
      <c r="J97" s="74"/>
      <c r="K97" s="73"/>
      <c r="L97" s="74"/>
      <c r="M97" s="74"/>
      <c r="N97" s="74"/>
    </row>
    <row r="98" spans="1:14" x14ac:dyDescent="0.25">
      <c r="A98" s="74"/>
      <c r="B98" s="80"/>
      <c r="C98" s="80"/>
      <c r="D98" s="80"/>
      <c r="E98" s="74"/>
      <c r="F98" s="74"/>
      <c r="G98" s="74"/>
      <c r="H98" s="74"/>
      <c r="I98" s="74"/>
      <c r="J98" s="74"/>
      <c r="K98" s="73"/>
      <c r="L98" s="74"/>
      <c r="M98" s="74"/>
      <c r="N98" s="74"/>
    </row>
    <row r="99" spans="1:14" x14ac:dyDescent="0.25">
      <c r="A99" s="74"/>
      <c r="B99" s="80"/>
      <c r="C99" s="80"/>
      <c r="D99" s="80"/>
      <c r="E99" s="74"/>
      <c r="F99" s="74"/>
      <c r="G99" s="74"/>
      <c r="H99" s="74"/>
      <c r="I99" s="74"/>
      <c r="J99" s="74"/>
      <c r="K99" s="73"/>
      <c r="L99" s="74"/>
      <c r="M99" s="74"/>
      <c r="N99" s="74"/>
    </row>
    <row r="100" spans="1:14" x14ac:dyDescent="0.25">
      <c r="A100" s="74"/>
      <c r="B100" s="80"/>
      <c r="C100" s="80"/>
      <c r="D100" s="80"/>
      <c r="E100" s="74"/>
      <c r="F100" s="74"/>
      <c r="G100" s="74"/>
      <c r="H100" s="74"/>
      <c r="I100" s="74"/>
      <c r="J100" s="74"/>
      <c r="K100" s="73"/>
      <c r="L100" s="74"/>
      <c r="M100" s="74"/>
      <c r="N100" s="74"/>
    </row>
    <row r="101" spans="1:14" x14ac:dyDescent="0.25">
      <c r="A101" s="74"/>
      <c r="B101" s="80"/>
      <c r="C101" s="80"/>
      <c r="D101" s="80"/>
      <c r="E101" s="74"/>
      <c r="F101" s="74"/>
      <c r="G101" s="74"/>
      <c r="H101" s="74"/>
      <c r="I101" s="74"/>
      <c r="J101" s="74"/>
      <c r="K101" s="73"/>
      <c r="L101" s="74"/>
      <c r="M101" s="74"/>
      <c r="N101" s="74"/>
    </row>
    <row r="102" spans="1:14" x14ac:dyDescent="0.25">
      <c r="A102" s="74"/>
      <c r="B102" s="80"/>
      <c r="C102" s="80"/>
      <c r="D102" s="80"/>
      <c r="E102" s="74"/>
      <c r="F102" s="74"/>
      <c r="G102" s="74"/>
      <c r="H102" s="74"/>
      <c r="I102" s="74"/>
      <c r="J102" s="74"/>
      <c r="K102" s="73"/>
      <c r="L102" s="74"/>
      <c r="M102" s="74"/>
      <c r="N102" s="74"/>
    </row>
    <row r="103" spans="1:14" x14ac:dyDescent="0.25">
      <c r="A103" s="74"/>
      <c r="B103" s="80"/>
      <c r="C103" s="80"/>
      <c r="D103" s="80"/>
      <c r="E103" s="74"/>
      <c r="F103" s="74"/>
      <c r="G103" s="74"/>
      <c r="H103" s="74"/>
      <c r="I103" s="74"/>
      <c r="J103" s="74"/>
      <c r="K103" s="73"/>
      <c r="L103" s="74"/>
      <c r="M103" s="74"/>
      <c r="N103" s="74"/>
    </row>
    <row r="104" spans="1:14" x14ac:dyDescent="0.25">
      <c r="A104" s="74"/>
      <c r="B104" s="80"/>
      <c r="C104" s="80"/>
      <c r="D104" s="80"/>
      <c r="E104" s="74"/>
      <c r="F104" s="74"/>
      <c r="G104" s="74"/>
      <c r="H104" s="74"/>
      <c r="I104" s="74"/>
      <c r="J104" s="74"/>
      <c r="K104" s="73"/>
      <c r="L104" s="74"/>
      <c r="M104" s="74"/>
      <c r="N104" s="74"/>
    </row>
    <row r="105" spans="1:14" x14ac:dyDescent="0.25">
      <c r="A105" s="74"/>
      <c r="B105" s="80"/>
      <c r="C105" s="80"/>
      <c r="D105" s="80"/>
      <c r="E105" s="74"/>
      <c r="F105" s="74"/>
      <c r="G105" s="74"/>
      <c r="H105" s="74"/>
      <c r="I105" s="74"/>
      <c r="J105" s="74"/>
      <c r="K105" s="73"/>
      <c r="L105" s="74"/>
      <c r="M105" s="74"/>
      <c r="N105" s="74"/>
    </row>
    <row r="106" spans="1:14" x14ac:dyDescent="0.25">
      <c r="A106" s="74"/>
      <c r="B106" s="80"/>
      <c r="C106" s="80"/>
      <c r="D106" s="80"/>
      <c r="E106" s="74"/>
      <c r="F106" s="74"/>
      <c r="G106" s="74"/>
      <c r="H106" s="74"/>
      <c r="I106" s="74"/>
      <c r="J106" s="74"/>
      <c r="K106" s="73"/>
      <c r="L106" s="74"/>
      <c r="M106" s="74"/>
      <c r="N106" s="74"/>
    </row>
    <row r="107" spans="1:14" x14ac:dyDescent="0.25">
      <c r="A107" s="74"/>
      <c r="B107" s="80"/>
      <c r="C107" s="80"/>
      <c r="D107" s="80"/>
      <c r="E107" s="74"/>
      <c r="F107" s="74"/>
      <c r="G107" s="74"/>
      <c r="H107" s="74"/>
      <c r="I107" s="74"/>
      <c r="J107" s="74"/>
      <c r="K107" s="73"/>
      <c r="L107" s="74"/>
      <c r="M107" s="74"/>
      <c r="N107" s="74"/>
    </row>
    <row r="108" spans="1:14" x14ac:dyDescent="0.25">
      <c r="A108" s="74"/>
      <c r="B108" s="80"/>
      <c r="C108" s="80"/>
      <c r="D108" s="80"/>
      <c r="E108" s="74"/>
      <c r="F108" s="74"/>
      <c r="G108" s="74"/>
      <c r="H108" s="74"/>
      <c r="I108" s="74"/>
      <c r="J108" s="74"/>
      <c r="K108" s="73"/>
      <c r="L108" s="74"/>
      <c r="M108" s="74"/>
      <c r="N108" s="74"/>
    </row>
    <row r="109" spans="1:14" x14ac:dyDescent="0.25">
      <c r="A109" s="74"/>
      <c r="B109" s="80"/>
      <c r="C109" s="80"/>
      <c r="D109" s="80"/>
      <c r="E109" s="74"/>
      <c r="F109" s="74"/>
      <c r="G109" s="74"/>
      <c r="H109" s="74"/>
      <c r="I109" s="74"/>
      <c r="J109" s="74"/>
      <c r="K109" s="73"/>
      <c r="L109" s="74"/>
      <c r="M109" s="74"/>
      <c r="N109" s="74"/>
    </row>
    <row r="110" spans="1:14" x14ac:dyDescent="0.25">
      <c r="A110" s="74"/>
      <c r="B110" s="80"/>
      <c r="C110" s="80"/>
      <c r="D110" s="80"/>
      <c r="E110" s="74"/>
      <c r="F110" s="74"/>
      <c r="G110" s="74"/>
      <c r="H110" s="74"/>
      <c r="I110" s="74"/>
      <c r="J110" s="74"/>
      <c r="K110" s="73"/>
      <c r="L110" s="74"/>
      <c r="M110" s="74"/>
      <c r="N110" s="74"/>
    </row>
    <row r="111" spans="1:14" x14ac:dyDescent="0.25">
      <c r="A111" s="74"/>
      <c r="B111" s="80"/>
      <c r="C111" s="80"/>
      <c r="D111" s="80"/>
      <c r="E111" s="74"/>
      <c r="F111" s="74"/>
      <c r="G111" s="74"/>
      <c r="H111" s="74"/>
      <c r="I111" s="74"/>
      <c r="J111" s="74"/>
      <c r="K111" s="73"/>
      <c r="L111" s="74"/>
      <c r="M111" s="74"/>
      <c r="N111" s="74"/>
    </row>
    <row r="112" spans="1:14" x14ac:dyDescent="0.25">
      <c r="A112" s="74"/>
      <c r="B112" s="80"/>
      <c r="C112" s="80"/>
      <c r="D112" s="80"/>
      <c r="E112" s="74"/>
      <c r="F112" s="74"/>
      <c r="G112" s="74"/>
      <c r="H112" s="74"/>
      <c r="I112" s="74"/>
      <c r="J112" s="74"/>
      <c r="K112" s="73"/>
      <c r="L112" s="74"/>
      <c r="M112" s="74"/>
      <c r="N112" s="74"/>
    </row>
    <row r="113" spans="1:14" x14ac:dyDescent="0.25">
      <c r="A113" s="74"/>
      <c r="B113" s="80"/>
      <c r="C113" s="80"/>
      <c r="D113" s="80"/>
      <c r="E113" s="74"/>
      <c r="F113" s="74"/>
      <c r="G113" s="74"/>
      <c r="H113" s="74"/>
      <c r="I113" s="74"/>
      <c r="J113" s="74"/>
      <c r="K113" s="73"/>
      <c r="L113" s="74"/>
      <c r="M113" s="74"/>
      <c r="N113" s="74"/>
    </row>
    <row r="114" spans="1:14" x14ac:dyDescent="0.25">
      <c r="A114" s="74"/>
      <c r="B114" s="80"/>
      <c r="C114" s="80"/>
      <c r="D114" s="80"/>
      <c r="E114" s="74"/>
      <c r="F114" s="74"/>
      <c r="G114" s="74"/>
      <c r="H114" s="74"/>
      <c r="I114" s="74"/>
      <c r="J114" s="74"/>
      <c r="K114" s="73"/>
      <c r="L114" s="74"/>
      <c r="M114" s="74"/>
      <c r="N114" s="74"/>
    </row>
    <row r="115" spans="1:14" x14ac:dyDescent="0.25">
      <c r="A115" s="74"/>
      <c r="B115" s="80"/>
      <c r="C115" s="80"/>
      <c r="D115" s="80"/>
      <c r="E115" s="74"/>
      <c r="F115" s="74"/>
      <c r="G115" s="74"/>
      <c r="H115" s="74"/>
      <c r="I115" s="74"/>
      <c r="J115" s="74"/>
      <c r="K115" s="73"/>
      <c r="L115" s="74"/>
      <c r="M115" s="74"/>
      <c r="N115" s="74"/>
    </row>
    <row r="116" spans="1:14" x14ac:dyDescent="0.25">
      <c r="A116" s="74"/>
      <c r="B116" s="80"/>
      <c r="C116" s="80"/>
      <c r="D116" s="80"/>
      <c r="E116" s="74"/>
      <c r="F116" s="74"/>
      <c r="G116" s="74"/>
      <c r="H116" s="74"/>
      <c r="I116" s="74"/>
      <c r="J116" s="74"/>
      <c r="K116" s="73"/>
      <c r="L116" s="74"/>
      <c r="M116" s="74"/>
      <c r="N116" s="74"/>
    </row>
    <row r="117" spans="1:14" x14ac:dyDescent="0.25">
      <c r="A117" s="74"/>
      <c r="B117" s="80"/>
      <c r="C117" s="80"/>
      <c r="D117" s="80"/>
      <c r="E117" s="74"/>
      <c r="F117" s="74"/>
      <c r="G117" s="74"/>
      <c r="H117" s="74"/>
      <c r="I117" s="74"/>
      <c r="J117" s="74"/>
      <c r="K117" s="73"/>
      <c r="L117" s="74"/>
      <c r="M117" s="74"/>
      <c r="N117" s="74"/>
    </row>
    <row r="118" spans="1:14" x14ac:dyDescent="0.25">
      <c r="A118" s="74"/>
      <c r="B118" s="80"/>
      <c r="C118" s="80"/>
      <c r="D118" s="80"/>
      <c r="E118" s="74"/>
      <c r="F118" s="74"/>
      <c r="G118" s="74"/>
      <c r="H118" s="74"/>
      <c r="I118" s="74"/>
      <c r="J118" s="74"/>
      <c r="K118" s="73"/>
      <c r="L118" s="74"/>
      <c r="M118" s="74"/>
      <c r="N118" s="74"/>
    </row>
    <row r="119" spans="1:14" x14ac:dyDescent="0.25">
      <c r="A119" s="74"/>
      <c r="B119" s="80"/>
      <c r="C119" s="80"/>
      <c r="D119" s="80"/>
      <c r="E119" s="74"/>
      <c r="F119" s="74"/>
      <c r="G119" s="74"/>
      <c r="H119" s="74"/>
      <c r="I119" s="74"/>
      <c r="J119" s="74"/>
      <c r="K119" s="73"/>
      <c r="L119" s="74"/>
      <c r="M119" s="74"/>
      <c r="N119" s="74"/>
    </row>
    <row r="120" spans="1:14" x14ac:dyDescent="0.25">
      <c r="A120" s="74"/>
      <c r="B120" s="80"/>
      <c r="C120" s="80"/>
      <c r="D120" s="80"/>
      <c r="E120" s="74"/>
      <c r="F120" s="74"/>
      <c r="G120" s="74"/>
      <c r="H120" s="74"/>
      <c r="I120" s="74"/>
      <c r="J120" s="74"/>
      <c r="K120" s="73"/>
      <c r="L120" s="74"/>
      <c r="M120" s="74"/>
      <c r="N120" s="74"/>
    </row>
    <row r="121" spans="1:14" x14ac:dyDescent="0.25">
      <c r="A121" s="74"/>
      <c r="B121" s="80"/>
      <c r="C121" s="80"/>
      <c r="D121" s="80"/>
      <c r="E121" s="74"/>
      <c r="F121" s="74"/>
      <c r="G121" s="74"/>
      <c r="H121" s="74"/>
      <c r="I121" s="74"/>
      <c r="J121" s="74"/>
      <c r="K121" s="73"/>
      <c r="L121" s="74"/>
      <c r="M121" s="74"/>
      <c r="N121" s="74"/>
    </row>
    <row r="122" spans="1:14" x14ac:dyDescent="0.25">
      <c r="A122" s="74"/>
      <c r="B122" s="80"/>
      <c r="C122" s="80"/>
      <c r="D122" s="80"/>
      <c r="E122" s="74"/>
      <c r="F122" s="74"/>
      <c r="G122" s="74"/>
      <c r="H122" s="74"/>
      <c r="I122" s="74"/>
      <c r="J122" s="74"/>
      <c r="K122" s="73"/>
      <c r="L122" s="74"/>
      <c r="M122" s="74"/>
      <c r="N122" s="74"/>
    </row>
    <row r="123" spans="1:14" x14ac:dyDescent="0.25">
      <c r="A123" s="74"/>
      <c r="B123" s="80"/>
      <c r="C123" s="80"/>
      <c r="D123" s="80"/>
      <c r="E123" s="74"/>
      <c r="F123" s="74"/>
      <c r="G123" s="74"/>
      <c r="H123" s="74"/>
      <c r="I123" s="74"/>
      <c r="J123" s="74"/>
      <c r="K123" s="73"/>
      <c r="L123" s="74"/>
      <c r="M123" s="74"/>
      <c r="N123" s="74"/>
    </row>
    <row r="124" spans="1:14" x14ac:dyDescent="0.25">
      <c r="A124" s="74"/>
      <c r="B124" s="80"/>
      <c r="C124" s="80"/>
      <c r="D124" s="80"/>
      <c r="E124" s="74"/>
      <c r="F124" s="74"/>
      <c r="G124" s="74"/>
      <c r="H124" s="74"/>
      <c r="I124" s="74"/>
      <c r="J124" s="74"/>
      <c r="K124" s="73"/>
      <c r="L124" s="74"/>
      <c r="M124" s="74"/>
      <c r="N124" s="74"/>
    </row>
    <row r="125" spans="1:14" x14ac:dyDescent="0.25">
      <c r="A125" s="74"/>
      <c r="B125" s="80"/>
      <c r="C125" s="80"/>
      <c r="D125" s="80"/>
      <c r="E125" s="74"/>
      <c r="F125" s="74"/>
      <c r="G125" s="74"/>
      <c r="H125" s="74"/>
      <c r="I125" s="74"/>
      <c r="J125" s="74"/>
      <c r="K125" s="73"/>
      <c r="L125" s="74"/>
      <c r="M125" s="74"/>
      <c r="N125" s="74"/>
    </row>
    <row r="126" spans="1:14" x14ac:dyDescent="0.25">
      <c r="A126" s="74"/>
      <c r="B126" s="80"/>
      <c r="C126" s="80"/>
      <c r="D126" s="80"/>
      <c r="E126" s="74"/>
      <c r="F126" s="74"/>
      <c r="G126" s="74"/>
      <c r="H126" s="74"/>
      <c r="I126" s="74"/>
      <c r="J126" s="74"/>
      <c r="K126" s="73"/>
      <c r="L126" s="74"/>
      <c r="M126" s="74"/>
      <c r="N126" s="74"/>
    </row>
    <row r="127" spans="1:14" x14ac:dyDescent="0.25">
      <c r="A127" s="74"/>
      <c r="B127" s="80"/>
      <c r="C127" s="80"/>
      <c r="D127" s="80"/>
      <c r="E127" s="74"/>
      <c r="F127" s="74"/>
      <c r="G127" s="74"/>
      <c r="H127" s="74"/>
      <c r="I127" s="74"/>
      <c r="J127" s="74"/>
      <c r="K127" s="73"/>
      <c r="L127" s="74"/>
      <c r="M127" s="74"/>
      <c r="N127" s="74"/>
    </row>
    <row r="128" spans="1:14" x14ac:dyDescent="0.25">
      <c r="A128" s="74"/>
      <c r="B128" s="80"/>
      <c r="C128" s="80"/>
      <c r="D128" s="80"/>
      <c r="E128" s="74"/>
      <c r="F128" s="74"/>
      <c r="G128" s="74"/>
      <c r="H128" s="74"/>
      <c r="I128" s="74"/>
      <c r="J128" s="74"/>
      <c r="K128" s="73"/>
      <c r="L128" s="74"/>
      <c r="M128" s="74"/>
      <c r="N128" s="74"/>
    </row>
    <row r="129" spans="1:14" x14ac:dyDescent="0.25">
      <c r="A129" s="74"/>
      <c r="B129" s="80"/>
      <c r="C129" s="80"/>
      <c r="D129" s="80"/>
      <c r="E129" s="74"/>
      <c r="F129" s="74"/>
      <c r="G129" s="74"/>
      <c r="H129" s="74"/>
      <c r="I129" s="74"/>
      <c r="J129" s="74"/>
      <c r="K129" s="73"/>
      <c r="L129" s="74"/>
      <c r="M129" s="74"/>
      <c r="N129" s="74"/>
    </row>
    <row r="130" spans="1:14" x14ac:dyDescent="0.25">
      <c r="A130" s="74"/>
      <c r="B130" s="80"/>
      <c r="C130" s="80"/>
      <c r="D130" s="80"/>
      <c r="E130" s="74"/>
      <c r="F130" s="74"/>
      <c r="G130" s="74"/>
      <c r="H130" s="74"/>
      <c r="I130" s="74"/>
      <c r="J130" s="74"/>
      <c r="K130" s="73"/>
      <c r="L130" s="74"/>
      <c r="M130" s="74"/>
      <c r="N130" s="74"/>
    </row>
    <row r="131" spans="1:14" x14ac:dyDescent="0.25">
      <c r="A131" s="74"/>
      <c r="B131" s="80"/>
      <c r="C131" s="80"/>
      <c r="D131" s="80"/>
      <c r="E131" s="74"/>
      <c r="F131" s="74"/>
      <c r="G131" s="74"/>
      <c r="H131" s="74"/>
      <c r="I131" s="74"/>
      <c r="J131" s="74"/>
      <c r="K131" s="73"/>
      <c r="L131" s="74"/>
      <c r="M131" s="74"/>
      <c r="N131" s="74"/>
    </row>
    <row r="132" spans="1:14" x14ac:dyDescent="0.25">
      <c r="A132" s="74"/>
      <c r="B132" s="80"/>
      <c r="C132" s="80"/>
      <c r="D132" s="80"/>
      <c r="E132" s="74"/>
      <c r="F132" s="74"/>
      <c r="G132" s="74"/>
      <c r="H132" s="74"/>
      <c r="I132" s="74"/>
      <c r="J132" s="74"/>
      <c r="K132" s="73"/>
      <c r="L132" s="74"/>
      <c r="M132" s="74"/>
      <c r="N132" s="74"/>
    </row>
    <row r="133" spans="1:14" x14ac:dyDescent="0.25">
      <c r="A133" s="74"/>
      <c r="B133" s="80"/>
      <c r="C133" s="80"/>
      <c r="D133" s="80"/>
      <c r="E133" s="74"/>
      <c r="F133" s="74"/>
      <c r="G133" s="74"/>
      <c r="H133" s="74"/>
      <c r="I133" s="74"/>
      <c r="J133" s="74"/>
      <c r="K133" s="73"/>
      <c r="L133" s="74"/>
      <c r="M133" s="74"/>
      <c r="N133" s="74"/>
    </row>
    <row r="134" spans="1:14" x14ac:dyDescent="0.25">
      <c r="A134" s="74"/>
      <c r="B134" s="80"/>
      <c r="C134" s="80"/>
      <c r="D134" s="80"/>
      <c r="E134" s="74"/>
      <c r="F134" s="74"/>
      <c r="G134" s="74"/>
      <c r="H134" s="74"/>
      <c r="I134" s="74"/>
      <c r="J134" s="74"/>
      <c r="K134" s="73"/>
      <c r="L134" s="74"/>
      <c r="M134" s="74"/>
      <c r="N134" s="74"/>
    </row>
    <row r="135" spans="1:14" x14ac:dyDescent="0.25">
      <c r="A135" s="74"/>
      <c r="B135" s="80"/>
      <c r="C135" s="80"/>
      <c r="D135" s="80"/>
      <c r="E135" s="74"/>
      <c r="F135" s="74"/>
      <c r="G135" s="74"/>
      <c r="H135" s="74"/>
      <c r="I135" s="74"/>
      <c r="J135" s="74"/>
      <c r="K135" s="73"/>
      <c r="L135" s="74"/>
      <c r="M135" s="74"/>
      <c r="N135" s="74"/>
    </row>
    <row r="136" spans="1:14" x14ac:dyDescent="0.25">
      <c r="A136" s="74"/>
      <c r="B136" s="80"/>
      <c r="C136" s="80"/>
      <c r="D136" s="80"/>
      <c r="E136" s="74"/>
      <c r="F136" s="74"/>
      <c r="G136" s="74"/>
      <c r="H136" s="74"/>
      <c r="I136" s="74"/>
      <c r="J136" s="74"/>
      <c r="K136" s="73"/>
      <c r="L136" s="74"/>
      <c r="M136" s="74"/>
      <c r="N136" s="74"/>
    </row>
    <row r="137" spans="1:14" x14ac:dyDescent="0.25">
      <c r="A137" s="74"/>
      <c r="B137" s="80"/>
      <c r="C137" s="80"/>
      <c r="D137" s="80"/>
      <c r="E137" s="74"/>
      <c r="F137" s="74"/>
      <c r="G137" s="74"/>
      <c r="H137" s="74"/>
      <c r="I137" s="74"/>
      <c r="J137" s="74"/>
      <c r="K137" s="73"/>
      <c r="L137" s="74"/>
      <c r="M137" s="74"/>
      <c r="N137" s="74"/>
    </row>
    <row r="138" spans="1:14" x14ac:dyDescent="0.25">
      <c r="A138" s="74"/>
      <c r="B138" s="80"/>
      <c r="C138" s="80"/>
      <c r="D138" s="80"/>
      <c r="E138" s="74"/>
      <c r="F138" s="74"/>
      <c r="G138" s="74"/>
      <c r="H138" s="74"/>
      <c r="I138" s="74"/>
      <c r="J138" s="74"/>
      <c r="K138" s="73"/>
      <c r="L138" s="74"/>
      <c r="M138" s="74"/>
      <c r="N138" s="74"/>
    </row>
    <row r="139" spans="1:14" x14ac:dyDescent="0.25">
      <c r="A139" s="74"/>
      <c r="B139" s="80"/>
      <c r="C139" s="80"/>
      <c r="D139" s="80"/>
      <c r="E139" s="74"/>
      <c r="F139" s="74"/>
      <c r="G139" s="74"/>
      <c r="H139" s="74"/>
      <c r="I139" s="74"/>
      <c r="J139" s="74"/>
      <c r="K139" s="73"/>
      <c r="L139" s="74"/>
      <c r="M139" s="74"/>
      <c r="N139" s="74"/>
    </row>
    <row r="140" spans="1:14" x14ac:dyDescent="0.25">
      <c r="A140" s="74"/>
      <c r="B140" s="80"/>
      <c r="C140" s="80"/>
      <c r="D140" s="80"/>
      <c r="E140" s="74"/>
      <c r="F140" s="74"/>
      <c r="G140" s="74"/>
      <c r="H140" s="74"/>
      <c r="I140" s="74"/>
      <c r="J140" s="74"/>
      <c r="K140" s="73"/>
      <c r="L140" s="74"/>
      <c r="M140" s="74"/>
      <c r="N140" s="74"/>
    </row>
    <row r="141" spans="1:14" x14ac:dyDescent="0.25">
      <c r="A141" s="74"/>
      <c r="B141" s="80"/>
      <c r="C141" s="80"/>
      <c r="D141" s="80"/>
      <c r="E141" s="74"/>
      <c r="F141" s="74"/>
      <c r="G141" s="74"/>
      <c r="H141" s="74"/>
      <c r="I141" s="74"/>
      <c r="J141" s="74"/>
      <c r="K141" s="73"/>
      <c r="L141" s="74"/>
      <c r="M141" s="74"/>
      <c r="N141" s="74"/>
    </row>
    <row r="142" spans="1:14" x14ac:dyDescent="0.25">
      <c r="A142" s="74"/>
      <c r="B142" s="80"/>
      <c r="C142" s="80"/>
      <c r="D142" s="80"/>
      <c r="E142" s="74"/>
      <c r="F142" s="74"/>
      <c r="G142" s="74"/>
      <c r="H142" s="74"/>
      <c r="I142" s="74"/>
      <c r="J142" s="74"/>
      <c r="K142" s="73"/>
      <c r="L142" s="74"/>
      <c r="M142" s="74"/>
      <c r="N142" s="74"/>
    </row>
    <row r="143" spans="1:14" x14ac:dyDescent="0.25">
      <c r="A143" s="74"/>
      <c r="B143" s="80"/>
      <c r="C143" s="80"/>
      <c r="D143" s="80"/>
      <c r="E143" s="74"/>
      <c r="F143" s="74"/>
      <c r="G143" s="74"/>
      <c r="H143" s="74"/>
      <c r="I143" s="74"/>
      <c r="J143" s="74"/>
      <c r="K143" s="73"/>
      <c r="L143" s="74"/>
      <c r="M143" s="74"/>
      <c r="N143" s="74"/>
    </row>
    <row r="144" spans="1:14" x14ac:dyDescent="0.25">
      <c r="A144" s="74"/>
      <c r="B144" s="80"/>
      <c r="C144" s="80"/>
      <c r="D144" s="80"/>
      <c r="E144" s="74"/>
      <c r="F144" s="74"/>
      <c r="G144" s="74"/>
      <c r="H144" s="74"/>
      <c r="I144" s="74"/>
      <c r="J144" s="74"/>
      <c r="K144" s="73"/>
      <c r="L144" s="74"/>
      <c r="M144" s="74"/>
      <c r="N144" s="74"/>
    </row>
    <row r="145" spans="1:14" x14ac:dyDescent="0.25">
      <c r="A145" s="74"/>
      <c r="B145" s="80"/>
      <c r="C145" s="80"/>
      <c r="D145" s="80"/>
      <c r="E145" s="74"/>
      <c r="F145" s="74"/>
      <c r="G145" s="74"/>
      <c r="H145" s="74"/>
      <c r="I145" s="74"/>
      <c r="J145" s="74"/>
      <c r="K145" s="73"/>
      <c r="L145" s="74"/>
      <c r="M145" s="74"/>
      <c r="N145" s="74"/>
    </row>
    <row r="146" spans="1:14" x14ac:dyDescent="0.25">
      <c r="A146" s="74"/>
      <c r="B146" s="80"/>
      <c r="C146" s="80"/>
      <c r="D146" s="80"/>
      <c r="E146" s="74"/>
      <c r="F146" s="74"/>
      <c r="G146" s="74"/>
      <c r="H146" s="74"/>
      <c r="I146" s="74"/>
      <c r="J146" s="74"/>
      <c r="K146" s="73"/>
      <c r="L146" s="74"/>
      <c r="M146" s="74"/>
      <c r="N146" s="74"/>
    </row>
    <row r="147" spans="1:14" x14ac:dyDescent="0.25">
      <c r="A147" s="74"/>
      <c r="B147" s="80"/>
      <c r="C147" s="80"/>
      <c r="D147" s="80"/>
      <c r="E147" s="74"/>
      <c r="F147" s="74"/>
      <c r="G147" s="74"/>
      <c r="H147" s="74"/>
      <c r="I147" s="74"/>
      <c r="J147" s="74"/>
      <c r="K147" s="73"/>
      <c r="L147" s="74"/>
      <c r="M147" s="74"/>
      <c r="N147" s="74"/>
    </row>
    <row r="148" spans="1:14" x14ac:dyDescent="0.25">
      <c r="A148" s="74"/>
      <c r="B148" s="80"/>
      <c r="C148" s="80"/>
      <c r="D148" s="80"/>
      <c r="E148" s="74"/>
      <c r="F148" s="74"/>
      <c r="G148" s="74"/>
      <c r="H148" s="74"/>
      <c r="I148" s="74"/>
      <c r="J148" s="74"/>
      <c r="K148" s="73"/>
      <c r="L148" s="74"/>
      <c r="M148" s="74"/>
      <c r="N148" s="74"/>
    </row>
    <row r="149" spans="1:14" x14ac:dyDescent="0.25">
      <c r="A149" s="74"/>
      <c r="B149" s="80"/>
      <c r="C149" s="80"/>
      <c r="D149" s="80"/>
      <c r="E149" s="74"/>
      <c r="F149" s="74"/>
      <c r="G149" s="74"/>
      <c r="H149" s="74"/>
      <c r="I149" s="74"/>
      <c r="J149" s="74"/>
      <c r="K149" s="73"/>
      <c r="L149" s="74"/>
      <c r="M149" s="74"/>
      <c r="N149" s="74"/>
    </row>
    <row r="150" spans="1:14" x14ac:dyDescent="0.25">
      <c r="A150" s="74"/>
      <c r="B150" s="80"/>
      <c r="C150" s="80"/>
      <c r="D150" s="80"/>
      <c r="E150" s="74"/>
      <c r="F150" s="74"/>
      <c r="G150" s="74"/>
      <c r="H150" s="74"/>
      <c r="I150" s="74"/>
      <c r="J150" s="74"/>
      <c r="K150" s="73"/>
      <c r="L150" s="74"/>
      <c r="M150" s="74"/>
      <c r="N150" s="74"/>
    </row>
    <row r="151" spans="1:14" x14ac:dyDescent="0.25">
      <c r="A151" s="74"/>
      <c r="B151" s="80"/>
      <c r="C151" s="80"/>
      <c r="D151" s="80"/>
      <c r="E151" s="74"/>
      <c r="F151" s="74"/>
      <c r="G151" s="74"/>
      <c r="H151" s="74"/>
      <c r="I151" s="74"/>
      <c r="J151" s="74"/>
      <c r="K151" s="73"/>
      <c r="L151" s="74"/>
      <c r="M151" s="74"/>
      <c r="N151" s="74"/>
    </row>
    <row r="152" spans="1:14" x14ac:dyDescent="0.25">
      <c r="A152" s="74"/>
      <c r="B152" s="80"/>
      <c r="C152" s="80"/>
      <c r="D152" s="80"/>
      <c r="E152" s="74"/>
      <c r="F152" s="74"/>
      <c r="G152" s="74"/>
      <c r="H152" s="74"/>
      <c r="I152" s="74"/>
      <c r="J152" s="74"/>
      <c r="K152" s="73"/>
      <c r="L152" s="74"/>
      <c r="M152" s="74"/>
      <c r="N152" s="74"/>
    </row>
    <row r="153" spans="1:14" x14ac:dyDescent="0.25">
      <c r="A153" s="74"/>
      <c r="B153" s="80"/>
      <c r="C153" s="80"/>
      <c r="D153" s="80"/>
      <c r="E153" s="74"/>
      <c r="F153" s="74"/>
      <c r="G153" s="74"/>
      <c r="H153" s="74"/>
      <c r="I153" s="74"/>
      <c r="J153" s="74"/>
      <c r="K153" s="73"/>
      <c r="L153" s="74"/>
      <c r="M153" s="74"/>
      <c r="N153" s="74"/>
    </row>
    <row r="154" spans="1:14" x14ac:dyDescent="0.25">
      <c r="A154" s="74"/>
      <c r="B154" s="80"/>
      <c r="C154" s="80"/>
      <c r="D154" s="80"/>
      <c r="E154" s="74"/>
      <c r="F154" s="74"/>
      <c r="G154" s="74"/>
      <c r="H154" s="74"/>
      <c r="I154" s="74"/>
      <c r="J154" s="74"/>
      <c r="K154" s="73"/>
      <c r="L154" s="74"/>
      <c r="M154" s="74"/>
      <c r="N154" s="74"/>
    </row>
    <row r="155" spans="1:14" x14ac:dyDescent="0.25">
      <c r="A155" s="74"/>
      <c r="B155" s="80"/>
      <c r="C155" s="80"/>
      <c r="D155" s="80"/>
      <c r="E155" s="74"/>
      <c r="F155" s="74"/>
      <c r="G155" s="74"/>
      <c r="H155" s="74"/>
      <c r="I155" s="74"/>
      <c r="J155" s="74"/>
      <c r="K155" s="73"/>
      <c r="L155" s="74"/>
      <c r="M155" s="74"/>
      <c r="N155" s="74"/>
    </row>
    <row r="156" spans="1:14" x14ac:dyDescent="0.25">
      <c r="A156" s="74"/>
      <c r="B156" s="80"/>
      <c r="C156" s="80"/>
      <c r="D156" s="80"/>
      <c r="E156" s="74"/>
      <c r="F156" s="74"/>
      <c r="G156" s="74"/>
      <c r="H156" s="74"/>
      <c r="I156" s="74"/>
      <c r="J156" s="74"/>
      <c r="K156" s="73"/>
      <c r="L156" s="74"/>
      <c r="M156" s="74"/>
      <c r="N156" s="74"/>
    </row>
    <row r="157" spans="1:14" x14ac:dyDescent="0.25">
      <c r="A157" s="74"/>
      <c r="B157" s="80"/>
      <c r="C157" s="80"/>
      <c r="D157" s="80"/>
      <c r="E157" s="74"/>
      <c r="F157" s="74"/>
      <c r="G157" s="74"/>
      <c r="H157" s="74"/>
      <c r="I157" s="74"/>
      <c r="J157" s="74"/>
      <c r="K157" s="73"/>
      <c r="L157" s="74"/>
      <c r="M157" s="74"/>
      <c r="N157" s="74"/>
    </row>
    <row r="158" spans="1:14" x14ac:dyDescent="0.25">
      <c r="A158" s="74"/>
      <c r="B158" s="80"/>
      <c r="C158" s="80"/>
      <c r="D158" s="80"/>
      <c r="E158" s="74"/>
      <c r="F158" s="74"/>
      <c r="G158" s="74"/>
      <c r="H158" s="74"/>
      <c r="I158" s="74"/>
      <c r="J158" s="74"/>
      <c r="K158" s="73"/>
      <c r="L158" s="74"/>
      <c r="M158" s="74"/>
      <c r="N158" s="74"/>
    </row>
    <row r="159" spans="1:14" x14ac:dyDescent="0.25">
      <c r="A159" s="74"/>
      <c r="B159" s="80"/>
      <c r="C159" s="80"/>
      <c r="D159" s="80"/>
      <c r="E159" s="74"/>
      <c r="F159" s="74"/>
      <c r="G159" s="74"/>
      <c r="H159" s="74"/>
      <c r="I159" s="74"/>
      <c r="J159" s="74"/>
      <c r="K159" s="73"/>
      <c r="L159" s="74"/>
      <c r="M159" s="74"/>
      <c r="N159" s="74"/>
    </row>
    <row r="160" spans="1:14" x14ac:dyDescent="0.25">
      <c r="A160" s="74"/>
      <c r="B160" s="80"/>
      <c r="C160" s="80"/>
      <c r="D160" s="80"/>
      <c r="E160" s="74"/>
      <c r="F160" s="74"/>
      <c r="G160" s="74"/>
      <c r="H160" s="74"/>
      <c r="I160" s="74"/>
      <c r="J160" s="74"/>
      <c r="K160" s="73"/>
      <c r="L160" s="74"/>
      <c r="M160" s="74"/>
      <c r="N160" s="74"/>
    </row>
    <row r="161" spans="1:14" x14ac:dyDescent="0.25">
      <c r="A161" s="74"/>
      <c r="B161" s="80"/>
      <c r="C161" s="80"/>
      <c r="D161" s="80"/>
      <c r="E161" s="74"/>
      <c r="F161" s="74"/>
      <c r="G161" s="74"/>
      <c r="H161" s="74"/>
      <c r="I161" s="74"/>
      <c r="J161" s="74"/>
      <c r="K161" s="73"/>
      <c r="L161" s="74"/>
      <c r="M161" s="74"/>
      <c r="N161" s="74"/>
    </row>
    <row r="162" spans="1:14" x14ac:dyDescent="0.25">
      <c r="A162" s="74"/>
      <c r="B162" s="80"/>
      <c r="C162" s="80"/>
      <c r="D162" s="80"/>
      <c r="E162" s="74"/>
      <c r="F162" s="74"/>
      <c r="G162" s="74"/>
      <c r="H162" s="74"/>
      <c r="I162" s="74"/>
      <c r="J162" s="74"/>
      <c r="K162" s="73"/>
      <c r="L162" s="74"/>
      <c r="M162" s="74"/>
      <c r="N162" s="74"/>
    </row>
    <row r="163" spans="1:14" x14ac:dyDescent="0.25">
      <c r="A163" s="74"/>
      <c r="B163" s="80"/>
      <c r="C163" s="80"/>
      <c r="D163" s="80"/>
      <c r="E163" s="74"/>
      <c r="F163" s="74"/>
      <c r="G163" s="74"/>
      <c r="H163" s="74"/>
      <c r="I163" s="74"/>
      <c r="J163" s="74"/>
      <c r="K163" s="73"/>
      <c r="L163" s="74"/>
      <c r="M163" s="74"/>
      <c r="N163" s="74"/>
    </row>
    <row r="164" spans="1:14" x14ac:dyDescent="0.25">
      <c r="A164" s="74"/>
      <c r="B164" s="80"/>
      <c r="C164" s="80"/>
      <c r="D164" s="80"/>
      <c r="E164" s="74"/>
      <c r="F164" s="74"/>
      <c r="G164" s="74"/>
      <c r="H164" s="74"/>
      <c r="I164" s="74"/>
      <c r="J164" s="74"/>
      <c r="K164" s="73"/>
      <c r="L164" s="74"/>
      <c r="M164" s="74"/>
      <c r="N164" s="74"/>
    </row>
    <row r="165" spans="1:14" x14ac:dyDescent="0.25">
      <c r="A165" s="74"/>
      <c r="B165" s="80"/>
      <c r="C165" s="80"/>
      <c r="D165" s="80"/>
      <c r="E165" s="74"/>
      <c r="F165" s="74"/>
      <c r="G165" s="74"/>
      <c r="H165" s="74"/>
      <c r="I165" s="74"/>
      <c r="J165" s="74"/>
      <c r="K165" s="73"/>
      <c r="L165" s="74"/>
      <c r="M165" s="74"/>
      <c r="N165" s="74"/>
    </row>
    <row r="166" spans="1:14" x14ac:dyDescent="0.25">
      <c r="A166" s="74"/>
      <c r="B166" s="80"/>
      <c r="C166" s="80"/>
      <c r="D166" s="80"/>
      <c r="E166" s="74"/>
      <c r="F166" s="74"/>
      <c r="G166" s="74"/>
      <c r="H166" s="74"/>
      <c r="I166" s="74"/>
      <c r="J166" s="74"/>
      <c r="K166" s="73"/>
      <c r="L166" s="74"/>
      <c r="M166" s="74"/>
      <c r="N166" s="74"/>
    </row>
    <row r="167" spans="1:14" x14ac:dyDescent="0.25">
      <c r="A167" s="74"/>
      <c r="B167" s="80"/>
      <c r="C167" s="80"/>
      <c r="D167" s="80"/>
      <c r="E167" s="74"/>
      <c r="F167" s="74"/>
      <c r="G167" s="74"/>
      <c r="H167" s="74"/>
      <c r="I167" s="74"/>
      <c r="J167" s="74"/>
      <c r="K167" s="73"/>
      <c r="L167" s="74"/>
      <c r="M167" s="74"/>
      <c r="N167" s="74"/>
    </row>
    <row r="168" spans="1:14" x14ac:dyDescent="0.25">
      <c r="A168" s="74"/>
      <c r="B168" s="80"/>
      <c r="C168" s="80"/>
      <c r="D168" s="80"/>
      <c r="E168" s="74"/>
      <c r="F168" s="74"/>
      <c r="G168" s="74"/>
      <c r="H168" s="74"/>
      <c r="I168" s="74"/>
      <c r="J168" s="74"/>
      <c r="K168" s="73"/>
      <c r="L168" s="74"/>
      <c r="M168" s="74"/>
      <c r="N168" s="74"/>
    </row>
    <row r="169" spans="1:14" x14ac:dyDescent="0.25">
      <c r="A169" s="74"/>
      <c r="B169" s="80"/>
      <c r="C169" s="80"/>
      <c r="D169" s="80"/>
      <c r="E169" s="74"/>
      <c r="F169" s="74"/>
      <c r="G169" s="74"/>
      <c r="H169" s="74"/>
      <c r="I169" s="74"/>
      <c r="J169" s="74"/>
      <c r="K169" s="73"/>
      <c r="L169" s="74"/>
      <c r="M169" s="74"/>
      <c r="N169" s="74"/>
    </row>
    <row r="170" spans="1:14" x14ac:dyDescent="0.25">
      <c r="A170" s="74"/>
      <c r="B170" s="80"/>
      <c r="C170" s="80"/>
      <c r="D170" s="80"/>
      <c r="E170" s="74"/>
      <c r="F170" s="74"/>
      <c r="G170" s="74"/>
      <c r="H170" s="74"/>
      <c r="I170" s="74"/>
      <c r="J170" s="74"/>
      <c r="K170" s="73"/>
      <c r="L170" s="74"/>
      <c r="M170" s="74"/>
      <c r="N170" s="74"/>
    </row>
    <row r="171" spans="1:14" x14ac:dyDescent="0.25">
      <c r="A171" s="74"/>
      <c r="B171" s="80"/>
      <c r="C171" s="80"/>
      <c r="D171" s="80"/>
      <c r="E171" s="74"/>
      <c r="F171" s="74"/>
      <c r="G171" s="74"/>
      <c r="H171" s="74"/>
      <c r="I171" s="74"/>
      <c r="J171" s="74"/>
      <c r="K171" s="73"/>
      <c r="L171" s="74"/>
      <c r="M171" s="74"/>
      <c r="N171" s="74"/>
    </row>
    <row r="172" spans="1:14" x14ac:dyDescent="0.25">
      <c r="A172" s="74"/>
      <c r="B172" s="80"/>
      <c r="C172" s="80"/>
      <c r="D172" s="80"/>
      <c r="E172" s="74"/>
      <c r="F172" s="74"/>
      <c r="G172" s="74"/>
      <c r="H172" s="74"/>
      <c r="I172" s="74"/>
      <c r="J172" s="74"/>
      <c r="K172" s="73"/>
      <c r="L172" s="74"/>
      <c r="M172" s="74"/>
      <c r="N172" s="74"/>
    </row>
    <row r="173" spans="1:14" x14ac:dyDescent="0.25">
      <c r="A173" s="74"/>
      <c r="B173" s="80"/>
      <c r="C173" s="80"/>
      <c r="D173" s="80"/>
      <c r="E173" s="74"/>
      <c r="F173" s="74"/>
      <c r="G173" s="74"/>
      <c r="H173" s="74"/>
      <c r="I173" s="74"/>
      <c r="J173" s="74"/>
      <c r="K173" s="73"/>
      <c r="L173" s="74"/>
      <c r="M173" s="74"/>
      <c r="N173" s="74"/>
    </row>
    <row r="174" spans="1:14" x14ac:dyDescent="0.25">
      <c r="A174" s="74"/>
      <c r="B174" s="80"/>
      <c r="C174" s="80"/>
      <c r="D174" s="80"/>
      <c r="E174" s="74"/>
      <c r="F174" s="74"/>
      <c r="G174" s="74"/>
      <c r="H174" s="74"/>
      <c r="I174" s="74"/>
      <c r="J174" s="74"/>
      <c r="K174" s="73"/>
      <c r="L174" s="74"/>
      <c r="M174" s="74"/>
      <c r="N174" s="74"/>
    </row>
    <row r="175" spans="1:14" x14ac:dyDescent="0.25">
      <c r="A175" s="74"/>
      <c r="B175" s="80"/>
      <c r="C175" s="80"/>
      <c r="D175" s="80"/>
      <c r="E175" s="74"/>
      <c r="F175" s="74"/>
      <c r="G175" s="74"/>
      <c r="H175" s="74"/>
      <c r="I175" s="74"/>
      <c r="J175" s="74"/>
      <c r="K175" s="73"/>
      <c r="L175" s="74"/>
      <c r="M175" s="74"/>
      <c r="N175" s="74"/>
    </row>
    <row r="176" spans="1:14" x14ac:dyDescent="0.25">
      <c r="A176" s="74"/>
      <c r="B176" s="80"/>
      <c r="C176" s="80"/>
      <c r="D176" s="80"/>
      <c r="E176" s="74"/>
      <c r="F176" s="74"/>
      <c r="G176" s="74"/>
      <c r="H176" s="74"/>
      <c r="I176" s="74"/>
      <c r="J176" s="74"/>
      <c r="K176" s="73"/>
      <c r="L176" s="74"/>
      <c r="M176" s="74"/>
      <c r="N176" s="74"/>
    </row>
    <row r="177" spans="1:14" x14ac:dyDescent="0.25">
      <c r="A177" s="74"/>
      <c r="B177" s="80"/>
      <c r="C177" s="80"/>
      <c r="D177" s="80"/>
      <c r="E177" s="74"/>
      <c r="F177" s="74"/>
      <c r="G177" s="74"/>
      <c r="H177" s="74"/>
      <c r="I177" s="74"/>
      <c r="J177" s="74"/>
      <c r="K177" s="73"/>
      <c r="L177" s="74"/>
      <c r="M177" s="74"/>
      <c r="N177" s="74"/>
    </row>
    <row r="178" spans="1:14" x14ac:dyDescent="0.25">
      <c r="A178" s="74"/>
      <c r="B178" s="80"/>
      <c r="C178" s="80"/>
      <c r="D178" s="80"/>
      <c r="E178" s="74"/>
      <c r="F178" s="74"/>
      <c r="G178" s="74"/>
      <c r="H178" s="74"/>
      <c r="I178" s="74"/>
      <c r="J178" s="74"/>
      <c r="K178" s="73"/>
      <c r="L178" s="74"/>
      <c r="M178" s="74"/>
      <c r="N178" s="74"/>
    </row>
    <row r="179" spans="1:14" x14ac:dyDescent="0.25">
      <c r="A179" s="74"/>
      <c r="B179" s="80"/>
      <c r="C179" s="80"/>
      <c r="D179" s="80"/>
      <c r="E179" s="74"/>
      <c r="F179" s="74"/>
      <c r="G179" s="74"/>
      <c r="H179" s="74"/>
      <c r="I179" s="74"/>
      <c r="J179" s="74"/>
      <c r="K179" s="73"/>
      <c r="L179" s="74"/>
      <c r="M179" s="74"/>
      <c r="N179" s="74"/>
    </row>
    <row r="180" spans="1:14" x14ac:dyDescent="0.25">
      <c r="A180" s="74"/>
      <c r="B180" s="80"/>
      <c r="C180" s="80"/>
      <c r="D180" s="80"/>
      <c r="E180" s="74"/>
      <c r="F180" s="74"/>
      <c r="G180" s="74"/>
      <c r="H180" s="74"/>
      <c r="I180" s="74"/>
      <c r="J180" s="74"/>
      <c r="K180" s="73"/>
      <c r="L180" s="74"/>
      <c r="M180" s="74"/>
      <c r="N180" s="74"/>
    </row>
    <row r="181" spans="1:14" x14ac:dyDescent="0.25">
      <c r="A181" s="74"/>
      <c r="B181" s="80"/>
      <c r="C181" s="80"/>
      <c r="D181" s="80"/>
      <c r="E181" s="74"/>
      <c r="F181" s="74"/>
      <c r="G181" s="74"/>
      <c r="H181" s="74"/>
      <c r="I181" s="74"/>
      <c r="J181" s="74"/>
      <c r="K181" s="73"/>
      <c r="L181" s="74"/>
      <c r="M181" s="74"/>
      <c r="N181" s="74"/>
    </row>
    <row r="182" spans="1:14" x14ac:dyDescent="0.25">
      <c r="A182" s="74"/>
      <c r="B182" s="80"/>
      <c r="C182" s="80"/>
      <c r="D182" s="80"/>
      <c r="E182" s="74"/>
      <c r="F182" s="74"/>
      <c r="G182" s="74"/>
      <c r="H182" s="74"/>
      <c r="I182" s="74"/>
      <c r="J182" s="74"/>
      <c r="K182" s="73"/>
      <c r="L182" s="74"/>
      <c r="M182" s="74"/>
      <c r="N182" s="74"/>
    </row>
    <row r="183" spans="1:14" x14ac:dyDescent="0.25">
      <c r="A183" s="74"/>
      <c r="B183" s="80"/>
      <c r="C183" s="80"/>
      <c r="D183" s="80"/>
      <c r="E183" s="74"/>
      <c r="F183" s="74"/>
      <c r="G183" s="74"/>
      <c r="H183" s="74"/>
      <c r="I183" s="74"/>
      <c r="J183" s="74"/>
      <c r="K183" s="73"/>
      <c r="L183" s="74"/>
      <c r="M183" s="74"/>
      <c r="N183" s="74"/>
    </row>
    <row r="184" spans="1:14" x14ac:dyDescent="0.25">
      <c r="A184" s="74"/>
      <c r="B184" s="80"/>
      <c r="C184" s="80"/>
      <c r="D184" s="80"/>
      <c r="E184" s="74"/>
      <c r="F184" s="74"/>
      <c r="G184" s="74"/>
      <c r="H184" s="74"/>
      <c r="I184" s="74"/>
      <c r="J184" s="74"/>
      <c r="K184" s="73"/>
      <c r="L184" s="74"/>
      <c r="M184" s="74"/>
      <c r="N184" s="74"/>
    </row>
    <row r="185" spans="1:14" x14ac:dyDescent="0.25">
      <c r="A185" s="74"/>
      <c r="B185" s="80"/>
      <c r="C185" s="80"/>
      <c r="D185" s="80"/>
      <c r="E185" s="74"/>
      <c r="F185" s="74"/>
      <c r="G185" s="74"/>
      <c r="H185" s="74"/>
      <c r="I185" s="74"/>
      <c r="J185" s="74"/>
      <c r="K185" s="73"/>
      <c r="L185" s="74"/>
      <c r="M185" s="74"/>
      <c r="N185" s="74"/>
    </row>
    <row r="186" spans="1:14" x14ac:dyDescent="0.25">
      <c r="A186" s="74"/>
      <c r="B186" s="80"/>
      <c r="C186" s="80"/>
      <c r="D186" s="80"/>
      <c r="E186" s="74"/>
      <c r="F186" s="74"/>
      <c r="G186" s="74"/>
      <c r="H186" s="74"/>
      <c r="I186" s="74"/>
      <c r="J186" s="74"/>
      <c r="K186" s="73"/>
      <c r="L186" s="74"/>
      <c r="M186" s="74"/>
      <c r="N186" s="74"/>
    </row>
    <row r="187" spans="1:14" x14ac:dyDescent="0.25">
      <c r="A187" s="74"/>
      <c r="B187" s="80"/>
      <c r="C187" s="80"/>
      <c r="D187" s="80"/>
      <c r="E187" s="74"/>
      <c r="F187" s="74"/>
      <c r="G187" s="74"/>
      <c r="H187" s="74"/>
      <c r="I187" s="74"/>
      <c r="J187" s="74"/>
      <c r="K187" s="73"/>
      <c r="L187" s="74"/>
      <c r="M187" s="74"/>
      <c r="N187" s="74"/>
    </row>
    <row r="188" spans="1:14" x14ac:dyDescent="0.25">
      <c r="A188" s="74"/>
      <c r="B188" s="80"/>
      <c r="C188" s="80"/>
      <c r="D188" s="80"/>
      <c r="E188" s="74"/>
      <c r="F188" s="74"/>
      <c r="G188" s="74"/>
      <c r="H188" s="74"/>
      <c r="I188" s="74"/>
      <c r="J188" s="74"/>
      <c r="K188" s="73"/>
      <c r="L188" s="74"/>
      <c r="M188" s="74"/>
      <c r="N188" s="74"/>
    </row>
    <row r="189" spans="1:14" x14ac:dyDescent="0.25">
      <c r="A189" s="74"/>
      <c r="B189" s="80"/>
      <c r="C189" s="80"/>
      <c r="D189" s="80"/>
      <c r="E189" s="74"/>
      <c r="F189" s="74"/>
      <c r="G189" s="74"/>
      <c r="H189" s="74"/>
      <c r="I189" s="74"/>
      <c r="J189" s="74"/>
      <c r="K189" s="73"/>
      <c r="L189" s="74"/>
      <c r="M189" s="74"/>
      <c r="N189" s="74"/>
    </row>
    <row r="190" spans="1:14" x14ac:dyDescent="0.25">
      <c r="A190" s="74"/>
      <c r="B190" s="80"/>
      <c r="C190" s="80"/>
      <c r="D190" s="80"/>
      <c r="E190" s="74"/>
      <c r="F190" s="74"/>
      <c r="G190" s="74"/>
      <c r="H190" s="74"/>
      <c r="I190" s="74"/>
      <c r="J190" s="74"/>
      <c r="K190" s="73"/>
      <c r="L190" s="74"/>
      <c r="M190" s="74"/>
      <c r="N190" s="74"/>
    </row>
    <row r="191" spans="1:14" x14ac:dyDescent="0.25">
      <c r="A191" s="74"/>
      <c r="B191" s="80"/>
      <c r="C191" s="80"/>
      <c r="D191" s="80"/>
      <c r="E191" s="74"/>
      <c r="F191" s="74"/>
      <c r="G191" s="74"/>
      <c r="H191" s="74"/>
      <c r="I191" s="74"/>
      <c r="J191" s="74"/>
      <c r="K191" s="73"/>
      <c r="L191" s="74"/>
      <c r="M191" s="74"/>
      <c r="N191" s="74"/>
    </row>
    <row r="192" spans="1:14" x14ac:dyDescent="0.25">
      <c r="A192" s="74"/>
      <c r="B192" s="80"/>
      <c r="C192" s="80"/>
      <c r="D192" s="80"/>
      <c r="E192" s="74"/>
      <c r="F192" s="74"/>
      <c r="G192" s="74"/>
      <c r="H192" s="74"/>
      <c r="I192" s="74"/>
      <c r="J192" s="74"/>
      <c r="K192" s="73"/>
      <c r="L192" s="74"/>
      <c r="M192" s="74"/>
      <c r="N192" s="74"/>
    </row>
    <row r="193" spans="1:14" x14ac:dyDescent="0.25">
      <c r="A193" s="74"/>
      <c r="B193" s="80"/>
      <c r="C193" s="80"/>
      <c r="D193" s="80"/>
      <c r="E193" s="74"/>
      <c r="F193" s="74"/>
      <c r="G193" s="74"/>
      <c r="H193" s="74"/>
      <c r="I193" s="74"/>
      <c r="J193" s="74"/>
      <c r="K193" s="73"/>
      <c r="L193" s="74"/>
      <c r="M193" s="74"/>
      <c r="N193" s="74"/>
    </row>
    <row r="194" spans="1:14" x14ac:dyDescent="0.25">
      <c r="A194" s="74"/>
      <c r="B194" s="80"/>
      <c r="C194" s="80"/>
      <c r="D194" s="80"/>
      <c r="E194" s="74"/>
      <c r="F194" s="74"/>
      <c r="G194" s="74"/>
      <c r="H194" s="74"/>
      <c r="I194" s="74"/>
      <c r="J194" s="74"/>
      <c r="K194" s="73"/>
      <c r="L194" s="74"/>
      <c r="M194" s="74"/>
      <c r="N194" s="74"/>
    </row>
    <row r="195" spans="1:14" x14ac:dyDescent="0.25">
      <c r="A195" s="74"/>
      <c r="B195" s="80"/>
      <c r="C195" s="80"/>
      <c r="D195" s="80"/>
      <c r="E195" s="74"/>
      <c r="F195" s="74"/>
      <c r="G195" s="74"/>
      <c r="H195" s="74"/>
      <c r="I195" s="74"/>
      <c r="J195" s="74"/>
      <c r="K195" s="73"/>
      <c r="L195" s="74"/>
      <c r="M195" s="74"/>
      <c r="N195" s="74"/>
    </row>
    <row r="196" spans="1:14" x14ac:dyDescent="0.25">
      <c r="A196" s="74"/>
      <c r="B196" s="80"/>
      <c r="C196" s="80"/>
      <c r="D196" s="80"/>
      <c r="E196" s="74"/>
      <c r="F196" s="74"/>
      <c r="G196" s="74"/>
      <c r="H196" s="74"/>
      <c r="I196" s="74"/>
      <c r="J196" s="74"/>
      <c r="K196" s="73"/>
      <c r="L196" s="74"/>
      <c r="M196" s="74"/>
      <c r="N196" s="74"/>
    </row>
    <row r="197" spans="1:14" x14ac:dyDescent="0.25">
      <c r="A197" s="74"/>
      <c r="B197" s="80"/>
      <c r="C197" s="80"/>
      <c r="D197" s="80"/>
      <c r="E197" s="74"/>
      <c r="F197" s="74"/>
      <c r="G197" s="74"/>
      <c r="H197" s="74"/>
      <c r="I197" s="74"/>
      <c r="J197" s="74"/>
      <c r="K197" s="73"/>
      <c r="L197" s="74"/>
      <c r="M197" s="74"/>
      <c r="N197" s="74"/>
    </row>
    <row r="198" spans="1:14" x14ac:dyDescent="0.25">
      <c r="A198" s="74"/>
      <c r="B198" s="80"/>
      <c r="C198" s="80"/>
      <c r="D198" s="80"/>
      <c r="E198" s="74"/>
      <c r="F198" s="74"/>
      <c r="G198" s="74"/>
      <c r="H198" s="74"/>
      <c r="I198" s="74"/>
      <c r="J198" s="74"/>
      <c r="K198" s="73"/>
      <c r="L198" s="74"/>
      <c r="M198" s="74"/>
      <c r="N198" s="74"/>
    </row>
    <row r="199" spans="1:14" x14ac:dyDescent="0.25">
      <c r="A199" s="74"/>
      <c r="B199" s="80"/>
      <c r="C199" s="80"/>
      <c r="D199" s="80"/>
      <c r="E199" s="74"/>
      <c r="F199" s="74"/>
      <c r="G199" s="74"/>
      <c r="H199" s="74"/>
      <c r="I199" s="74"/>
      <c r="J199" s="74"/>
      <c r="K199" s="73"/>
      <c r="L199" s="74"/>
      <c r="M199" s="74"/>
      <c r="N199" s="74"/>
    </row>
    <row r="200" spans="1:14" x14ac:dyDescent="0.25">
      <c r="A200" s="74"/>
      <c r="B200" s="80"/>
      <c r="C200" s="80"/>
      <c r="D200" s="80"/>
      <c r="E200" s="74"/>
      <c r="F200" s="74"/>
      <c r="G200" s="74"/>
      <c r="H200" s="74"/>
      <c r="I200" s="74"/>
      <c r="J200" s="74"/>
      <c r="K200" s="73"/>
      <c r="L200" s="74"/>
      <c r="M200" s="74"/>
      <c r="N200" s="74"/>
    </row>
    <row r="201" spans="1:14" x14ac:dyDescent="0.25">
      <c r="A201" s="74"/>
      <c r="B201" s="80"/>
      <c r="C201" s="80"/>
      <c r="D201" s="80"/>
      <c r="E201" s="74"/>
      <c r="F201" s="74"/>
      <c r="G201" s="74"/>
      <c r="H201" s="74"/>
      <c r="I201" s="74"/>
      <c r="J201" s="74"/>
      <c r="K201" s="73"/>
      <c r="L201" s="74"/>
      <c r="M201" s="74"/>
      <c r="N201" s="74"/>
    </row>
    <row r="202" spans="1:14" x14ac:dyDescent="0.25">
      <c r="A202" s="74"/>
      <c r="B202" s="80"/>
      <c r="C202" s="80"/>
      <c r="D202" s="80"/>
      <c r="E202" s="74"/>
      <c r="F202" s="74"/>
      <c r="G202" s="74"/>
      <c r="H202" s="74"/>
      <c r="I202" s="74"/>
      <c r="J202" s="74"/>
      <c r="K202" s="73"/>
      <c r="L202" s="74"/>
      <c r="M202" s="74"/>
      <c r="N202" s="74"/>
    </row>
    <row r="203" spans="1:14" x14ac:dyDescent="0.25">
      <c r="A203" s="74"/>
      <c r="B203" s="80"/>
      <c r="C203" s="80"/>
      <c r="D203" s="80"/>
      <c r="E203" s="74"/>
      <c r="F203" s="74"/>
      <c r="G203" s="74"/>
      <c r="H203" s="74"/>
      <c r="I203" s="74"/>
      <c r="J203" s="74"/>
      <c r="K203" s="73"/>
      <c r="L203" s="74"/>
      <c r="M203" s="74"/>
      <c r="N203" s="74"/>
    </row>
    <row r="204" spans="1:14" x14ac:dyDescent="0.25">
      <c r="A204" s="74"/>
      <c r="B204" s="80"/>
      <c r="C204" s="80"/>
      <c r="D204" s="80"/>
      <c r="E204" s="74"/>
      <c r="F204" s="74"/>
      <c r="G204" s="74"/>
      <c r="H204" s="74"/>
      <c r="I204" s="74"/>
      <c r="J204" s="74"/>
      <c r="K204" s="73"/>
      <c r="L204" s="74"/>
      <c r="M204" s="74"/>
      <c r="N204" s="74"/>
    </row>
    <row r="205" spans="1:14" x14ac:dyDescent="0.25">
      <c r="A205" s="74"/>
      <c r="B205" s="80"/>
      <c r="C205" s="80"/>
      <c r="D205" s="80"/>
      <c r="E205" s="74"/>
      <c r="F205" s="74"/>
      <c r="G205" s="74"/>
      <c r="H205" s="74"/>
      <c r="I205" s="74"/>
      <c r="J205" s="74"/>
      <c r="K205" s="73"/>
      <c r="L205" s="74"/>
      <c r="M205" s="74"/>
      <c r="N205" s="74"/>
    </row>
    <row r="206" spans="1:14" x14ac:dyDescent="0.25">
      <c r="A206" s="74"/>
      <c r="B206" s="80"/>
      <c r="C206" s="80"/>
      <c r="D206" s="80"/>
      <c r="E206" s="74"/>
      <c r="F206" s="74"/>
      <c r="G206" s="74"/>
      <c r="H206" s="74"/>
      <c r="I206" s="74"/>
      <c r="J206" s="74"/>
      <c r="K206" s="73"/>
      <c r="L206" s="74"/>
      <c r="M206" s="74"/>
      <c r="N206" s="74"/>
    </row>
    <row r="207" spans="1:14" x14ac:dyDescent="0.25">
      <c r="A207" s="74"/>
      <c r="B207" s="80"/>
      <c r="C207" s="80"/>
      <c r="D207" s="80"/>
      <c r="E207" s="74"/>
      <c r="F207" s="74"/>
      <c r="G207" s="74"/>
      <c r="H207" s="74"/>
      <c r="I207" s="74"/>
      <c r="J207" s="74"/>
      <c r="K207" s="73"/>
      <c r="L207" s="74"/>
      <c r="M207" s="74"/>
      <c r="N207" s="74"/>
    </row>
    <row r="208" spans="1:14" x14ac:dyDescent="0.25">
      <c r="A208" s="74"/>
      <c r="B208" s="80"/>
      <c r="C208" s="80"/>
      <c r="D208" s="80"/>
      <c r="E208" s="74"/>
      <c r="F208" s="74"/>
      <c r="G208" s="74"/>
      <c r="H208" s="74"/>
      <c r="I208" s="74"/>
      <c r="J208" s="74"/>
      <c r="K208" s="73"/>
      <c r="L208" s="74"/>
      <c r="M208" s="74"/>
      <c r="N208" s="74"/>
    </row>
    <row r="209" spans="1:14" x14ac:dyDescent="0.25">
      <c r="A209" s="74"/>
      <c r="B209" s="80"/>
      <c r="C209" s="80"/>
      <c r="D209" s="80"/>
      <c r="E209" s="74"/>
      <c r="F209" s="74"/>
      <c r="G209" s="74"/>
      <c r="H209" s="74"/>
      <c r="I209" s="74"/>
      <c r="J209" s="74"/>
      <c r="K209" s="73"/>
      <c r="L209" s="74"/>
      <c r="M209" s="74"/>
      <c r="N209" s="74"/>
    </row>
    <row r="210" spans="1:14" x14ac:dyDescent="0.25">
      <c r="A210" s="74"/>
      <c r="B210" s="80"/>
      <c r="C210" s="80"/>
      <c r="D210" s="80"/>
      <c r="E210" s="74"/>
      <c r="F210" s="74"/>
      <c r="G210" s="74"/>
      <c r="H210" s="74"/>
      <c r="I210" s="74"/>
      <c r="J210" s="74"/>
      <c r="K210" s="73"/>
      <c r="L210" s="74"/>
      <c r="M210" s="74"/>
      <c r="N210" s="74"/>
    </row>
    <row r="211" spans="1:14" x14ac:dyDescent="0.25">
      <c r="A211" s="74"/>
      <c r="B211" s="80"/>
      <c r="C211" s="80"/>
      <c r="D211" s="80"/>
      <c r="E211" s="74"/>
      <c r="F211" s="74"/>
      <c r="G211" s="74"/>
      <c r="H211" s="74"/>
      <c r="I211" s="74"/>
      <c r="J211" s="74"/>
      <c r="K211" s="73"/>
      <c r="L211" s="74"/>
      <c r="M211" s="74"/>
      <c r="N211" s="74"/>
    </row>
    <row r="212" spans="1:14" x14ac:dyDescent="0.25">
      <c r="A212" s="74"/>
      <c r="B212" s="80"/>
      <c r="C212" s="80"/>
      <c r="D212" s="80"/>
      <c r="E212" s="74"/>
      <c r="F212" s="74"/>
      <c r="G212" s="74"/>
      <c r="H212" s="74"/>
      <c r="I212" s="74"/>
      <c r="J212" s="74"/>
      <c r="K212" s="73"/>
      <c r="L212" s="74"/>
      <c r="M212" s="74"/>
      <c r="N212" s="74"/>
    </row>
    <row r="213" spans="1:14" x14ac:dyDescent="0.25">
      <c r="A213" s="74"/>
      <c r="B213" s="80"/>
      <c r="C213" s="80"/>
      <c r="D213" s="80"/>
      <c r="E213" s="74"/>
      <c r="F213" s="74"/>
      <c r="G213" s="74"/>
      <c r="H213" s="74"/>
      <c r="I213" s="74"/>
      <c r="J213" s="74"/>
      <c r="K213" s="73"/>
      <c r="L213" s="74"/>
      <c r="M213" s="74"/>
      <c r="N213" s="74"/>
    </row>
    <row r="214" spans="1:14" x14ac:dyDescent="0.25">
      <c r="A214" s="74"/>
      <c r="B214" s="80"/>
      <c r="C214" s="80"/>
      <c r="D214" s="80"/>
      <c r="E214" s="74"/>
      <c r="F214" s="74"/>
      <c r="G214" s="74"/>
      <c r="H214" s="74"/>
      <c r="I214" s="74"/>
      <c r="J214" s="74"/>
      <c r="K214" s="73"/>
      <c r="L214" s="74"/>
      <c r="M214" s="74"/>
      <c r="N214" s="74"/>
    </row>
    <row r="215" spans="1:14" x14ac:dyDescent="0.25">
      <c r="A215" s="74"/>
      <c r="B215" s="80"/>
      <c r="C215" s="80"/>
      <c r="D215" s="80"/>
      <c r="E215" s="74"/>
      <c r="F215" s="74"/>
      <c r="G215" s="74"/>
      <c r="H215" s="74"/>
      <c r="I215" s="74"/>
      <c r="J215" s="74"/>
      <c r="K215" s="73"/>
      <c r="L215" s="74"/>
      <c r="M215" s="74"/>
      <c r="N215" s="74"/>
    </row>
    <row r="216" spans="1:14" x14ac:dyDescent="0.25">
      <c r="A216" s="74"/>
      <c r="B216" s="80"/>
      <c r="C216" s="80"/>
      <c r="D216" s="80"/>
      <c r="E216" s="74"/>
      <c r="F216" s="74"/>
      <c r="G216" s="74"/>
      <c r="H216" s="74"/>
      <c r="I216" s="74"/>
      <c r="J216" s="74"/>
      <c r="K216" s="73"/>
      <c r="L216" s="74"/>
      <c r="M216" s="74"/>
      <c r="N216" s="74"/>
    </row>
    <row r="217" spans="1:14" x14ac:dyDescent="0.25">
      <c r="A217" s="74"/>
      <c r="B217" s="80"/>
      <c r="C217" s="80"/>
      <c r="D217" s="80"/>
      <c r="E217" s="74"/>
      <c r="F217" s="74"/>
      <c r="G217" s="74"/>
      <c r="H217" s="74"/>
      <c r="I217" s="74"/>
      <c r="J217" s="74"/>
      <c r="K217" s="73"/>
      <c r="L217" s="74"/>
      <c r="M217" s="74"/>
      <c r="N217" s="74"/>
    </row>
    <row r="218" spans="1:14" x14ac:dyDescent="0.25">
      <c r="A218" s="74"/>
      <c r="B218" s="80"/>
      <c r="C218" s="80"/>
      <c r="D218" s="80"/>
      <c r="E218" s="74"/>
      <c r="F218" s="74"/>
      <c r="G218" s="74"/>
      <c r="H218" s="74"/>
      <c r="I218" s="74"/>
      <c r="J218" s="74"/>
      <c r="K218" s="73"/>
      <c r="L218" s="74"/>
      <c r="M218" s="74"/>
      <c r="N218" s="74"/>
    </row>
    <row r="219" spans="1:14" x14ac:dyDescent="0.25">
      <c r="A219" s="74"/>
      <c r="B219" s="80"/>
      <c r="C219" s="80"/>
      <c r="D219" s="80"/>
      <c r="E219" s="74"/>
      <c r="F219" s="74"/>
      <c r="G219" s="74"/>
      <c r="H219" s="74"/>
      <c r="I219" s="74"/>
      <c r="J219" s="74"/>
      <c r="K219" s="73"/>
      <c r="L219" s="74"/>
      <c r="M219" s="74"/>
      <c r="N219" s="74"/>
    </row>
    <row r="220" spans="1:14" x14ac:dyDescent="0.25">
      <c r="A220" s="74"/>
      <c r="B220" s="80"/>
      <c r="C220" s="80"/>
      <c r="D220" s="80"/>
      <c r="E220" s="74"/>
      <c r="F220" s="74"/>
      <c r="G220" s="74"/>
      <c r="H220" s="74"/>
      <c r="I220" s="74"/>
      <c r="J220" s="74"/>
      <c r="K220" s="73"/>
      <c r="L220" s="74"/>
      <c r="M220" s="74"/>
      <c r="N220" s="74"/>
    </row>
    <row r="221" spans="1:14" x14ac:dyDescent="0.25">
      <c r="A221" s="74"/>
      <c r="B221" s="80"/>
      <c r="C221" s="80"/>
      <c r="D221" s="80"/>
      <c r="E221" s="74"/>
      <c r="F221" s="74"/>
      <c r="G221" s="74"/>
      <c r="H221" s="74"/>
      <c r="I221" s="74"/>
      <c r="J221" s="74"/>
      <c r="K221" s="73"/>
      <c r="L221" s="74"/>
      <c r="M221" s="74"/>
      <c r="N221" s="74"/>
    </row>
    <row r="222" spans="1:14" x14ac:dyDescent="0.25">
      <c r="A222" s="74"/>
      <c r="B222" s="80"/>
      <c r="C222" s="80"/>
      <c r="D222" s="80"/>
      <c r="E222" s="74"/>
      <c r="F222" s="74"/>
      <c r="G222" s="74"/>
      <c r="H222" s="74"/>
      <c r="I222" s="74"/>
      <c r="J222" s="74"/>
      <c r="K222" s="73"/>
      <c r="L222" s="74"/>
      <c r="M222" s="74"/>
      <c r="N222" s="74"/>
    </row>
    <row r="223" spans="1:14" x14ac:dyDescent="0.25">
      <c r="A223" s="74"/>
      <c r="B223" s="80"/>
      <c r="C223" s="80"/>
      <c r="D223" s="80"/>
      <c r="E223" s="74"/>
      <c r="F223" s="74"/>
      <c r="G223" s="74"/>
      <c r="H223" s="74"/>
      <c r="I223" s="74"/>
      <c r="J223" s="74"/>
      <c r="K223" s="73"/>
      <c r="L223" s="74"/>
      <c r="M223" s="74"/>
      <c r="N223" s="74"/>
    </row>
    <row r="224" spans="1:14" x14ac:dyDescent="0.25">
      <c r="A224" s="74"/>
      <c r="B224" s="80"/>
      <c r="C224" s="80"/>
      <c r="D224" s="80"/>
      <c r="E224" s="74"/>
      <c r="F224" s="74"/>
      <c r="G224" s="74"/>
      <c r="H224" s="74"/>
      <c r="I224" s="74"/>
      <c r="J224" s="74"/>
      <c r="K224" s="73"/>
      <c r="L224" s="74"/>
      <c r="M224" s="74"/>
      <c r="N224" s="74"/>
    </row>
    <row r="225" spans="1:14" x14ac:dyDescent="0.25">
      <c r="A225" s="74"/>
      <c r="B225" s="80"/>
      <c r="C225" s="80"/>
      <c r="D225" s="80"/>
      <c r="E225" s="74"/>
      <c r="F225" s="74"/>
      <c r="G225" s="74"/>
      <c r="H225" s="74"/>
      <c r="I225" s="74"/>
      <c r="J225" s="74"/>
      <c r="K225" s="73"/>
      <c r="L225" s="74"/>
      <c r="M225" s="74"/>
      <c r="N225" s="74"/>
    </row>
    <row r="226" spans="1:14" x14ac:dyDescent="0.25">
      <c r="A226" s="74"/>
      <c r="B226" s="80"/>
      <c r="C226" s="80"/>
      <c r="D226" s="80"/>
      <c r="E226" s="74"/>
      <c r="F226" s="74"/>
      <c r="G226" s="74"/>
      <c r="H226" s="74"/>
      <c r="I226" s="74"/>
      <c r="J226" s="74"/>
      <c r="K226" s="73"/>
      <c r="L226" s="74"/>
      <c r="M226" s="74"/>
      <c r="N226" s="74"/>
    </row>
    <row r="227" spans="1:14" x14ac:dyDescent="0.25">
      <c r="A227" s="74"/>
      <c r="B227" s="80"/>
      <c r="C227" s="80"/>
      <c r="D227" s="80"/>
      <c r="E227" s="74"/>
      <c r="F227" s="74"/>
      <c r="G227" s="74"/>
      <c r="H227" s="74"/>
      <c r="I227" s="74"/>
      <c r="J227" s="74"/>
      <c r="K227" s="73"/>
      <c r="L227" s="74"/>
      <c r="M227" s="74"/>
      <c r="N227" s="74"/>
    </row>
    <row r="228" spans="1:14" x14ac:dyDescent="0.25">
      <c r="A228" s="74"/>
      <c r="B228" s="80"/>
      <c r="C228" s="80"/>
      <c r="D228" s="80"/>
      <c r="E228" s="74"/>
      <c r="F228" s="74"/>
      <c r="G228" s="74"/>
      <c r="H228" s="74"/>
      <c r="I228" s="74"/>
      <c r="J228" s="74"/>
      <c r="K228" s="73"/>
      <c r="L228" s="74"/>
      <c r="M228" s="74"/>
      <c r="N228" s="74"/>
    </row>
    <row r="229" spans="1:14" x14ac:dyDescent="0.25">
      <c r="A229" s="74"/>
      <c r="B229" s="80"/>
      <c r="C229" s="80"/>
      <c r="D229" s="80"/>
      <c r="E229" s="74"/>
      <c r="F229" s="74"/>
      <c r="G229" s="74"/>
      <c r="H229" s="74"/>
      <c r="I229" s="74"/>
      <c r="J229" s="74"/>
      <c r="K229" s="73"/>
      <c r="L229" s="74"/>
      <c r="M229" s="74"/>
      <c r="N229" s="74"/>
    </row>
    <row r="230" spans="1:14" x14ac:dyDescent="0.25">
      <c r="A230" s="74"/>
      <c r="B230" s="80"/>
      <c r="C230" s="80"/>
      <c r="D230" s="80"/>
      <c r="E230" s="74"/>
      <c r="F230" s="74"/>
      <c r="G230" s="74"/>
      <c r="H230" s="74"/>
      <c r="I230" s="74"/>
      <c r="J230" s="74"/>
      <c r="K230" s="73"/>
      <c r="L230" s="74"/>
      <c r="M230" s="74"/>
      <c r="N230" s="74"/>
    </row>
    <row r="231" spans="1:14" x14ac:dyDescent="0.25">
      <c r="A231" s="74"/>
      <c r="B231" s="80"/>
      <c r="C231" s="80"/>
      <c r="D231" s="80"/>
      <c r="E231" s="74"/>
      <c r="F231" s="74"/>
      <c r="G231" s="74"/>
      <c r="H231" s="74"/>
      <c r="I231" s="74"/>
      <c r="J231" s="74"/>
      <c r="K231" s="73"/>
      <c r="L231" s="74"/>
      <c r="M231" s="74"/>
      <c r="N231" s="74"/>
    </row>
    <row r="232" spans="1:14" x14ac:dyDescent="0.25">
      <c r="A232" s="74"/>
      <c r="B232" s="80"/>
      <c r="C232" s="80"/>
      <c r="D232" s="80"/>
      <c r="E232" s="74"/>
      <c r="F232" s="74"/>
      <c r="G232" s="74"/>
      <c r="H232" s="74"/>
      <c r="I232" s="74"/>
      <c r="J232" s="74"/>
      <c r="K232" s="73"/>
      <c r="L232" s="74"/>
      <c r="M232" s="74"/>
      <c r="N232" s="74"/>
    </row>
    <row r="233" spans="1:14" x14ac:dyDescent="0.25">
      <c r="A233" s="74"/>
      <c r="B233" s="80"/>
      <c r="C233" s="80"/>
      <c r="D233" s="80"/>
      <c r="E233" s="74"/>
      <c r="F233" s="74"/>
      <c r="G233" s="74"/>
      <c r="H233" s="74"/>
      <c r="I233" s="74"/>
      <c r="J233" s="74"/>
      <c r="K233" s="73"/>
      <c r="L233" s="74"/>
      <c r="M233" s="74"/>
      <c r="N233" s="74"/>
    </row>
    <row r="234" spans="1:14" x14ac:dyDescent="0.25">
      <c r="A234" s="74"/>
      <c r="B234" s="80"/>
      <c r="C234" s="80"/>
      <c r="D234" s="80"/>
      <c r="E234" s="74"/>
      <c r="F234" s="74"/>
      <c r="G234" s="74"/>
      <c r="H234" s="74"/>
      <c r="I234" s="74"/>
      <c r="J234" s="74"/>
      <c r="K234" s="73"/>
      <c r="L234" s="74"/>
      <c r="M234" s="74"/>
      <c r="N234" s="74"/>
    </row>
    <row r="235" spans="1:14" x14ac:dyDescent="0.25">
      <c r="A235" s="74"/>
      <c r="B235" s="80"/>
      <c r="C235" s="80"/>
      <c r="D235" s="80"/>
      <c r="E235" s="74"/>
      <c r="F235" s="74"/>
      <c r="G235" s="74"/>
      <c r="H235" s="74"/>
      <c r="I235" s="74"/>
      <c r="J235" s="74"/>
      <c r="K235" s="73"/>
      <c r="L235" s="74"/>
      <c r="M235" s="74"/>
      <c r="N235" s="74"/>
    </row>
    <row r="236" spans="1:14" x14ac:dyDescent="0.25">
      <c r="A236" s="74"/>
      <c r="B236" s="80"/>
      <c r="C236" s="80"/>
      <c r="D236" s="80"/>
      <c r="E236" s="74"/>
      <c r="F236" s="74"/>
      <c r="G236" s="74"/>
      <c r="H236" s="74"/>
      <c r="I236" s="74"/>
      <c r="J236" s="74"/>
      <c r="K236" s="73"/>
      <c r="L236" s="74"/>
      <c r="M236" s="74"/>
      <c r="N236" s="74"/>
    </row>
    <row r="237" spans="1:14" x14ac:dyDescent="0.25">
      <c r="A237" s="74"/>
      <c r="B237" s="80"/>
      <c r="C237" s="80"/>
      <c r="D237" s="80"/>
      <c r="E237" s="74"/>
      <c r="F237" s="74"/>
      <c r="G237" s="74"/>
      <c r="H237" s="74"/>
      <c r="I237" s="74"/>
      <c r="J237" s="74"/>
      <c r="K237" s="73"/>
      <c r="L237" s="74"/>
      <c r="M237" s="74"/>
      <c r="N237" s="74"/>
    </row>
    <row r="238" spans="1:14" x14ac:dyDescent="0.25">
      <c r="A238" s="74"/>
      <c r="B238" s="80"/>
      <c r="C238" s="80"/>
      <c r="D238" s="80"/>
      <c r="E238" s="74"/>
      <c r="F238" s="74"/>
      <c r="G238" s="74"/>
      <c r="H238" s="74"/>
      <c r="I238" s="74"/>
      <c r="J238" s="74"/>
      <c r="K238" s="73"/>
      <c r="L238" s="74"/>
      <c r="M238" s="74"/>
      <c r="N238" s="74"/>
    </row>
    <row r="239" spans="1:14" x14ac:dyDescent="0.25">
      <c r="A239" s="74"/>
      <c r="B239" s="80"/>
      <c r="C239" s="80"/>
      <c r="D239" s="80"/>
      <c r="E239" s="74"/>
      <c r="F239" s="74"/>
      <c r="G239" s="74"/>
      <c r="H239" s="74"/>
      <c r="I239" s="74"/>
      <c r="J239" s="74"/>
      <c r="K239" s="73"/>
      <c r="L239" s="74"/>
      <c r="M239" s="74"/>
      <c r="N239" s="74"/>
    </row>
    <row r="240" spans="1:14" x14ac:dyDescent="0.25">
      <c r="A240" s="74"/>
      <c r="B240" s="80"/>
      <c r="C240" s="80"/>
      <c r="D240" s="80"/>
      <c r="E240" s="74"/>
      <c r="F240" s="74"/>
      <c r="G240" s="74"/>
      <c r="H240" s="74"/>
      <c r="I240" s="74"/>
      <c r="J240" s="74"/>
      <c r="K240" s="73"/>
      <c r="L240" s="74"/>
      <c r="M240" s="74"/>
      <c r="N240" s="74"/>
    </row>
    <row r="241" spans="1:14" x14ac:dyDescent="0.25">
      <c r="A241" s="74"/>
      <c r="B241" s="80"/>
      <c r="C241" s="80"/>
      <c r="D241" s="80"/>
      <c r="E241" s="74"/>
      <c r="F241" s="74"/>
      <c r="G241" s="74"/>
      <c r="H241" s="74"/>
      <c r="I241" s="74"/>
      <c r="J241" s="74"/>
      <c r="K241" s="73"/>
      <c r="L241" s="74"/>
      <c r="M241" s="74"/>
      <c r="N241" s="74"/>
    </row>
    <row r="242" spans="1:14" x14ac:dyDescent="0.25">
      <c r="A242" s="74"/>
      <c r="B242" s="80"/>
      <c r="C242" s="80"/>
      <c r="D242" s="80"/>
      <c r="E242" s="74"/>
      <c r="F242" s="74"/>
      <c r="G242" s="74"/>
      <c r="H242" s="74"/>
      <c r="I242" s="74"/>
      <c r="J242" s="74"/>
      <c r="K242" s="73"/>
      <c r="L242" s="74"/>
      <c r="M242" s="74"/>
      <c r="N242" s="74"/>
    </row>
    <row r="243" spans="1:14" x14ac:dyDescent="0.25">
      <c r="A243" s="74"/>
      <c r="B243" s="80"/>
      <c r="C243" s="80"/>
      <c r="D243" s="80"/>
      <c r="E243" s="74"/>
      <c r="F243" s="74"/>
      <c r="G243" s="74"/>
      <c r="H243" s="74"/>
      <c r="I243" s="74"/>
      <c r="J243" s="74"/>
      <c r="K243" s="73"/>
      <c r="L243" s="74"/>
      <c r="M243" s="74"/>
      <c r="N243" s="74"/>
    </row>
    <row r="244" spans="1:14" x14ac:dyDescent="0.25">
      <c r="A244" s="74"/>
      <c r="B244" s="80"/>
      <c r="C244" s="80"/>
      <c r="D244" s="80"/>
      <c r="E244" s="74"/>
      <c r="F244" s="74"/>
      <c r="G244" s="74"/>
      <c r="H244" s="74"/>
      <c r="I244" s="74"/>
      <c r="J244" s="74"/>
      <c r="K244" s="73"/>
      <c r="L244" s="74"/>
      <c r="M244" s="74"/>
      <c r="N244" s="74"/>
    </row>
    <row r="245" spans="1:14" x14ac:dyDescent="0.25">
      <c r="A245" s="74"/>
      <c r="B245" s="80"/>
      <c r="C245" s="80"/>
      <c r="D245" s="80"/>
      <c r="E245" s="74"/>
      <c r="F245" s="74"/>
      <c r="G245" s="74"/>
      <c r="H245" s="74"/>
      <c r="I245" s="74"/>
      <c r="J245" s="74"/>
      <c r="K245" s="73"/>
      <c r="L245" s="74"/>
      <c r="M245" s="74"/>
      <c r="N245" s="74"/>
    </row>
    <row r="246" spans="1:14" x14ac:dyDescent="0.25">
      <c r="A246" s="74"/>
      <c r="B246" s="80"/>
      <c r="C246" s="80"/>
      <c r="D246" s="80"/>
      <c r="E246" s="74"/>
      <c r="F246" s="74"/>
      <c r="G246" s="74"/>
      <c r="H246" s="74"/>
      <c r="I246" s="74"/>
      <c r="J246" s="74"/>
      <c r="K246" s="73"/>
      <c r="L246" s="74"/>
      <c r="M246" s="74"/>
      <c r="N246" s="74"/>
    </row>
    <row r="247" spans="1:14" x14ac:dyDescent="0.25">
      <c r="A247" s="74"/>
      <c r="B247" s="80"/>
      <c r="C247" s="80"/>
      <c r="D247" s="80"/>
      <c r="E247" s="74"/>
      <c r="F247" s="74"/>
      <c r="G247" s="74"/>
      <c r="H247" s="74"/>
      <c r="I247" s="74"/>
      <c r="J247" s="74"/>
      <c r="K247" s="73"/>
      <c r="L247" s="74"/>
      <c r="M247" s="74"/>
      <c r="N247" s="74"/>
    </row>
    <row r="248" spans="1:14" x14ac:dyDescent="0.25">
      <c r="A248" s="74"/>
      <c r="B248" s="80"/>
      <c r="C248" s="80"/>
      <c r="D248" s="80"/>
      <c r="E248" s="74"/>
      <c r="F248" s="74"/>
      <c r="G248" s="74"/>
      <c r="H248" s="74"/>
      <c r="I248" s="74"/>
      <c r="J248" s="74"/>
      <c r="K248" s="73"/>
      <c r="L248" s="74"/>
      <c r="M248" s="74"/>
      <c r="N248" s="74"/>
    </row>
    <row r="249" spans="1:14" x14ac:dyDescent="0.25">
      <c r="A249" s="74"/>
      <c r="B249" s="80"/>
      <c r="C249" s="80"/>
      <c r="D249" s="80"/>
      <c r="E249" s="74"/>
      <c r="F249" s="74"/>
      <c r="G249" s="74"/>
      <c r="H249" s="74"/>
      <c r="I249" s="74"/>
      <c r="J249" s="74"/>
      <c r="K249" s="73"/>
      <c r="L249" s="74"/>
      <c r="M249" s="74"/>
      <c r="N249" s="74"/>
    </row>
    <row r="250" spans="1:14" x14ac:dyDescent="0.25">
      <c r="A250" s="74"/>
      <c r="B250" s="80"/>
      <c r="C250" s="80"/>
      <c r="D250" s="80"/>
      <c r="E250" s="74"/>
      <c r="F250" s="74"/>
      <c r="G250" s="74"/>
      <c r="H250" s="74"/>
      <c r="I250" s="74"/>
      <c r="J250" s="74"/>
      <c r="K250" s="73"/>
      <c r="L250" s="74"/>
      <c r="M250" s="74"/>
      <c r="N250" s="74"/>
    </row>
    <row r="251" spans="1:14" x14ac:dyDescent="0.25">
      <c r="A251" s="74"/>
      <c r="B251" s="80"/>
      <c r="C251" s="80"/>
      <c r="D251" s="80"/>
      <c r="E251" s="74"/>
      <c r="F251" s="74"/>
      <c r="G251" s="74"/>
      <c r="H251" s="74"/>
      <c r="I251" s="74"/>
      <c r="J251" s="74"/>
      <c r="K251" s="73"/>
      <c r="L251" s="74"/>
      <c r="M251" s="74"/>
      <c r="N251" s="74"/>
    </row>
    <row r="252" spans="1:14" x14ac:dyDescent="0.25">
      <c r="A252" s="74"/>
      <c r="B252" s="80"/>
      <c r="C252" s="80"/>
      <c r="D252" s="80"/>
      <c r="E252" s="74"/>
      <c r="F252" s="74"/>
      <c r="G252" s="74"/>
      <c r="H252" s="74"/>
      <c r="I252" s="74"/>
      <c r="J252" s="74"/>
      <c r="K252" s="73"/>
      <c r="L252" s="74"/>
      <c r="M252" s="74"/>
      <c r="N252" s="74"/>
    </row>
    <row r="253" spans="1:14" x14ac:dyDescent="0.25">
      <c r="A253" s="74"/>
      <c r="B253" s="80"/>
      <c r="C253" s="80"/>
      <c r="D253" s="80"/>
      <c r="E253" s="74"/>
      <c r="F253" s="74"/>
      <c r="G253" s="74"/>
      <c r="H253" s="74"/>
      <c r="I253" s="74"/>
      <c r="J253" s="74"/>
      <c r="K253" s="73"/>
      <c r="L253" s="74"/>
      <c r="M253" s="74"/>
      <c r="N253" s="74"/>
    </row>
    <row r="254" spans="1:14" x14ac:dyDescent="0.25">
      <c r="A254" s="74"/>
      <c r="B254" s="80"/>
      <c r="C254" s="80"/>
      <c r="D254" s="80"/>
      <c r="E254" s="74"/>
      <c r="F254" s="74"/>
      <c r="G254" s="74"/>
      <c r="H254" s="74"/>
      <c r="I254" s="74"/>
      <c r="J254" s="74"/>
      <c r="K254" s="73"/>
      <c r="L254" s="74"/>
      <c r="M254" s="74"/>
      <c r="N254" s="74"/>
    </row>
    <row r="255" spans="1:14" x14ac:dyDescent="0.25">
      <c r="A255" s="74"/>
      <c r="B255" s="80"/>
      <c r="C255" s="80"/>
      <c r="D255" s="80"/>
      <c r="E255" s="74"/>
      <c r="F255" s="74"/>
      <c r="G255" s="74"/>
      <c r="H255" s="74"/>
      <c r="I255" s="74"/>
      <c r="J255" s="74"/>
      <c r="K255" s="73"/>
      <c r="L255" s="74"/>
      <c r="M255" s="74"/>
      <c r="N255" s="74"/>
    </row>
    <row r="256" spans="1:14" x14ac:dyDescent="0.25">
      <c r="A256" s="74"/>
      <c r="B256" s="80"/>
      <c r="C256" s="80"/>
      <c r="D256" s="80"/>
      <c r="E256" s="74"/>
      <c r="F256" s="74"/>
      <c r="G256" s="74"/>
      <c r="H256" s="74"/>
      <c r="I256" s="74"/>
      <c r="J256" s="74"/>
      <c r="K256" s="73"/>
      <c r="L256" s="74"/>
      <c r="M256" s="74"/>
      <c r="N256" s="74"/>
    </row>
    <row r="257" spans="1:14" x14ac:dyDescent="0.25">
      <c r="A257" s="74"/>
      <c r="B257" s="80"/>
      <c r="C257" s="80"/>
      <c r="D257" s="80"/>
      <c r="E257" s="74"/>
      <c r="F257" s="74"/>
      <c r="G257" s="74"/>
      <c r="H257" s="74"/>
      <c r="I257" s="74"/>
      <c r="J257" s="74"/>
      <c r="K257" s="73"/>
      <c r="L257" s="74"/>
      <c r="M257" s="74"/>
      <c r="N257" s="74"/>
    </row>
    <row r="258" spans="1:14" x14ac:dyDescent="0.25">
      <c r="A258" s="74"/>
      <c r="B258" s="80"/>
      <c r="C258" s="80"/>
      <c r="D258" s="80"/>
      <c r="E258" s="74"/>
      <c r="F258" s="74"/>
      <c r="G258" s="74"/>
      <c r="H258" s="74"/>
      <c r="I258" s="74"/>
      <c r="J258" s="74"/>
      <c r="K258" s="73"/>
      <c r="L258" s="74"/>
      <c r="M258" s="74"/>
      <c r="N258" s="74"/>
    </row>
    <row r="259" spans="1:14" x14ac:dyDescent="0.25">
      <c r="A259" s="74"/>
      <c r="B259" s="80"/>
      <c r="C259" s="80"/>
      <c r="D259" s="80"/>
      <c r="E259" s="74"/>
      <c r="F259" s="74"/>
      <c r="G259" s="74"/>
      <c r="H259" s="74"/>
      <c r="I259" s="74"/>
      <c r="J259" s="74"/>
      <c r="K259" s="73"/>
      <c r="L259" s="74"/>
      <c r="M259" s="74"/>
      <c r="N259" s="74"/>
    </row>
    <row r="260" spans="1:14" x14ac:dyDescent="0.25">
      <c r="A260" s="74"/>
      <c r="B260" s="80"/>
      <c r="C260" s="80"/>
      <c r="D260" s="80"/>
      <c r="E260" s="74"/>
      <c r="F260" s="74"/>
      <c r="G260" s="74"/>
      <c r="H260" s="74"/>
      <c r="I260" s="74"/>
      <c r="J260" s="74"/>
      <c r="K260" s="73"/>
      <c r="L260" s="74"/>
      <c r="M260" s="74"/>
      <c r="N260" s="74"/>
    </row>
  </sheetData>
  <conditionalFormatting sqref="K4:K18">
    <cfRule type="cellIs" dxfId="106" priority="196" operator="equal">
      <formula>3</formula>
    </cfRule>
    <cfRule type="cellIs" dxfId="105" priority="197" operator="equal">
      <formula>3</formula>
    </cfRule>
  </conditionalFormatting>
  <conditionalFormatting sqref="K54:K260">
    <cfRule type="cellIs" dxfId="104" priority="119" operator="equal">
      <formula>3</formula>
    </cfRule>
    <cfRule type="cellIs" dxfId="103" priority="120" operator="equal">
      <formula>3</formula>
    </cfRule>
  </conditionalFormatting>
  <conditionalFormatting sqref="K54:K260">
    <cfRule type="containsText" dxfId="102" priority="111" operator="containsText" text="3">
      <formula>NOT(ISERROR(SEARCH("3",K54)))</formula>
    </cfRule>
    <cfRule type="containsText" dxfId="101" priority="112" operator="containsText" text="1">
      <formula>NOT(ISERROR(SEARCH("1",K54)))</formula>
    </cfRule>
    <cfRule type="containsText" dxfId="100" priority="113" operator="containsText" text="2">
      <formula>NOT(ISERROR(SEARCH("2",K54)))</formula>
    </cfRule>
    <cfRule type="colorScale" priority="114">
      <colorScale>
        <cfvo type="min"/>
        <cfvo type="num" val="2"/>
        <cfvo type="max"/>
        <color rgb="FF00B050"/>
        <color rgb="FFFFFF00"/>
        <color rgb="FFFF0000"/>
      </colorScale>
    </cfRule>
    <cfRule type="containsText" dxfId="99" priority="115" operator="containsText" text="3">
      <formula>NOT(ISERROR(SEARCH("3",K54)))</formula>
    </cfRule>
    <cfRule type="colorScale" priority="116">
      <colorScale>
        <cfvo type="num" val="1"/>
        <cfvo type="num" val="2"/>
        <cfvo type="num" val="3"/>
        <color rgb="FF00B050"/>
        <color rgb="FFFFFF00"/>
        <color rgb="FFFF0000"/>
      </colorScale>
    </cfRule>
    <cfRule type="colorScale" priority="117">
      <colorScale>
        <cfvo type="min"/>
        <cfvo type="percentile" val="50"/>
        <cfvo type="max"/>
        <color rgb="FFF8696B"/>
        <color rgb="FFFFEB84"/>
        <color rgb="FF63BE7B"/>
      </colorScale>
    </cfRule>
    <cfRule type="cellIs" dxfId="98" priority="118" operator="between">
      <formula>0</formula>
      <formula>1</formula>
    </cfRule>
    <cfRule type="cellIs" dxfId="97" priority="121" operator="equal">
      <formula>3</formula>
    </cfRule>
  </conditionalFormatting>
  <conditionalFormatting sqref="K4:K8">
    <cfRule type="containsText" dxfId="96" priority="880" operator="containsText" text="Crítico">
      <formula>NOT(ISERROR(SEARCH("Crítico",K4)))</formula>
    </cfRule>
    <cfRule type="containsText" dxfId="95" priority="881" operator="containsText" text="Bajo">
      <formula>NOT(ISERROR(SEARCH("Bajo",K4)))</formula>
    </cfRule>
    <cfRule type="containsText" dxfId="94" priority="882" operator="containsText" text="Importante">
      <formula>NOT(ISERROR(SEARCH("Importante",K4)))</formula>
    </cfRule>
    <cfRule type="colorScale" priority="883">
      <colorScale>
        <cfvo type="min"/>
        <cfvo type="num" val="2"/>
        <cfvo type="max"/>
        <color rgb="FF00B050"/>
        <color rgb="FFFFFF00"/>
        <color rgb="FFFF0000"/>
      </colorScale>
    </cfRule>
    <cfRule type="containsText" dxfId="93" priority="884" operator="containsText" text="3">
      <formula>NOT(ISERROR(SEARCH("3",K4)))</formula>
    </cfRule>
    <cfRule type="colorScale" priority="885">
      <colorScale>
        <cfvo type="num" val="1"/>
        <cfvo type="num" val="2"/>
        <cfvo type="num" val="3"/>
        <color rgb="FF00B050"/>
        <color rgb="FFFFFF00"/>
        <color rgb="FFFF0000"/>
      </colorScale>
    </cfRule>
    <cfRule type="colorScale" priority="886">
      <colorScale>
        <cfvo type="min"/>
        <cfvo type="percentile" val="50"/>
        <cfvo type="max"/>
        <color rgb="FFF8696B"/>
        <color rgb="FFFFEB84"/>
        <color rgb="FF63BE7B"/>
      </colorScale>
    </cfRule>
    <cfRule type="cellIs" dxfId="92" priority="887" operator="between">
      <formula>0</formula>
      <formula>1</formula>
    </cfRule>
    <cfRule type="cellIs" dxfId="91" priority="888" operator="equal">
      <formula>3</formula>
    </cfRule>
  </conditionalFormatting>
  <conditionalFormatting sqref="K9:K13">
    <cfRule type="containsText" dxfId="90" priority="4410" operator="containsText" text="Crítico">
      <formula>NOT(ISERROR(SEARCH("Crítico",K9)))</formula>
    </cfRule>
    <cfRule type="containsText" dxfId="89" priority="4411" operator="containsText" text="Bajo">
      <formula>NOT(ISERROR(SEARCH("Bajo",K9)))</formula>
    </cfRule>
    <cfRule type="containsText" dxfId="88" priority="4412" operator="containsText" text="Importante">
      <formula>NOT(ISERROR(SEARCH("Importante",K9)))</formula>
    </cfRule>
    <cfRule type="colorScale" priority="4413">
      <colorScale>
        <cfvo type="min"/>
        <cfvo type="num" val="2"/>
        <cfvo type="max"/>
        <color rgb="FF00B050"/>
        <color rgb="FFFFFF00"/>
        <color rgb="FFFF0000"/>
      </colorScale>
    </cfRule>
    <cfRule type="containsText" dxfId="87" priority="4414" operator="containsText" text="3">
      <formula>NOT(ISERROR(SEARCH("3",K9)))</formula>
    </cfRule>
    <cfRule type="colorScale" priority="4415">
      <colorScale>
        <cfvo type="num" val="1"/>
        <cfvo type="num" val="2"/>
        <cfvo type="num" val="3"/>
        <color rgb="FF00B050"/>
        <color rgb="FFFFFF00"/>
        <color rgb="FFFF0000"/>
      </colorScale>
    </cfRule>
    <cfRule type="colorScale" priority="4416">
      <colorScale>
        <cfvo type="min"/>
        <cfvo type="percentile" val="50"/>
        <cfvo type="max"/>
        <color rgb="FFF8696B"/>
        <color rgb="FFFFEB84"/>
        <color rgb="FF63BE7B"/>
      </colorScale>
    </cfRule>
    <cfRule type="cellIs" dxfId="86" priority="4417" operator="between">
      <formula>0</formula>
      <formula>1</formula>
    </cfRule>
    <cfRule type="cellIs" dxfId="85" priority="4418" operator="equal">
      <formula>3</formula>
    </cfRule>
  </conditionalFormatting>
  <conditionalFormatting sqref="K14:K18">
    <cfRule type="containsText" dxfId="84" priority="4473" operator="containsText" text="Crítico">
      <formula>NOT(ISERROR(SEARCH("Crítico",K14)))</formula>
    </cfRule>
    <cfRule type="containsText" dxfId="83" priority="4474" operator="containsText" text="Bajo">
      <formula>NOT(ISERROR(SEARCH("Bajo",K14)))</formula>
    </cfRule>
    <cfRule type="containsText" dxfId="82" priority="4475" operator="containsText" text="Importante">
      <formula>NOT(ISERROR(SEARCH("Importante",K14)))</formula>
    </cfRule>
    <cfRule type="colorScale" priority="4476">
      <colorScale>
        <cfvo type="min"/>
        <cfvo type="num" val="2"/>
        <cfvo type="max"/>
        <color rgb="FF00B050"/>
        <color rgb="FFFFFF00"/>
        <color rgb="FFFF0000"/>
      </colorScale>
    </cfRule>
    <cfRule type="containsText" dxfId="81" priority="4477" operator="containsText" text="3">
      <formula>NOT(ISERROR(SEARCH("3",K14)))</formula>
    </cfRule>
    <cfRule type="colorScale" priority="4478">
      <colorScale>
        <cfvo type="num" val="1"/>
        <cfvo type="num" val="2"/>
        <cfvo type="num" val="3"/>
        <color rgb="FF00B050"/>
        <color rgb="FFFFFF00"/>
        <color rgb="FFFF0000"/>
      </colorScale>
    </cfRule>
    <cfRule type="colorScale" priority="4479">
      <colorScale>
        <cfvo type="min"/>
        <cfvo type="percentile" val="50"/>
        <cfvo type="max"/>
        <color rgb="FFF8696B"/>
        <color rgb="FFFFEB84"/>
        <color rgb="FF63BE7B"/>
      </colorScale>
    </cfRule>
    <cfRule type="cellIs" dxfId="80" priority="4480" operator="between">
      <formula>0</formula>
      <formula>1</formula>
    </cfRule>
    <cfRule type="cellIs" dxfId="79" priority="4481" operator="equal">
      <formula>3</formula>
    </cfRule>
  </conditionalFormatting>
  <conditionalFormatting sqref="K19:K53">
    <cfRule type="cellIs" dxfId="78" priority="1" operator="equal">
      <formula>3</formula>
    </cfRule>
    <cfRule type="cellIs" dxfId="77" priority="2" operator="equal">
      <formula>3</formula>
    </cfRule>
  </conditionalFormatting>
  <conditionalFormatting sqref="K19:K53">
    <cfRule type="containsText" dxfId="76" priority="3" operator="containsText" text="Crítico">
      <formula>NOT(ISERROR(SEARCH("Crítico",K19)))</formula>
    </cfRule>
    <cfRule type="containsText" dxfId="75" priority="4" operator="containsText" text="Bajo">
      <formula>NOT(ISERROR(SEARCH("Bajo",K19)))</formula>
    </cfRule>
    <cfRule type="containsText" dxfId="74" priority="5" operator="containsText" text="Importante">
      <formula>NOT(ISERROR(SEARCH("Importante",K19)))</formula>
    </cfRule>
    <cfRule type="colorScale" priority="6">
      <colorScale>
        <cfvo type="min"/>
        <cfvo type="num" val="2"/>
        <cfvo type="max"/>
        <color rgb="FF00B050"/>
        <color rgb="FFFFFF00"/>
        <color rgb="FFFF0000"/>
      </colorScale>
    </cfRule>
    <cfRule type="containsText" dxfId="73" priority="7" operator="containsText" text="3">
      <formula>NOT(ISERROR(SEARCH("3",K19)))</formula>
    </cfRule>
    <cfRule type="colorScale" priority="8">
      <colorScale>
        <cfvo type="num" val="1"/>
        <cfvo type="num" val="2"/>
        <cfvo type="num" val="3"/>
        <color rgb="FF00B050"/>
        <color rgb="FFFFFF00"/>
        <color rgb="FFFF0000"/>
      </colorScale>
    </cfRule>
    <cfRule type="colorScale" priority="9">
      <colorScale>
        <cfvo type="min"/>
        <cfvo type="percentile" val="50"/>
        <cfvo type="max"/>
        <color rgb="FFF8696B"/>
        <color rgb="FFFFEB84"/>
        <color rgb="FF63BE7B"/>
      </colorScale>
    </cfRule>
    <cfRule type="cellIs" dxfId="72" priority="10" operator="between">
      <formula>0</formula>
      <formula>1</formula>
    </cfRule>
    <cfRule type="cellIs" dxfId="71" priority="11" operator="equal">
      <formula>3</formula>
    </cfRule>
  </conditionalFormatting>
  <pageMargins left="0.7" right="0.7" top="0.75" bottom="0.75" header="0.3" footer="0.3"/>
  <pageSetup orientation="portrait" horizontalDpi="300" verticalDpi="300" r:id="rId1"/>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4">
    <tabColor rgb="FF00B050"/>
  </sheetPr>
  <dimension ref="A2:AJ114"/>
  <sheetViews>
    <sheetView workbookViewId="0">
      <selection activeCell="I1" sqref="I1"/>
    </sheetView>
  </sheetViews>
  <sheetFormatPr baseColWidth="10" defaultRowHeight="15" x14ac:dyDescent="0.25"/>
  <cols>
    <col min="1" max="1" width="3.7109375" customWidth="1"/>
    <col min="2" max="2" width="14.42578125" customWidth="1"/>
    <col min="3" max="3" width="15" customWidth="1"/>
    <col min="4" max="5" width="8.28515625" customWidth="1"/>
    <col min="6" max="7" width="8.7109375" customWidth="1"/>
    <col min="8" max="8" width="10.7109375" customWidth="1"/>
    <col min="9" max="9" width="2.5703125" customWidth="1"/>
    <col min="10" max="15" width="6.7109375" customWidth="1"/>
    <col min="16" max="16" width="2.7109375" customWidth="1"/>
    <col min="17" max="17" width="3.7109375" customWidth="1"/>
    <col min="18" max="18" width="14.7109375" customWidth="1"/>
    <col min="19" max="19" width="16.7109375" customWidth="1"/>
    <col min="20" max="20" width="7.7109375" customWidth="1"/>
    <col min="21" max="21" width="13.7109375" customWidth="1"/>
    <col min="22" max="22" width="7.7109375" customWidth="1"/>
    <col min="23" max="23" width="13.7109375" customWidth="1"/>
    <col min="24" max="24" width="7.7109375" customWidth="1"/>
    <col min="25" max="25" width="13.7109375" customWidth="1"/>
    <col min="26" max="26" width="3.7109375" customWidth="1"/>
    <col min="27" max="27" width="4.140625" customWidth="1"/>
    <col min="28" max="28" width="3.7109375" customWidth="1"/>
    <col min="29" max="29" width="14.7109375" customWidth="1"/>
    <col min="30" max="30" width="16.7109375" customWidth="1"/>
    <col min="31" max="31" width="7.7109375" customWidth="1"/>
    <col min="32" max="32" width="13.7109375" customWidth="1"/>
    <col min="33" max="33" width="7.7109375" customWidth="1"/>
    <col min="34" max="34" width="13.7109375" customWidth="1"/>
    <col min="35" max="35" width="7.7109375" customWidth="1"/>
    <col min="36" max="36" width="13.7109375" customWidth="1"/>
  </cols>
  <sheetData>
    <row r="2" spans="1:36" x14ac:dyDescent="0.25">
      <c r="A2" s="373" t="s">
        <v>159</v>
      </c>
      <c r="B2" s="373"/>
      <c r="C2" s="373"/>
      <c r="D2" s="373"/>
      <c r="E2" s="373"/>
      <c r="F2" s="373"/>
      <c r="G2" s="373"/>
      <c r="H2" s="373"/>
      <c r="I2" s="127"/>
      <c r="Q2" s="372" t="s">
        <v>157</v>
      </c>
      <c r="R2" s="372"/>
      <c r="S2" s="372"/>
      <c r="T2" s="372"/>
      <c r="U2" s="372"/>
      <c r="V2" s="372"/>
      <c r="W2" s="372"/>
      <c r="X2" s="372"/>
      <c r="Y2" s="372"/>
      <c r="AB2" s="372" t="s">
        <v>158</v>
      </c>
      <c r="AC2" s="372"/>
      <c r="AD2" s="372"/>
      <c r="AE2" s="372"/>
      <c r="AF2" s="372"/>
      <c r="AG2" s="372"/>
      <c r="AH2" s="372"/>
      <c r="AI2" s="372"/>
      <c r="AJ2" s="372"/>
    </row>
    <row r="4" spans="1:36" x14ac:dyDescent="0.25">
      <c r="R4" t="s">
        <v>39</v>
      </c>
      <c r="V4" t="str">
        <f ca="1">VLOOKUP(J7,bdepa2,3,FALSE)</f>
        <v>SIN REGISTRO ISPCh</v>
      </c>
      <c r="AA4" s="89" t="s">
        <v>139</v>
      </c>
      <c r="AC4" t="s">
        <v>39</v>
      </c>
      <c r="AG4" t="str">
        <f ca="1">VLOOKUP(J10,bdepa2,3,FALSE)</f>
        <v>NO VIGENTE</v>
      </c>
    </row>
    <row r="5" spans="1:36" x14ac:dyDescent="0.25">
      <c r="R5" t="s">
        <v>40</v>
      </c>
      <c r="V5" t="str">
        <f ca="1">VLOOKUP(T7,bdepa2,3,FALSE)</f>
        <v>NO VIGENTE</v>
      </c>
      <c r="AA5" s="89" t="s">
        <v>140</v>
      </c>
      <c r="AC5" t="s">
        <v>40</v>
      </c>
      <c r="AG5" t="str">
        <f ca="1">VLOOKUP(T10,bdepa2,3,FALSE)</f>
        <v>NO VIGENTE</v>
      </c>
    </row>
    <row r="6" spans="1:36" x14ac:dyDescent="0.25">
      <c r="R6" t="s">
        <v>41</v>
      </c>
      <c r="V6" t="str">
        <f ca="1">VLOOKUP(W7,bdepa2,3,FALSE)</f>
        <v>SIN REGISTRO ISPCh</v>
      </c>
      <c r="AC6" t="s">
        <v>41</v>
      </c>
      <c r="AG6" t="str">
        <f ca="1">VLOOKUP(W10,bdepa2,3,FALSE)</f>
        <v>SIN REGISTRO ISPCh</v>
      </c>
    </row>
    <row r="7" spans="1:36" hidden="1" x14ac:dyDescent="0.25">
      <c r="J7">
        <v>55</v>
      </c>
      <c r="K7" t="str">
        <f>VLOOKUP(J7,bdepa2,4,FALSE)</f>
        <v>Elvex - HB-25</v>
      </c>
      <c r="T7">
        <v>21</v>
      </c>
      <c r="U7" t="str">
        <f>VLOOKUP(T7,bdepa2,4,FALSE)</f>
        <v>BLACKBULL - DESECHABLE SIN CORDÓN</v>
      </c>
      <c r="W7">
        <v>47</v>
      </c>
      <c r="X7" t="str">
        <f>VLOOKUP(W7,bdepa2,4,FALSE)</f>
        <v>Steelpro - Samurai</v>
      </c>
    </row>
    <row r="8" spans="1:36" hidden="1" x14ac:dyDescent="0.25">
      <c r="J8">
        <f>ROUND(VLOOKUP(J7,bdepa2,29,FALSE),1)</f>
        <v>28.1</v>
      </c>
      <c r="K8">
        <f>ROUND(VLOOKUP(J7,bdepa2,30,FALSE),1)</f>
        <v>23.6</v>
      </c>
      <c r="L8">
        <f>ROUND(VLOOKUP(J7,bdepa2,31,FALSE),1)</f>
        <v>15.5</v>
      </c>
      <c r="T8">
        <f>ROUND(VLOOKUP(T7,bdepa2,29,FALSE),1)</f>
        <v>20.399999999999999</v>
      </c>
      <c r="U8">
        <f>ROUND(VLOOKUP(T7,bdepa2,30,FALSE),1)</f>
        <v>13.7</v>
      </c>
      <c r="V8">
        <f>ROUND(VLOOKUP(T7,bdepa2,31,FALSE),1)</f>
        <v>10.3</v>
      </c>
      <c r="W8">
        <f>ROUND(VLOOKUP(W7,bdepa2,29,FALSE),1)</f>
        <v>28.2</v>
      </c>
      <c r="X8">
        <f>ROUND(VLOOKUP(W7,bdepa2,30,FALSE),1)</f>
        <v>23.1</v>
      </c>
      <c r="Y8">
        <f>ROUND(VLOOKUP(W7,bdepa2,31,FALSE),1)</f>
        <v>16.2</v>
      </c>
    </row>
    <row r="9" spans="1:36" hidden="1" x14ac:dyDescent="0.25"/>
    <row r="10" spans="1:36" hidden="1" x14ac:dyDescent="0.25">
      <c r="J10">
        <v>21</v>
      </c>
      <c r="K10" t="str">
        <f>VLOOKUP(J10,bdepa2,4,FALSE)</f>
        <v>BLACKBULL - DESECHABLE SIN CORDÓN</v>
      </c>
      <c r="T10">
        <v>27</v>
      </c>
      <c r="U10" t="str">
        <f>VLOOKUP(T10,bdepa2,4,FALSE)</f>
        <v>3M - 1241</v>
      </c>
      <c r="W10">
        <v>12</v>
      </c>
      <c r="X10" t="str">
        <f>VLOOKUP(W10,bdepa2,4,FALSE)</f>
        <v>Howard Leight - Viking V1 Sobre cabeza</v>
      </c>
    </row>
    <row r="11" spans="1:36" hidden="1" x14ac:dyDescent="0.25">
      <c r="J11">
        <f>ROUND(VLOOKUP(J10,bdepa2,29,FALSE),1)</f>
        <v>20.399999999999999</v>
      </c>
      <c r="K11">
        <f>ROUND(VLOOKUP(J10,bdepa2,30,FALSE),1)</f>
        <v>13.7</v>
      </c>
      <c r="L11">
        <f>ROUND(VLOOKUP(J10,bdepa2,31,FALSE),1)</f>
        <v>10.3</v>
      </c>
      <c r="T11">
        <f>ROUND(VLOOKUP(T10,bdepa2,29,FALSE),1)</f>
        <v>23.5</v>
      </c>
      <c r="U11">
        <f>ROUND(VLOOKUP(T10,bdepa2,30,FALSE),1)</f>
        <v>21</v>
      </c>
      <c r="V11">
        <f>ROUND(VLOOKUP(T10,bdepa2,31,FALSE),1)</f>
        <v>19.7</v>
      </c>
      <c r="W11">
        <f>ROUND(VLOOKUP(W10,bdepa2,29,FALSE),1)</f>
        <v>27.4</v>
      </c>
      <c r="X11">
        <f>ROUND(VLOOKUP(W10,bdepa2,30,FALSE),1)</f>
        <v>19.8</v>
      </c>
      <c r="Y11">
        <f>ROUND(VLOOKUP(W10,bdepa2,31,FALSE),1)</f>
        <v>11.7</v>
      </c>
    </row>
    <row r="13" spans="1:36" hidden="1" x14ac:dyDescent="0.25">
      <c r="A13" s="122" t="s">
        <v>195</v>
      </c>
      <c r="B13" s="122" t="s">
        <v>196</v>
      </c>
      <c r="C13" s="122" t="s">
        <v>197</v>
      </c>
      <c r="D13" s="122" t="s">
        <v>198</v>
      </c>
      <c r="E13" s="122" t="s">
        <v>199</v>
      </c>
      <c r="Q13" s="122" t="s">
        <v>195</v>
      </c>
      <c r="R13" s="122" t="s">
        <v>196</v>
      </c>
      <c r="S13" s="122" t="s">
        <v>197</v>
      </c>
      <c r="T13" s="122" t="s">
        <v>198</v>
      </c>
      <c r="U13" s="122" t="s">
        <v>199</v>
      </c>
      <c r="V13" s="122" t="s">
        <v>200</v>
      </c>
      <c r="W13" s="122" t="s">
        <v>201</v>
      </c>
      <c r="X13" s="122" t="s">
        <v>202</v>
      </c>
      <c r="Y13" s="122" t="s">
        <v>203</v>
      </c>
      <c r="AB13" s="122" t="s">
        <v>195</v>
      </c>
      <c r="AC13" s="122" t="s">
        <v>196</v>
      </c>
      <c r="AD13" s="122" t="s">
        <v>197</v>
      </c>
      <c r="AE13" s="122" t="s">
        <v>198</v>
      </c>
      <c r="AF13" s="122" t="s">
        <v>199</v>
      </c>
      <c r="AG13" s="122" t="s">
        <v>200</v>
      </c>
      <c r="AH13" s="122" t="s">
        <v>201</v>
      </c>
      <c r="AI13" s="122" t="s">
        <v>202</v>
      </c>
      <c r="AJ13" s="122" t="s">
        <v>203</v>
      </c>
    </row>
    <row r="14" spans="1:36" ht="72" x14ac:dyDescent="0.25">
      <c r="A14" s="163" t="s">
        <v>9</v>
      </c>
      <c r="B14" s="163" t="s">
        <v>0</v>
      </c>
      <c r="C14" s="163" t="s">
        <v>254</v>
      </c>
      <c r="D14" s="163" t="s">
        <v>22</v>
      </c>
      <c r="E14" s="163" t="s">
        <v>23</v>
      </c>
      <c r="F14" s="163" t="s">
        <v>153</v>
      </c>
      <c r="G14" s="163" t="s">
        <v>151</v>
      </c>
      <c r="H14" s="163" t="s">
        <v>152</v>
      </c>
      <c r="I14" s="126"/>
      <c r="J14" s="129" t="s">
        <v>60</v>
      </c>
      <c r="K14" s="129" t="s">
        <v>61</v>
      </c>
      <c r="L14" s="129" t="s">
        <v>62</v>
      </c>
      <c r="M14" s="129" t="s">
        <v>154</v>
      </c>
      <c r="N14" s="129" t="s">
        <v>155</v>
      </c>
      <c r="O14" s="129" t="s">
        <v>156</v>
      </c>
      <c r="P14" s="81"/>
      <c r="Q14" s="163" t="str">
        <f t="shared" ref="Q14" si="0">A14</f>
        <v>N°</v>
      </c>
      <c r="R14" s="163" t="str">
        <f t="shared" ref="R14:R24" si="1">B14</f>
        <v>Área</v>
      </c>
      <c r="S14" s="163" t="str">
        <f t="shared" ref="S14:S24" si="2">C14</f>
        <v>Fuente de Ruido / Nivel ambiental</v>
      </c>
      <c r="T14" s="163" t="s">
        <v>67</v>
      </c>
      <c r="U14" s="163" t="str">
        <f>CONCATENATE("Calificación del Protector"," ",$K$7," - "," En uso en la empresa")</f>
        <v>Calificación del Protector Elvex - HB-25 -  En uso en la empresa</v>
      </c>
      <c r="V14" s="163" t="s">
        <v>68</v>
      </c>
      <c r="W14" s="163" t="str">
        <f>CONCATENATE("Calificación del Protector"," ",$U$7," - ","En uso en la empresa")</f>
        <v>Calificación del Protector BLACKBULL - DESECHABLE SIN CORDÓN - En uso en la empresa</v>
      </c>
      <c r="X14" s="163" t="s">
        <v>69</v>
      </c>
      <c r="Y14" s="163" t="str">
        <f>CONCATENATE("Calificación del Protector"," ",$X$7," - ","En uso en la empresa")</f>
        <v>Calificación del Protector Steelpro - Samurai - En uso en la empresa</v>
      </c>
      <c r="AB14" s="163" t="str">
        <f t="shared" ref="AB14" si="3">A14</f>
        <v>N°</v>
      </c>
      <c r="AC14" s="163" t="str">
        <f t="shared" ref="AC14:AC24" si="4">B14</f>
        <v>Área</v>
      </c>
      <c r="AD14" s="163" t="str">
        <f t="shared" ref="AD14:AD24" si="5">C14</f>
        <v>Fuente de Ruido / Nivel ambiental</v>
      </c>
      <c r="AE14" s="163" t="s">
        <v>67</v>
      </c>
      <c r="AF14" s="163" t="str">
        <f>CONCATENATE("Calificación del Protector"," ",$K$10," - ","Recomendado")</f>
        <v>Calificación del Protector BLACKBULL - DESECHABLE SIN CORDÓN - Recomendado</v>
      </c>
      <c r="AG14" s="163" t="s">
        <v>68</v>
      </c>
      <c r="AH14" s="163" t="str">
        <f>CONCATENATE("Calificación del Protector"," ",$U$10," - ","Recomendado")</f>
        <v>Calificación del Protector 3M - 1241 - Recomendado</v>
      </c>
      <c r="AI14" s="163" t="s">
        <v>69</v>
      </c>
      <c r="AJ14" s="163" t="str">
        <f>CONCATENATE("Calificación del Protector"," ",$X$10," - ","Recomendado")</f>
        <v>Calificación del Protector Howard Leight - Viking V1 Sobre cabeza - Recomendado</v>
      </c>
    </row>
    <row r="15" spans="1:36" ht="24.95" customHeight="1" x14ac:dyDescent="0.25">
      <c r="A15" s="170">
        <v>1</v>
      </c>
      <c r="B15" s="164" t="s">
        <v>77</v>
      </c>
      <c r="C15" s="164" t="s">
        <v>78</v>
      </c>
      <c r="D15" s="170">
        <v>121</v>
      </c>
      <c r="E15" s="170">
        <v>110</v>
      </c>
      <c r="F15" s="171">
        <v>100</v>
      </c>
      <c r="G15" s="171">
        <v>115</v>
      </c>
      <c r="H15" s="170" t="str">
        <f>IF((G15-F15)&gt;5,"Fluctuante","Estable")</f>
        <v>Fluctuante</v>
      </c>
      <c r="I15" s="7"/>
      <c r="J15" s="4">
        <f t="shared" ref="J15:J24" si="6">ROUND(IF(E15-D15&gt;2,$K$8-(($K$8-$L$8)/8)*(E15-D15-2),IF(E15-D15&lt;=2,$K$8-(($J$8-$K$8)/4)*(E15-D15-2),"ERROR!")),1)</f>
        <v>38.200000000000003</v>
      </c>
      <c r="K15" s="4">
        <f t="shared" ref="K15:K24" si="7">ROUND(IF(E15-D15&gt;2,$U$8-(($U$8-$V$8)/8)*(E15-D15-2),IF(E15-D15&lt;=2,$U$8-(($T$8-$U$8)/4)*(E15-D15-2),"ERROR!")),1)</f>
        <v>35.5</v>
      </c>
      <c r="L15" s="4">
        <f t="shared" ref="L15:L24" si="8">ROUND(IF(E15-D15&gt;2,$X$8-(($X$8-$Y$8)/8)*(E15-D15-2),IF(E15-D15&lt;=2,$X$8-(($W$8-$X$8)/4)*(E15-D15-2),"ERROR!")),1)</f>
        <v>39.700000000000003</v>
      </c>
      <c r="M15" s="4">
        <f t="shared" ref="M15:M24" si="9">ROUND(IF(E15-D15&gt;2,$K$11-(($K$11-$L$11)/8)*(E15-D15-2),IF(E15-D15&lt;=2,$K$11-(($J$11-$K$11)/4)*(E15-D15-2),"ERROR!")),1)</f>
        <v>35.5</v>
      </c>
      <c r="N15" s="4">
        <f t="shared" ref="N15:N24" si="10">ROUND(IF(E15-D15&gt;2,$U$11-(($U$11-$V$11)/8)*(E15-D15-2),IF(E15-D15&lt;=2,$U$11-(($T$11-$U$11)/4)*(E15-D15-2),"ERROR!")),1)</f>
        <v>29.1</v>
      </c>
      <c r="O15" s="4">
        <f t="shared" ref="O15:O24" si="11">ROUND(IF(E15-D15&gt;2,$X$11-(($X$11-$Y$11)/8)*(E15-D15-2),IF(E15-D15&lt;=2,$X$11-(($W$11-$X$11)/4)*(E15-D15-2),"ERROR!")),1)</f>
        <v>44.5</v>
      </c>
      <c r="P15" s="8"/>
      <c r="Q15" s="170">
        <v>1</v>
      </c>
      <c r="R15" s="164" t="str">
        <f t="shared" si="1"/>
        <v>Envasado</v>
      </c>
      <c r="S15" s="164" t="str">
        <f t="shared" si="2"/>
        <v>Molino</v>
      </c>
      <c r="T15" s="164">
        <f t="shared" ref="T15:T24" si="12">D15-J15</f>
        <v>82.8</v>
      </c>
      <c r="U15" s="172" t="str">
        <f>IF(AND(60&lt;T15,T15&lt;80),"Adecuada",IF(T15&gt;=80,"Insuficiente",IF(T15&lt;=60,"Excesiva","ERROR!")))</f>
        <v>Insuficiente</v>
      </c>
      <c r="V15" s="164">
        <f t="shared" ref="V15:V24" si="13">D15-K15</f>
        <v>85.5</v>
      </c>
      <c r="W15" s="172" t="str">
        <f>IF(AND(60&lt;V15,V15&lt;80),"Adecuada",IF(V15&gt;=80,"Insuficiente",IF(V15&lt;=60,"Excesiva","ERROR!")))</f>
        <v>Insuficiente</v>
      </c>
      <c r="X15" s="164">
        <f t="shared" ref="X15:X24" si="14">D15-L15</f>
        <v>81.3</v>
      </c>
      <c r="Y15" s="172" t="str">
        <f>IF(AND(60&lt;X15,X15&lt;80),"Adecuada",IF(X15&gt;=80,"Insuficiente",IF(X15&lt;=60,"Excesiva","ERROR!")))</f>
        <v>Insuficiente</v>
      </c>
      <c r="AB15" s="170">
        <v>1</v>
      </c>
      <c r="AC15" s="164" t="str">
        <f t="shared" si="4"/>
        <v>Envasado</v>
      </c>
      <c r="AD15" s="164" t="str">
        <f t="shared" si="5"/>
        <v>Molino</v>
      </c>
      <c r="AE15" s="164">
        <f t="shared" ref="AE15:AE24" si="15">D15-M15</f>
        <v>85.5</v>
      </c>
      <c r="AF15" s="172" t="str">
        <f>IF(AND(60&lt;AE15,AE15&lt;80),"Adecuada",IF(AE15&gt;=80,"Insuficiente",IF(AE15&lt;=60,"Excesiva","ERROR!")))</f>
        <v>Insuficiente</v>
      </c>
      <c r="AG15" s="164">
        <f t="shared" ref="AG15:AG24" si="16">D15-N15</f>
        <v>91.9</v>
      </c>
      <c r="AH15" s="172" t="str">
        <f>IF(AND(60&lt;AG15,AG15&lt;80),"Adecuada",IF(AG15&gt;=80,"Insuficiente",IF(AG15&lt;=60,"Excesiva","ERROR!")))</f>
        <v>Insuficiente</v>
      </c>
      <c r="AI15" s="164">
        <f t="shared" ref="AI15:AI24" si="17">D15-O15</f>
        <v>76.5</v>
      </c>
      <c r="AJ15" s="172" t="str">
        <f>IF(AND(60&lt;AI15,AI15&lt;80),"Adecuada",IF(AI15&gt;=80,"Insuficiente",IF(AI15&lt;=60,"Excesiva","ERROR!")))</f>
        <v>Adecuada</v>
      </c>
    </row>
    <row r="16" spans="1:36" ht="24.95" customHeight="1" x14ac:dyDescent="0.25">
      <c r="A16" s="170">
        <v>2</v>
      </c>
      <c r="B16" s="164" t="s">
        <v>77</v>
      </c>
      <c r="C16" s="164" t="s">
        <v>118</v>
      </c>
      <c r="D16" s="170">
        <v>95</v>
      </c>
      <c r="E16" s="170">
        <v>88</v>
      </c>
      <c r="F16" s="171">
        <v>92</v>
      </c>
      <c r="G16" s="171">
        <v>97</v>
      </c>
      <c r="H16" s="170" t="str">
        <f t="shared" ref="H16:H24" si="18">IF((G16-F16)&gt;5,"Fluctuante","Estable")</f>
        <v>Estable</v>
      </c>
      <c r="I16" s="7"/>
      <c r="J16" s="4">
        <f t="shared" si="6"/>
        <v>33.700000000000003</v>
      </c>
      <c r="K16" s="4">
        <f t="shared" si="7"/>
        <v>28.8</v>
      </c>
      <c r="L16" s="4">
        <f t="shared" si="8"/>
        <v>34.6</v>
      </c>
      <c r="M16" s="4">
        <f t="shared" si="9"/>
        <v>28.8</v>
      </c>
      <c r="N16" s="4">
        <f t="shared" si="10"/>
        <v>26.6</v>
      </c>
      <c r="O16" s="4">
        <f t="shared" si="11"/>
        <v>36.9</v>
      </c>
      <c r="P16" s="8"/>
      <c r="Q16" s="170">
        <v>2</v>
      </c>
      <c r="R16" s="164" t="str">
        <f t="shared" si="1"/>
        <v>Envasado</v>
      </c>
      <c r="S16" s="164" t="str">
        <f t="shared" si="2"/>
        <v>Fuente 2</v>
      </c>
      <c r="T16" s="164">
        <f t="shared" si="12"/>
        <v>61.3</v>
      </c>
      <c r="U16" s="173" t="str">
        <f t="shared" ref="U16:U79" si="19">IF(AND(60&lt;T16,T16&lt;80),"Adecuada",IF(T16&gt;=80,"Insuficiente",IF(T16&lt;=60,"Excesiva","ERROR!")))</f>
        <v>Adecuada</v>
      </c>
      <c r="V16" s="164">
        <f t="shared" si="13"/>
        <v>66.2</v>
      </c>
      <c r="W16" s="172" t="str">
        <f t="shared" ref="W16:W79" si="20">IF(AND(60&lt;V16,V16&lt;80),"Adecuada",IF(V16&gt;=80,"Insuficiente",IF(V16&lt;=60,"Excesiva","ERROR!")))</f>
        <v>Adecuada</v>
      </c>
      <c r="X16" s="164">
        <f t="shared" si="14"/>
        <v>60.4</v>
      </c>
      <c r="Y16" s="172" t="str">
        <f t="shared" ref="Y16:Y79" si="21">IF(AND(60&lt;X16,X16&lt;80),"Adecuada",IF(X16&gt;=80,"Insuficiente",IF(X16&lt;=60,"Excesiva","ERROR!")))</f>
        <v>Adecuada</v>
      </c>
      <c r="AB16" s="170">
        <v>2</v>
      </c>
      <c r="AC16" s="164" t="str">
        <f t="shared" si="4"/>
        <v>Envasado</v>
      </c>
      <c r="AD16" s="164" t="str">
        <f t="shared" si="5"/>
        <v>Fuente 2</v>
      </c>
      <c r="AE16" s="164">
        <f t="shared" si="15"/>
        <v>66.2</v>
      </c>
      <c r="AF16" s="172" t="str">
        <f t="shared" ref="AF16:AF79" si="22">IF(AND(60&lt;AE16,AE16&lt;80),"Adecuada",IF(AE16&gt;=80,"Insuficiente",IF(AE16&lt;=60,"Excesiva","ERROR!")))</f>
        <v>Adecuada</v>
      </c>
      <c r="AG16" s="164">
        <f t="shared" si="16"/>
        <v>68.400000000000006</v>
      </c>
      <c r="AH16" s="172" t="str">
        <f t="shared" ref="AH16:AH79" si="23">IF(AND(60&lt;AG16,AG16&lt;80),"Adecuada",IF(AG16&gt;=80,"Insuficiente",IF(AG16&lt;=60,"Excesiva","ERROR!")))</f>
        <v>Adecuada</v>
      </c>
      <c r="AI16" s="164">
        <f t="shared" si="17"/>
        <v>58.1</v>
      </c>
      <c r="AJ16" s="172" t="str">
        <f t="shared" ref="AJ16:AJ79" si="24">IF(AND(60&lt;AI16,AI16&lt;80),"Adecuada",IF(AI16&gt;=80,"Insuficiente",IF(AI16&lt;=60,"Excesiva","ERROR!")))</f>
        <v>Excesiva</v>
      </c>
    </row>
    <row r="17" spans="1:36" ht="24.95" customHeight="1" x14ac:dyDescent="0.25">
      <c r="A17" s="170">
        <v>3</v>
      </c>
      <c r="B17" s="164" t="s">
        <v>119</v>
      </c>
      <c r="C17" s="164" t="s">
        <v>120</v>
      </c>
      <c r="D17" s="170">
        <v>90</v>
      </c>
      <c r="E17" s="170">
        <v>90</v>
      </c>
      <c r="F17" s="171">
        <v>89</v>
      </c>
      <c r="G17" s="171">
        <v>91</v>
      </c>
      <c r="H17" s="170" t="str">
        <f t="shared" si="18"/>
        <v>Estable</v>
      </c>
      <c r="I17" s="7"/>
      <c r="J17" s="4">
        <f t="shared" si="6"/>
        <v>25.9</v>
      </c>
      <c r="K17" s="4">
        <f t="shared" si="7"/>
        <v>17.100000000000001</v>
      </c>
      <c r="L17" s="4">
        <f t="shared" si="8"/>
        <v>25.7</v>
      </c>
      <c r="M17" s="4">
        <f t="shared" si="9"/>
        <v>17.100000000000001</v>
      </c>
      <c r="N17" s="4">
        <f t="shared" si="10"/>
        <v>22.3</v>
      </c>
      <c r="O17" s="4">
        <f t="shared" si="11"/>
        <v>23.6</v>
      </c>
      <c r="P17" s="8"/>
      <c r="Q17" s="170">
        <v>3</v>
      </c>
      <c r="R17" s="164" t="str">
        <f t="shared" si="1"/>
        <v>Molienda</v>
      </c>
      <c r="S17" s="164" t="str">
        <f t="shared" si="2"/>
        <v>Fuente 3</v>
      </c>
      <c r="T17" s="164">
        <f t="shared" si="12"/>
        <v>64.099999999999994</v>
      </c>
      <c r="U17" s="173" t="str">
        <f t="shared" si="19"/>
        <v>Adecuada</v>
      </c>
      <c r="V17" s="164">
        <f t="shared" si="13"/>
        <v>72.900000000000006</v>
      </c>
      <c r="W17" s="172" t="str">
        <f t="shared" si="20"/>
        <v>Adecuada</v>
      </c>
      <c r="X17" s="164">
        <f t="shared" si="14"/>
        <v>64.3</v>
      </c>
      <c r="Y17" s="172" t="str">
        <f t="shared" si="21"/>
        <v>Adecuada</v>
      </c>
      <c r="AB17" s="170">
        <v>3</v>
      </c>
      <c r="AC17" s="164" t="str">
        <f t="shared" si="4"/>
        <v>Molienda</v>
      </c>
      <c r="AD17" s="164" t="str">
        <f t="shared" si="5"/>
        <v>Fuente 3</v>
      </c>
      <c r="AE17" s="164">
        <f t="shared" si="15"/>
        <v>72.900000000000006</v>
      </c>
      <c r="AF17" s="172" t="str">
        <f t="shared" si="22"/>
        <v>Adecuada</v>
      </c>
      <c r="AG17" s="164">
        <f t="shared" si="16"/>
        <v>67.7</v>
      </c>
      <c r="AH17" s="172" t="str">
        <f t="shared" si="23"/>
        <v>Adecuada</v>
      </c>
      <c r="AI17" s="164">
        <f t="shared" si="17"/>
        <v>66.400000000000006</v>
      </c>
      <c r="AJ17" s="172" t="str">
        <f t="shared" si="24"/>
        <v>Adecuada</v>
      </c>
    </row>
    <row r="18" spans="1:36" ht="24.95" customHeight="1" x14ac:dyDescent="0.25">
      <c r="A18" s="170">
        <v>4</v>
      </c>
      <c r="B18" s="164" t="s">
        <v>119</v>
      </c>
      <c r="C18" s="164" t="s">
        <v>121</v>
      </c>
      <c r="D18" s="170">
        <v>95</v>
      </c>
      <c r="E18" s="170">
        <v>100</v>
      </c>
      <c r="F18" s="171">
        <v>90</v>
      </c>
      <c r="G18" s="171">
        <v>100</v>
      </c>
      <c r="H18" s="170" t="str">
        <f t="shared" si="18"/>
        <v>Fluctuante</v>
      </c>
      <c r="I18" s="7"/>
      <c r="J18" s="4">
        <f t="shared" si="6"/>
        <v>20.6</v>
      </c>
      <c r="K18" s="4">
        <f t="shared" si="7"/>
        <v>12.4</v>
      </c>
      <c r="L18" s="4">
        <f t="shared" si="8"/>
        <v>20.5</v>
      </c>
      <c r="M18" s="4">
        <f t="shared" si="9"/>
        <v>12.4</v>
      </c>
      <c r="N18" s="4">
        <f t="shared" si="10"/>
        <v>20.5</v>
      </c>
      <c r="O18" s="4">
        <f t="shared" si="11"/>
        <v>16.8</v>
      </c>
      <c r="P18" s="8"/>
      <c r="Q18" s="170">
        <v>4</v>
      </c>
      <c r="R18" s="164" t="str">
        <f t="shared" si="1"/>
        <v>Molienda</v>
      </c>
      <c r="S18" s="164" t="str">
        <f t="shared" si="2"/>
        <v>Molino 2</v>
      </c>
      <c r="T18" s="164">
        <f t="shared" si="12"/>
        <v>74.400000000000006</v>
      </c>
      <c r="U18" s="173" t="str">
        <f t="shared" si="19"/>
        <v>Adecuada</v>
      </c>
      <c r="V18" s="164">
        <f t="shared" si="13"/>
        <v>82.6</v>
      </c>
      <c r="W18" s="172" t="str">
        <f t="shared" si="20"/>
        <v>Insuficiente</v>
      </c>
      <c r="X18" s="164">
        <f t="shared" si="14"/>
        <v>74.5</v>
      </c>
      <c r="Y18" s="172" t="str">
        <f t="shared" si="21"/>
        <v>Adecuada</v>
      </c>
      <c r="AB18" s="170">
        <v>4</v>
      </c>
      <c r="AC18" s="164" t="str">
        <f t="shared" si="4"/>
        <v>Molienda</v>
      </c>
      <c r="AD18" s="164" t="str">
        <f t="shared" si="5"/>
        <v>Molino 2</v>
      </c>
      <c r="AE18" s="164">
        <f t="shared" si="15"/>
        <v>82.6</v>
      </c>
      <c r="AF18" s="172" t="str">
        <f t="shared" si="22"/>
        <v>Insuficiente</v>
      </c>
      <c r="AG18" s="164">
        <f t="shared" si="16"/>
        <v>74.5</v>
      </c>
      <c r="AH18" s="172" t="str">
        <f t="shared" si="23"/>
        <v>Adecuada</v>
      </c>
      <c r="AI18" s="164">
        <f t="shared" si="17"/>
        <v>78.2</v>
      </c>
      <c r="AJ18" s="172" t="str">
        <f t="shared" si="24"/>
        <v>Adecuada</v>
      </c>
    </row>
    <row r="19" spans="1:36" ht="24.95" customHeight="1" x14ac:dyDescent="0.25">
      <c r="A19" s="170">
        <v>5</v>
      </c>
      <c r="B19" s="164" t="s">
        <v>119</v>
      </c>
      <c r="C19" s="164" t="s">
        <v>122</v>
      </c>
      <c r="D19" s="170">
        <v>87.8</v>
      </c>
      <c r="E19" s="170">
        <v>88</v>
      </c>
      <c r="F19" s="171">
        <v>85.2</v>
      </c>
      <c r="G19" s="171">
        <v>89.4</v>
      </c>
      <c r="H19" s="170" t="str">
        <f t="shared" si="18"/>
        <v>Estable</v>
      </c>
      <c r="I19" s="7"/>
      <c r="J19" s="4">
        <f t="shared" si="6"/>
        <v>25.6</v>
      </c>
      <c r="K19" s="4">
        <f t="shared" si="7"/>
        <v>16.7</v>
      </c>
      <c r="L19" s="4">
        <f t="shared" si="8"/>
        <v>25.4</v>
      </c>
      <c r="M19" s="4">
        <f t="shared" si="9"/>
        <v>16.7</v>
      </c>
      <c r="N19" s="4">
        <f t="shared" si="10"/>
        <v>22.1</v>
      </c>
      <c r="O19" s="4">
        <f t="shared" si="11"/>
        <v>23.2</v>
      </c>
      <c r="P19" s="8"/>
      <c r="Q19" s="170">
        <v>5</v>
      </c>
      <c r="R19" s="164" t="str">
        <f t="shared" si="1"/>
        <v>Molienda</v>
      </c>
      <c r="S19" s="164" t="str">
        <f t="shared" si="2"/>
        <v>Ciclón 1</v>
      </c>
      <c r="T19" s="164">
        <f t="shared" si="12"/>
        <v>62.199999999999996</v>
      </c>
      <c r="U19" s="173" t="str">
        <f t="shared" si="19"/>
        <v>Adecuada</v>
      </c>
      <c r="V19" s="164">
        <f t="shared" si="13"/>
        <v>71.099999999999994</v>
      </c>
      <c r="W19" s="172" t="str">
        <f t="shared" si="20"/>
        <v>Adecuada</v>
      </c>
      <c r="X19" s="164">
        <f t="shared" si="14"/>
        <v>62.4</v>
      </c>
      <c r="Y19" s="172" t="str">
        <f t="shared" si="21"/>
        <v>Adecuada</v>
      </c>
      <c r="AB19" s="170">
        <v>5</v>
      </c>
      <c r="AC19" s="164" t="str">
        <f t="shared" si="4"/>
        <v>Molienda</v>
      </c>
      <c r="AD19" s="164" t="str">
        <f t="shared" si="5"/>
        <v>Ciclón 1</v>
      </c>
      <c r="AE19" s="164">
        <f t="shared" si="15"/>
        <v>71.099999999999994</v>
      </c>
      <c r="AF19" s="172" t="str">
        <f t="shared" si="22"/>
        <v>Adecuada</v>
      </c>
      <c r="AG19" s="164">
        <f t="shared" si="16"/>
        <v>65.699999999999989</v>
      </c>
      <c r="AH19" s="172" t="str">
        <f t="shared" si="23"/>
        <v>Adecuada</v>
      </c>
      <c r="AI19" s="164">
        <f t="shared" si="17"/>
        <v>64.599999999999994</v>
      </c>
      <c r="AJ19" s="172" t="str">
        <f t="shared" si="24"/>
        <v>Adecuada</v>
      </c>
    </row>
    <row r="20" spans="1:36" ht="24.95" customHeight="1" x14ac:dyDescent="0.25">
      <c r="A20" s="170">
        <v>6</v>
      </c>
      <c r="B20" s="164" t="s">
        <v>119</v>
      </c>
      <c r="C20" s="164" t="s">
        <v>123</v>
      </c>
      <c r="D20" s="170">
        <v>99.7</v>
      </c>
      <c r="E20" s="170">
        <v>98</v>
      </c>
      <c r="F20" s="171">
        <v>95</v>
      </c>
      <c r="G20" s="171">
        <v>101.4</v>
      </c>
      <c r="H20" s="170" t="str">
        <f t="shared" si="18"/>
        <v>Fluctuante</v>
      </c>
      <c r="I20" s="7"/>
      <c r="J20" s="4">
        <f t="shared" si="6"/>
        <v>27.8</v>
      </c>
      <c r="K20" s="4">
        <f t="shared" si="7"/>
        <v>19.899999999999999</v>
      </c>
      <c r="L20" s="4">
        <f t="shared" si="8"/>
        <v>27.8</v>
      </c>
      <c r="M20" s="4">
        <f t="shared" si="9"/>
        <v>19.899999999999999</v>
      </c>
      <c r="N20" s="4">
        <f t="shared" si="10"/>
        <v>23.3</v>
      </c>
      <c r="O20" s="4">
        <f t="shared" si="11"/>
        <v>26.8</v>
      </c>
      <c r="P20" s="8"/>
      <c r="Q20" s="170">
        <v>6</v>
      </c>
      <c r="R20" s="164" t="str">
        <f t="shared" si="1"/>
        <v>Molienda</v>
      </c>
      <c r="S20" s="164" t="str">
        <f t="shared" si="2"/>
        <v>SAG 1</v>
      </c>
      <c r="T20" s="164">
        <f t="shared" si="12"/>
        <v>71.900000000000006</v>
      </c>
      <c r="U20" s="173" t="str">
        <f t="shared" si="19"/>
        <v>Adecuada</v>
      </c>
      <c r="V20" s="164">
        <f t="shared" si="13"/>
        <v>79.800000000000011</v>
      </c>
      <c r="W20" s="172" t="str">
        <f t="shared" si="20"/>
        <v>Adecuada</v>
      </c>
      <c r="X20" s="164">
        <f t="shared" si="14"/>
        <v>71.900000000000006</v>
      </c>
      <c r="Y20" s="172" t="str">
        <f t="shared" si="21"/>
        <v>Adecuada</v>
      </c>
      <c r="AB20" s="170">
        <v>6</v>
      </c>
      <c r="AC20" s="164" t="str">
        <f t="shared" si="4"/>
        <v>Molienda</v>
      </c>
      <c r="AD20" s="164" t="str">
        <f t="shared" si="5"/>
        <v>SAG 1</v>
      </c>
      <c r="AE20" s="164">
        <f t="shared" si="15"/>
        <v>79.800000000000011</v>
      </c>
      <c r="AF20" s="172" t="str">
        <f t="shared" si="22"/>
        <v>Adecuada</v>
      </c>
      <c r="AG20" s="164">
        <f t="shared" si="16"/>
        <v>76.400000000000006</v>
      </c>
      <c r="AH20" s="172" t="str">
        <f t="shared" si="23"/>
        <v>Adecuada</v>
      </c>
      <c r="AI20" s="164">
        <f t="shared" si="17"/>
        <v>72.900000000000006</v>
      </c>
      <c r="AJ20" s="172" t="str">
        <f t="shared" si="24"/>
        <v>Adecuada</v>
      </c>
    </row>
    <row r="21" spans="1:36" ht="24.95" customHeight="1" x14ac:dyDescent="0.25">
      <c r="A21" s="170">
        <v>7</v>
      </c>
      <c r="B21" s="164" t="s">
        <v>119</v>
      </c>
      <c r="C21" s="164" t="s">
        <v>124</v>
      </c>
      <c r="D21" s="170">
        <v>102.5</v>
      </c>
      <c r="E21" s="170">
        <v>100.8</v>
      </c>
      <c r="F21" s="171">
        <v>100.2</v>
      </c>
      <c r="G21" s="171">
        <v>103.4</v>
      </c>
      <c r="H21" s="170" t="str">
        <f t="shared" si="18"/>
        <v>Estable</v>
      </c>
      <c r="I21" s="7"/>
      <c r="J21" s="4">
        <f t="shared" si="6"/>
        <v>27.8</v>
      </c>
      <c r="K21" s="4">
        <f t="shared" si="7"/>
        <v>19.899999999999999</v>
      </c>
      <c r="L21" s="4">
        <f t="shared" si="8"/>
        <v>27.8</v>
      </c>
      <c r="M21" s="4">
        <f t="shared" si="9"/>
        <v>19.899999999999999</v>
      </c>
      <c r="N21" s="4">
        <f t="shared" si="10"/>
        <v>23.3</v>
      </c>
      <c r="O21" s="4">
        <f t="shared" si="11"/>
        <v>26.8</v>
      </c>
      <c r="P21" s="8"/>
      <c r="Q21" s="170">
        <v>7</v>
      </c>
      <c r="R21" s="164" t="str">
        <f t="shared" si="1"/>
        <v>Molienda</v>
      </c>
      <c r="S21" s="164" t="str">
        <f t="shared" si="2"/>
        <v>SAG 2</v>
      </c>
      <c r="T21" s="164">
        <f t="shared" si="12"/>
        <v>74.7</v>
      </c>
      <c r="U21" s="173" t="str">
        <f t="shared" si="19"/>
        <v>Adecuada</v>
      </c>
      <c r="V21" s="164">
        <f t="shared" si="13"/>
        <v>82.6</v>
      </c>
      <c r="W21" s="172" t="str">
        <f t="shared" si="20"/>
        <v>Insuficiente</v>
      </c>
      <c r="X21" s="164">
        <f t="shared" si="14"/>
        <v>74.7</v>
      </c>
      <c r="Y21" s="172" t="str">
        <f t="shared" si="21"/>
        <v>Adecuada</v>
      </c>
      <c r="AB21" s="170">
        <v>7</v>
      </c>
      <c r="AC21" s="164" t="str">
        <f t="shared" si="4"/>
        <v>Molienda</v>
      </c>
      <c r="AD21" s="164" t="str">
        <f t="shared" si="5"/>
        <v>SAG 2</v>
      </c>
      <c r="AE21" s="164">
        <f t="shared" si="15"/>
        <v>82.6</v>
      </c>
      <c r="AF21" s="172" t="str">
        <f t="shared" si="22"/>
        <v>Insuficiente</v>
      </c>
      <c r="AG21" s="164">
        <f t="shared" si="16"/>
        <v>79.2</v>
      </c>
      <c r="AH21" s="172" t="str">
        <f t="shared" si="23"/>
        <v>Adecuada</v>
      </c>
      <c r="AI21" s="164">
        <f t="shared" si="17"/>
        <v>75.7</v>
      </c>
      <c r="AJ21" s="172" t="str">
        <f t="shared" si="24"/>
        <v>Adecuada</v>
      </c>
    </row>
    <row r="22" spans="1:36" ht="24.95" customHeight="1" x14ac:dyDescent="0.25">
      <c r="A22" s="170">
        <v>8</v>
      </c>
      <c r="B22" s="164" t="s">
        <v>119</v>
      </c>
      <c r="C22" s="164" t="s">
        <v>130</v>
      </c>
      <c r="D22" s="170">
        <v>85</v>
      </c>
      <c r="E22" s="170">
        <v>88</v>
      </c>
      <c r="F22" s="171">
        <v>83</v>
      </c>
      <c r="G22" s="171">
        <v>90.1</v>
      </c>
      <c r="H22" s="170" t="str">
        <f t="shared" si="18"/>
        <v>Fluctuante</v>
      </c>
      <c r="I22" s="7"/>
      <c r="J22" s="4">
        <f t="shared" si="6"/>
        <v>22.6</v>
      </c>
      <c r="K22" s="4">
        <f t="shared" si="7"/>
        <v>13.3</v>
      </c>
      <c r="L22" s="4">
        <f t="shared" si="8"/>
        <v>22.2</v>
      </c>
      <c r="M22" s="4">
        <f t="shared" si="9"/>
        <v>13.3</v>
      </c>
      <c r="N22" s="4">
        <f t="shared" si="10"/>
        <v>20.8</v>
      </c>
      <c r="O22" s="4">
        <f t="shared" si="11"/>
        <v>18.8</v>
      </c>
      <c r="P22" s="8"/>
      <c r="Q22" s="170">
        <v>8</v>
      </c>
      <c r="R22" s="164" t="str">
        <f t="shared" si="1"/>
        <v>Molienda</v>
      </c>
      <c r="S22" s="164" t="str">
        <f t="shared" si="2"/>
        <v>SAG 3</v>
      </c>
      <c r="T22" s="164">
        <f t="shared" si="12"/>
        <v>62.4</v>
      </c>
      <c r="U22" s="173" t="str">
        <f t="shared" si="19"/>
        <v>Adecuada</v>
      </c>
      <c r="V22" s="164">
        <f t="shared" si="13"/>
        <v>71.7</v>
      </c>
      <c r="W22" s="172" t="str">
        <f t="shared" si="20"/>
        <v>Adecuada</v>
      </c>
      <c r="X22" s="164">
        <f t="shared" si="14"/>
        <v>62.8</v>
      </c>
      <c r="Y22" s="172" t="str">
        <f t="shared" si="21"/>
        <v>Adecuada</v>
      </c>
      <c r="AB22" s="170">
        <v>8</v>
      </c>
      <c r="AC22" s="164" t="str">
        <f t="shared" si="4"/>
        <v>Molienda</v>
      </c>
      <c r="AD22" s="164" t="str">
        <f t="shared" si="5"/>
        <v>SAG 3</v>
      </c>
      <c r="AE22" s="164">
        <f t="shared" si="15"/>
        <v>71.7</v>
      </c>
      <c r="AF22" s="172" t="str">
        <f t="shared" si="22"/>
        <v>Adecuada</v>
      </c>
      <c r="AG22" s="164">
        <f t="shared" si="16"/>
        <v>64.2</v>
      </c>
      <c r="AH22" s="172" t="str">
        <f t="shared" si="23"/>
        <v>Adecuada</v>
      </c>
      <c r="AI22" s="164">
        <f t="shared" si="17"/>
        <v>66.2</v>
      </c>
      <c r="AJ22" s="172" t="str">
        <f t="shared" si="24"/>
        <v>Adecuada</v>
      </c>
    </row>
    <row r="23" spans="1:36" ht="24.95" customHeight="1" x14ac:dyDescent="0.25">
      <c r="A23" s="170">
        <v>9</v>
      </c>
      <c r="B23" s="164" t="s">
        <v>119</v>
      </c>
      <c r="C23" s="164" t="s">
        <v>122</v>
      </c>
      <c r="D23" s="170">
        <v>88.7</v>
      </c>
      <c r="E23" s="170">
        <v>90.7</v>
      </c>
      <c r="F23" s="171">
        <v>85</v>
      </c>
      <c r="G23" s="171">
        <v>90</v>
      </c>
      <c r="H23" s="170" t="str">
        <f t="shared" si="18"/>
        <v>Estable</v>
      </c>
      <c r="I23" s="7"/>
      <c r="J23" s="4">
        <f t="shared" si="6"/>
        <v>23.6</v>
      </c>
      <c r="K23" s="4">
        <f t="shared" si="7"/>
        <v>13.7</v>
      </c>
      <c r="L23" s="4">
        <f t="shared" si="8"/>
        <v>23.1</v>
      </c>
      <c r="M23" s="4">
        <f t="shared" si="9"/>
        <v>13.7</v>
      </c>
      <c r="N23" s="4">
        <f t="shared" si="10"/>
        <v>21</v>
      </c>
      <c r="O23" s="4">
        <f t="shared" si="11"/>
        <v>19.8</v>
      </c>
      <c r="P23" s="8"/>
      <c r="Q23" s="170">
        <v>9</v>
      </c>
      <c r="R23" s="164" t="str">
        <f t="shared" si="1"/>
        <v>Molienda</v>
      </c>
      <c r="S23" s="164" t="str">
        <f t="shared" si="2"/>
        <v>Ciclón 1</v>
      </c>
      <c r="T23" s="164">
        <f t="shared" si="12"/>
        <v>65.099999999999994</v>
      </c>
      <c r="U23" s="173" t="str">
        <f t="shared" si="19"/>
        <v>Adecuada</v>
      </c>
      <c r="V23" s="164">
        <f t="shared" si="13"/>
        <v>75</v>
      </c>
      <c r="W23" s="172" t="str">
        <f t="shared" si="20"/>
        <v>Adecuada</v>
      </c>
      <c r="X23" s="164">
        <f t="shared" si="14"/>
        <v>65.599999999999994</v>
      </c>
      <c r="Y23" s="172" t="str">
        <f t="shared" si="21"/>
        <v>Adecuada</v>
      </c>
      <c r="AB23" s="170">
        <v>9</v>
      </c>
      <c r="AC23" s="164" t="str">
        <f t="shared" si="4"/>
        <v>Molienda</v>
      </c>
      <c r="AD23" s="164" t="str">
        <f t="shared" si="5"/>
        <v>Ciclón 1</v>
      </c>
      <c r="AE23" s="164">
        <f t="shared" si="15"/>
        <v>75</v>
      </c>
      <c r="AF23" s="172" t="str">
        <f t="shared" si="22"/>
        <v>Adecuada</v>
      </c>
      <c r="AG23" s="164">
        <f t="shared" si="16"/>
        <v>67.7</v>
      </c>
      <c r="AH23" s="172" t="str">
        <f t="shared" si="23"/>
        <v>Adecuada</v>
      </c>
      <c r="AI23" s="164">
        <f t="shared" si="17"/>
        <v>68.900000000000006</v>
      </c>
      <c r="AJ23" s="172" t="str">
        <f t="shared" si="24"/>
        <v>Adecuada</v>
      </c>
    </row>
    <row r="24" spans="1:36" ht="24.95" customHeight="1" x14ac:dyDescent="0.25">
      <c r="A24" s="170">
        <v>10</v>
      </c>
      <c r="B24" s="164" t="s">
        <v>119</v>
      </c>
      <c r="C24" s="164" t="s">
        <v>131</v>
      </c>
      <c r="D24" s="170">
        <v>98.4</v>
      </c>
      <c r="E24" s="170">
        <v>99.8</v>
      </c>
      <c r="F24" s="171">
        <v>94</v>
      </c>
      <c r="G24" s="171">
        <v>100</v>
      </c>
      <c r="H24" s="170" t="str">
        <f t="shared" si="18"/>
        <v>Fluctuante</v>
      </c>
      <c r="I24" s="7"/>
      <c r="J24" s="4">
        <f t="shared" si="6"/>
        <v>24.3</v>
      </c>
      <c r="K24" s="4">
        <f t="shared" si="7"/>
        <v>14.7</v>
      </c>
      <c r="L24" s="4">
        <f t="shared" si="8"/>
        <v>23.9</v>
      </c>
      <c r="M24" s="4">
        <f t="shared" si="9"/>
        <v>14.7</v>
      </c>
      <c r="N24" s="4">
        <f t="shared" si="10"/>
        <v>21.4</v>
      </c>
      <c r="O24" s="4">
        <f t="shared" si="11"/>
        <v>20.9</v>
      </c>
      <c r="P24" s="8"/>
      <c r="Q24" s="170">
        <v>10</v>
      </c>
      <c r="R24" s="164" t="str">
        <f t="shared" si="1"/>
        <v>Molienda</v>
      </c>
      <c r="S24" s="164" t="str">
        <f t="shared" si="2"/>
        <v>Ciclón 2</v>
      </c>
      <c r="T24" s="164">
        <f t="shared" si="12"/>
        <v>74.100000000000009</v>
      </c>
      <c r="U24" s="173" t="str">
        <f t="shared" si="19"/>
        <v>Adecuada</v>
      </c>
      <c r="V24" s="164">
        <f t="shared" si="13"/>
        <v>83.7</v>
      </c>
      <c r="W24" s="172" t="str">
        <f t="shared" si="20"/>
        <v>Insuficiente</v>
      </c>
      <c r="X24" s="164">
        <f t="shared" si="14"/>
        <v>74.5</v>
      </c>
      <c r="Y24" s="172" t="str">
        <f t="shared" si="21"/>
        <v>Adecuada</v>
      </c>
      <c r="AB24" s="170">
        <v>10</v>
      </c>
      <c r="AC24" s="164" t="str">
        <f t="shared" si="4"/>
        <v>Molienda</v>
      </c>
      <c r="AD24" s="164" t="str">
        <f t="shared" si="5"/>
        <v>Ciclón 2</v>
      </c>
      <c r="AE24" s="164">
        <f t="shared" si="15"/>
        <v>83.7</v>
      </c>
      <c r="AF24" s="172" t="str">
        <f t="shared" si="22"/>
        <v>Insuficiente</v>
      </c>
      <c r="AG24" s="164">
        <f t="shared" si="16"/>
        <v>77</v>
      </c>
      <c r="AH24" s="172" t="str">
        <f t="shared" si="23"/>
        <v>Adecuada</v>
      </c>
      <c r="AI24" s="164">
        <f t="shared" si="17"/>
        <v>77.5</v>
      </c>
      <c r="AJ24" s="172" t="str">
        <f t="shared" si="24"/>
        <v>Adecuada</v>
      </c>
    </row>
    <row r="25" spans="1:36" ht="24.95" customHeight="1" x14ac:dyDescent="0.25">
      <c r="A25" s="170">
        <v>11</v>
      </c>
      <c r="B25" s="164" t="s">
        <v>77</v>
      </c>
      <c r="C25" s="164" t="s">
        <v>78</v>
      </c>
      <c r="D25" s="170">
        <v>110</v>
      </c>
      <c r="E25" s="170">
        <v>110</v>
      </c>
      <c r="F25" s="171">
        <v>100</v>
      </c>
      <c r="G25" s="171">
        <v>115</v>
      </c>
      <c r="H25" s="170" t="str">
        <f>IF((G25-F25)&gt;5,"Fluctuante","Estable")</f>
        <v>Fluctuante</v>
      </c>
      <c r="I25" s="7"/>
      <c r="J25" s="4">
        <f>ROUND(IF(E25-D25&gt;2,$K$8-(($K$8-$L$8)/8)*(E25-D25-2),IF(E25-D25&lt;=2,$K$8-(($J$8-$K$8)/4)*(E25-D25-2),"ERROR!")),1)</f>
        <v>25.9</v>
      </c>
      <c r="K25" s="4">
        <f>ROUND(IF(E25-D25&gt;2,$U$8-(($U$8-$V$8)/8)*(E25-D25-2),IF(E25-D25&lt;=2,$U$8-(($T$8-$U$8)/4)*(E25-D25-2),"ERROR!")),1)</f>
        <v>17.100000000000001</v>
      </c>
      <c r="L25" s="4">
        <f>ROUND(IF(E25-D25&gt;2,$X$8-(($X$8-$Y$8)/8)*(E25-D25-2),IF(E25-D25&lt;=2,$X$8-(($W$8-$X$8)/4)*(E25-D25-2),"ERROR!")),1)</f>
        <v>25.7</v>
      </c>
      <c r="M25" s="4">
        <f>ROUND(IF(E25-D25&gt;2,$K$11-(($K$11-$L$11)/8)*(E25-D25-2),IF(E25-D25&lt;=2,$K$11-(($J$11-$K$11)/4)*(E25-D25-2),"ERROR!")),1)</f>
        <v>17.100000000000001</v>
      </c>
      <c r="N25" s="4">
        <f>ROUND(IF(E25-D25&gt;2,$U$11-(($U$11-$V$11)/8)*(E25-D25-2),IF(E25-D25&lt;=2,$U$11-(($T$11-$U$11)/4)*(E25-D25-2),"ERROR!")),1)</f>
        <v>22.3</v>
      </c>
      <c r="O25" s="4">
        <f>ROUND(IF(E25-D25&gt;2,$X$11-(($X$11-$Y$11)/8)*(E25-D25-2),IF(E25-D25&lt;=2,$X$11-(($W$11-$X$11)/4)*(E25-D25-2),"ERROR!")),1)</f>
        <v>23.6</v>
      </c>
      <c r="P25" s="8"/>
      <c r="Q25" s="170">
        <v>11</v>
      </c>
      <c r="R25" s="164" t="str">
        <f>B25</f>
        <v>Envasado</v>
      </c>
      <c r="S25" s="164" t="str">
        <f>C25</f>
        <v>Molino</v>
      </c>
      <c r="T25" s="164">
        <f>D25-J25</f>
        <v>84.1</v>
      </c>
      <c r="U25" s="173" t="str">
        <f t="shared" si="19"/>
        <v>Insuficiente</v>
      </c>
      <c r="V25" s="164">
        <f>D25-K25</f>
        <v>92.9</v>
      </c>
      <c r="W25" s="172" t="str">
        <f t="shared" si="20"/>
        <v>Insuficiente</v>
      </c>
      <c r="X25" s="164">
        <f>D25-L25</f>
        <v>84.3</v>
      </c>
      <c r="Y25" s="172" t="str">
        <f t="shared" si="21"/>
        <v>Insuficiente</v>
      </c>
      <c r="AB25" s="170">
        <v>11</v>
      </c>
      <c r="AC25" s="164" t="str">
        <f t="shared" ref="AC25:AC34" si="25">B25</f>
        <v>Envasado</v>
      </c>
      <c r="AD25" s="164" t="str">
        <f t="shared" ref="AD25:AD34" si="26">C25</f>
        <v>Molino</v>
      </c>
      <c r="AE25" s="164">
        <f>D25-M25</f>
        <v>92.9</v>
      </c>
      <c r="AF25" s="172" t="str">
        <f t="shared" si="22"/>
        <v>Insuficiente</v>
      </c>
      <c r="AG25" s="164">
        <f>D25-N25</f>
        <v>87.7</v>
      </c>
      <c r="AH25" s="172" t="str">
        <f t="shared" si="23"/>
        <v>Insuficiente</v>
      </c>
      <c r="AI25" s="164">
        <f>D25-O25</f>
        <v>86.4</v>
      </c>
      <c r="AJ25" s="172" t="str">
        <f t="shared" si="24"/>
        <v>Insuficiente</v>
      </c>
    </row>
    <row r="26" spans="1:36" ht="24.95" customHeight="1" x14ac:dyDescent="0.25">
      <c r="A26" s="170">
        <v>12</v>
      </c>
      <c r="B26" s="164" t="s">
        <v>77</v>
      </c>
      <c r="C26" s="164" t="s">
        <v>118</v>
      </c>
      <c r="D26" s="170">
        <v>95</v>
      </c>
      <c r="E26" s="170">
        <v>88</v>
      </c>
      <c r="F26" s="171">
        <v>93</v>
      </c>
      <c r="G26" s="171">
        <v>97</v>
      </c>
      <c r="H26" s="170" t="str">
        <f t="shared" ref="H26:H36" si="27">IF((G26-F26)&gt;5,"Fluctuante","Estable")</f>
        <v>Estable</v>
      </c>
      <c r="I26" s="7"/>
      <c r="J26" s="4">
        <f t="shared" ref="J26:J34" si="28">ROUND(IF(E26-D26&gt;2,$K$8-(($K$8-$L$8)/8)*(E26-D26-2),IF(E26-D26&lt;=2,$K$8-(($J$8-$K$8)/4)*(E26-D26-2),"ERROR!")),1)</f>
        <v>33.700000000000003</v>
      </c>
      <c r="K26" s="4">
        <f t="shared" ref="K26:K34" si="29">ROUND(IF(E26-D26&gt;2,$U$8-(($U$8-$V$8)/8)*(E26-D26-2),IF(E26-D26&lt;=2,$U$8-(($T$8-$U$8)/4)*(E26-D26-2),"ERROR!")),1)</f>
        <v>28.8</v>
      </c>
      <c r="L26" s="4">
        <f t="shared" ref="L26:L34" si="30">ROUND(IF(E26-D26&gt;2,$X$8-(($X$8-$Y$8)/8)*(E26-D26-2),IF(E26-D26&lt;=2,$X$8-(($W$8-$X$8)/4)*(E26-D26-2),"ERROR!")),1)</f>
        <v>34.6</v>
      </c>
      <c r="M26" s="4">
        <f t="shared" ref="M26:M34" si="31">ROUND(IF(E26-D26&gt;2,$K$11-(($K$11-$L$11)/8)*(E26-D26-2),IF(E26-D26&lt;=2,$K$11-(($J$11-$K$11)/4)*(E26-D26-2),"ERROR!")),1)</f>
        <v>28.8</v>
      </c>
      <c r="N26" s="4">
        <f t="shared" ref="N26:N34" si="32">ROUND(IF(E26-D26&gt;2,$U$11-(($U$11-$V$11)/8)*(E26-D26-2),IF(E26-D26&lt;=2,$U$11-(($T$11-$U$11)/4)*(E26-D26-2),"ERROR!")),1)</f>
        <v>26.6</v>
      </c>
      <c r="O26" s="4">
        <f t="shared" ref="O26:O34" si="33">ROUND(IF(E26-D26&gt;2,$X$11-(($X$11-$Y$11)/8)*(E26-D26-2),IF(E26-D26&lt;=2,$X$11-(($W$11-$X$11)/4)*(E26-D26-2),"ERROR!")),1)</f>
        <v>36.9</v>
      </c>
      <c r="P26" s="8"/>
      <c r="Q26" s="170">
        <v>12</v>
      </c>
      <c r="R26" s="164" t="str">
        <f t="shared" ref="R26:R34" si="34">B26</f>
        <v>Envasado</v>
      </c>
      <c r="S26" s="164" t="str">
        <f t="shared" ref="S26:S34" si="35">C26</f>
        <v>Fuente 2</v>
      </c>
      <c r="T26" s="164">
        <f t="shared" ref="T26:T34" si="36">D26-J26</f>
        <v>61.3</v>
      </c>
      <c r="U26" s="173" t="str">
        <f t="shared" si="19"/>
        <v>Adecuada</v>
      </c>
      <c r="V26" s="164">
        <f t="shared" ref="V26:V34" si="37">D26-K26</f>
        <v>66.2</v>
      </c>
      <c r="W26" s="172" t="str">
        <f t="shared" si="20"/>
        <v>Adecuada</v>
      </c>
      <c r="X26" s="164">
        <f t="shared" ref="X26:X34" si="38">D26-L26</f>
        <v>60.4</v>
      </c>
      <c r="Y26" s="172" t="str">
        <f t="shared" si="21"/>
        <v>Adecuada</v>
      </c>
      <c r="AB26" s="170">
        <v>12</v>
      </c>
      <c r="AC26" s="164" t="str">
        <f t="shared" si="25"/>
        <v>Envasado</v>
      </c>
      <c r="AD26" s="164" t="str">
        <f t="shared" si="26"/>
        <v>Fuente 2</v>
      </c>
      <c r="AE26" s="164">
        <f t="shared" ref="AE26:AE64" si="39">D26-M26</f>
        <v>66.2</v>
      </c>
      <c r="AF26" s="172" t="str">
        <f t="shared" si="22"/>
        <v>Adecuada</v>
      </c>
      <c r="AG26" s="164">
        <f t="shared" ref="AG26:AG34" si="40">D26-N26</f>
        <v>68.400000000000006</v>
      </c>
      <c r="AH26" s="172" t="str">
        <f t="shared" si="23"/>
        <v>Adecuada</v>
      </c>
      <c r="AI26" s="164">
        <f t="shared" ref="AI26:AI34" si="41">D26-O26</f>
        <v>58.1</v>
      </c>
      <c r="AJ26" s="172" t="str">
        <f t="shared" si="24"/>
        <v>Excesiva</v>
      </c>
    </row>
    <row r="27" spans="1:36" ht="24.95" customHeight="1" x14ac:dyDescent="0.25">
      <c r="A27" s="170">
        <v>13</v>
      </c>
      <c r="B27" s="164" t="s">
        <v>119</v>
      </c>
      <c r="C27" s="164" t="s">
        <v>120</v>
      </c>
      <c r="D27" s="170">
        <v>90</v>
      </c>
      <c r="E27" s="170">
        <v>90</v>
      </c>
      <c r="F27" s="171">
        <v>89</v>
      </c>
      <c r="G27" s="171">
        <v>91</v>
      </c>
      <c r="H27" s="170" t="str">
        <f t="shared" si="27"/>
        <v>Estable</v>
      </c>
      <c r="I27" s="7"/>
      <c r="J27" s="4">
        <f t="shared" si="28"/>
        <v>25.9</v>
      </c>
      <c r="K27" s="4">
        <f t="shared" si="29"/>
        <v>17.100000000000001</v>
      </c>
      <c r="L27" s="4">
        <f t="shared" si="30"/>
        <v>25.7</v>
      </c>
      <c r="M27" s="4">
        <f t="shared" si="31"/>
        <v>17.100000000000001</v>
      </c>
      <c r="N27" s="4">
        <f t="shared" si="32"/>
        <v>22.3</v>
      </c>
      <c r="O27" s="4">
        <f t="shared" si="33"/>
        <v>23.6</v>
      </c>
      <c r="P27" s="8"/>
      <c r="Q27" s="170">
        <v>13</v>
      </c>
      <c r="R27" s="164" t="str">
        <f t="shared" si="34"/>
        <v>Molienda</v>
      </c>
      <c r="S27" s="164" t="str">
        <f t="shared" si="35"/>
        <v>Fuente 3</v>
      </c>
      <c r="T27" s="164">
        <f t="shared" si="36"/>
        <v>64.099999999999994</v>
      </c>
      <c r="U27" s="173" t="str">
        <f t="shared" si="19"/>
        <v>Adecuada</v>
      </c>
      <c r="V27" s="164">
        <f t="shared" si="37"/>
        <v>72.900000000000006</v>
      </c>
      <c r="W27" s="172" t="str">
        <f t="shared" si="20"/>
        <v>Adecuada</v>
      </c>
      <c r="X27" s="164">
        <f t="shared" si="38"/>
        <v>64.3</v>
      </c>
      <c r="Y27" s="172" t="str">
        <f t="shared" si="21"/>
        <v>Adecuada</v>
      </c>
      <c r="AB27" s="170">
        <v>13</v>
      </c>
      <c r="AC27" s="164" t="str">
        <f t="shared" si="25"/>
        <v>Molienda</v>
      </c>
      <c r="AD27" s="164" t="str">
        <f t="shared" si="26"/>
        <v>Fuente 3</v>
      </c>
      <c r="AE27" s="164">
        <f t="shared" si="39"/>
        <v>72.900000000000006</v>
      </c>
      <c r="AF27" s="172" t="str">
        <f t="shared" si="22"/>
        <v>Adecuada</v>
      </c>
      <c r="AG27" s="164">
        <f t="shared" si="40"/>
        <v>67.7</v>
      </c>
      <c r="AH27" s="172" t="str">
        <f t="shared" si="23"/>
        <v>Adecuada</v>
      </c>
      <c r="AI27" s="164">
        <f t="shared" si="41"/>
        <v>66.400000000000006</v>
      </c>
      <c r="AJ27" s="172" t="str">
        <f t="shared" si="24"/>
        <v>Adecuada</v>
      </c>
    </row>
    <row r="28" spans="1:36" ht="24.95" customHeight="1" x14ac:dyDescent="0.25">
      <c r="A28" s="170">
        <v>14</v>
      </c>
      <c r="B28" s="164" t="s">
        <v>119</v>
      </c>
      <c r="C28" s="164" t="s">
        <v>121</v>
      </c>
      <c r="D28" s="170">
        <v>95</v>
      </c>
      <c r="E28" s="170">
        <v>100</v>
      </c>
      <c r="F28" s="171">
        <v>90</v>
      </c>
      <c r="G28" s="171">
        <v>100</v>
      </c>
      <c r="H28" s="170" t="str">
        <f t="shared" si="27"/>
        <v>Fluctuante</v>
      </c>
      <c r="I28" s="7"/>
      <c r="J28" s="4">
        <f t="shared" si="28"/>
        <v>20.6</v>
      </c>
      <c r="K28" s="4">
        <f t="shared" si="29"/>
        <v>12.4</v>
      </c>
      <c r="L28" s="4">
        <f t="shared" si="30"/>
        <v>20.5</v>
      </c>
      <c r="M28" s="4">
        <f t="shared" si="31"/>
        <v>12.4</v>
      </c>
      <c r="N28" s="4">
        <f t="shared" si="32"/>
        <v>20.5</v>
      </c>
      <c r="O28" s="4">
        <f t="shared" si="33"/>
        <v>16.8</v>
      </c>
      <c r="P28" s="8"/>
      <c r="Q28" s="170">
        <v>14</v>
      </c>
      <c r="R28" s="164" t="str">
        <f t="shared" si="34"/>
        <v>Molienda</v>
      </c>
      <c r="S28" s="164" t="str">
        <f t="shared" si="35"/>
        <v>Molino 2</v>
      </c>
      <c r="T28" s="164">
        <f t="shared" si="36"/>
        <v>74.400000000000006</v>
      </c>
      <c r="U28" s="173" t="str">
        <f t="shared" si="19"/>
        <v>Adecuada</v>
      </c>
      <c r="V28" s="164">
        <f t="shared" si="37"/>
        <v>82.6</v>
      </c>
      <c r="W28" s="172" t="str">
        <f t="shared" si="20"/>
        <v>Insuficiente</v>
      </c>
      <c r="X28" s="164">
        <f t="shared" si="38"/>
        <v>74.5</v>
      </c>
      <c r="Y28" s="172" t="str">
        <f t="shared" si="21"/>
        <v>Adecuada</v>
      </c>
      <c r="AB28" s="170">
        <v>14</v>
      </c>
      <c r="AC28" s="164" t="str">
        <f t="shared" si="25"/>
        <v>Molienda</v>
      </c>
      <c r="AD28" s="164" t="str">
        <f t="shared" si="26"/>
        <v>Molino 2</v>
      </c>
      <c r="AE28" s="164">
        <f t="shared" si="39"/>
        <v>82.6</v>
      </c>
      <c r="AF28" s="172" t="str">
        <f t="shared" si="22"/>
        <v>Insuficiente</v>
      </c>
      <c r="AG28" s="164">
        <f t="shared" si="40"/>
        <v>74.5</v>
      </c>
      <c r="AH28" s="172" t="str">
        <f t="shared" si="23"/>
        <v>Adecuada</v>
      </c>
      <c r="AI28" s="164">
        <f t="shared" si="41"/>
        <v>78.2</v>
      </c>
      <c r="AJ28" s="172" t="str">
        <f t="shared" si="24"/>
        <v>Adecuada</v>
      </c>
    </row>
    <row r="29" spans="1:36" ht="24.95" customHeight="1" x14ac:dyDescent="0.25">
      <c r="A29" s="170">
        <v>15</v>
      </c>
      <c r="B29" s="164" t="s">
        <v>119</v>
      </c>
      <c r="C29" s="164" t="s">
        <v>122</v>
      </c>
      <c r="D29" s="170">
        <v>87.8</v>
      </c>
      <c r="E29" s="170">
        <v>88</v>
      </c>
      <c r="F29" s="171">
        <v>85.2</v>
      </c>
      <c r="G29" s="171">
        <v>89.4</v>
      </c>
      <c r="H29" s="170" t="str">
        <f t="shared" si="27"/>
        <v>Estable</v>
      </c>
      <c r="I29" s="7"/>
      <c r="J29" s="4">
        <f t="shared" si="28"/>
        <v>25.6</v>
      </c>
      <c r="K29" s="4">
        <f t="shared" si="29"/>
        <v>16.7</v>
      </c>
      <c r="L29" s="4">
        <f t="shared" si="30"/>
        <v>25.4</v>
      </c>
      <c r="M29" s="4">
        <f t="shared" si="31"/>
        <v>16.7</v>
      </c>
      <c r="N29" s="4">
        <f t="shared" si="32"/>
        <v>22.1</v>
      </c>
      <c r="O29" s="4">
        <f t="shared" si="33"/>
        <v>23.2</v>
      </c>
      <c r="P29" s="8"/>
      <c r="Q29" s="170">
        <v>15</v>
      </c>
      <c r="R29" s="164" t="str">
        <f t="shared" si="34"/>
        <v>Molienda</v>
      </c>
      <c r="S29" s="164" t="str">
        <f t="shared" si="35"/>
        <v>Ciclón 1</v>
      </c>
      <c r="T29" s="164">
        <f t="shared" si="36"/>
        <v>62.199999999999996</v>
      </c>
      <c r="U29" s="173" t="str">
        <f t="shared" si="19"/>
        <v>Adecuada</v>
      </c>
      <c r="V29" s="164">
        <f t="shared" si="37"/>
        <v>71.099999999999994</v>
      </c>
      <c r="W29" s="172" t="str">
        <f t="shared" si="20"/>
        <v>Adecuada</v>
      </c>
      <c r="X29" s="164">
        <f t="shared" si="38"/>
        <v>62.4</v>
      </c>
      <c r="Y29" s="172" t="str">
        <f t="shared" si="21"/>
        <v>Adecuada</v>
      </c>
      <c r="AB29" s="170">
        <v>15</v>
      </c>
      <c r="AC29" s="164" t="str">
        <f t="shared" si="25"/>
        <v>Molienda</v>
      </c>
      <c r="AD29" s="164" t="str">
        <f t="shared" si="26"/>
        <v>Ciclón 1</v>
      </c>
      <c r="AE29" s="164">
        <f t="shared" si="39"/>
        <v>71.099999999999994</v>
      </c>
      <c r="AF29" s="172" t="str">
        <f t="shared" si="22"/>
        <v>Adecuada</v>
      </c>
      <c r="AG29" s="164">
        <f t="shared" si="40"/>
        <v>65.699999999999989</v>
      </c>
      <c r="AH29" s="172" t="str">
        <f t="shared" si="23"/>
        <v>Adecuada</v>
      </c>
      <c r="AI29" s="164">
        <f t="shared" si="41"/>
        <v>64.599999999999994</v>
      </c>
      <c r="AJ29" s="172" t="str">
        <f t="shared" si="24"/>
        <v>Adecuada</v>
      </c>
    </row>
    <row r="30" spans="1:36" ht="24.95" customHeight="1" x14ac:dyDescent="0.25">
      <c r="A30" s="170">
        <v>16</v>
      </c>
      <c r="B30" s="164" t="s">
        <v>119</v>
      </c>
      <c r="C30" s="164" t="s">
        <v>123</v>
      </c>
      <c r="D30" s="170">
        <v>99.7</v>
      </c>
      <c r="E30" s="170">
        <v>98</v>
      </c>
      <c r="F30" s="171">
        <v>95</v>
      </c>
      <c r="G30" s="171">
        <v>101.4</v>
      </c>
      <c r="H30" s="170" t="str">
        <f t="shared" si="27"/>
        <v>Fluctuante</v>
      </c>
      <c r="I30" s="7"/>
      <c r="J30" s="4">
        <f t="shared" si="28"/>
        <v>27.8</v>
      </c>
      <c r="K30" s="4">
        <f t="shared" si="29"/>
        <v>19.899999999999999</v>
      </c>
      <c r="L30" s="4">
        <f t="shared" si="30"/>
        <v>27.8</v>
      </c>
      <c r="M30" s="4">
        <f t="shared" si="31"/>
        <v>19.899999999999999</v>
      </c>
      <c r="N30" s="4">
        <f t="shared" si="32"/>
        <v>23.3</v>
      </c>
      <c r="O30" s="4">
        <f t="shared" si="33"/>
        <v>26.8</v>
      </c>
      <c r="P30" s="8"/>
      <c r="Q30" s="170">
        <v>16</v>
      </c>
      <c r="R30" s="164" t="str">
        <f t="shared" si="34"/>
        <v>Molienda</v>
      </c>
      <c r="S30" s="164" t="str">
        <f t="shared" si="35"/>
        <v>SAG 1</v>
      </c>
      <c r="T30" s="164">
        <f t="shared" si="36"/>
        <v>71.900000000000006</v>
      </c>
      <c r="U30" s="173" t="str">
        <f t="shared" si="19"/>
        <v>Adecuada</v>
      </c>
      <c r="V30" s="164">
        <f t="shared" si="37"/>
        <v>79.800000000000011</v>
      </c>
      <c r="W30" s="172" t="str">
        <f t="shared" si="20"/>
        <v>Adecuada</v>
      </c>
      <c r="X30" s="164">
        <f t="shared" si="38"/>
        <v>71.900000000000006</v>
      </c>
      <c r="Y30" s="172" t="str">
        <f t="shared" si="21"/>
        <v>Adecuada</v>
      </c>
      <c r="AB30" s="170">
        <v>16</v>
      </c>
      <c r="AC30" s="164" t="str">
        <f t="shared" si="25"/>
        <v>Molienda</v>
      </c>
      <c r="AD30" s="164" t="str">
        <f t="shared" si="26"/>
        <v>SAG 1</v>
      </c>
      <c r="AE30" s="164">
        <f t="shared" si="39"/>
        <v>79.800000000000011</v>
      </c>
      <c r="AF30" s="172" t="str">
        <f t="shared" si="22"/>
        <v>Adecuada</v>
      </c>
      <c r="AG30" s="164">
        <f t="shared" si="40"/>
        <v>76.400000000000006</v>
      </c>
      <c r="AH30" s="172" t="str">
        <f t="shared" si="23"/>
        <v>Adecuada</v>
      </c>
      <c r="AI30" s="164">
        <f t="shared" si="41"/>
        <v>72.900000000000006</v>
      </c>
      <c r="AJ30" s="172" t="str">
        <f t="shared" si="24"/>
        <v>Adecuada</v>
      </c>
    </row>
    <row r="31" spans="1:36" ht="24.95" customHeight="1" x14ac:dyDescent="0.25">
      <c r="A31" s="170">
        <v>17</v>
      </c>
      <c r="B31" s="164" t="s">
        <v>119</v>
      </c>
      <c r="C31" s="164" t="s">
        <v>124</v>
      </c>
      <c r="D31" s="170">
        <v>102.5</v>
      </c>
      <c r="E31" s="170">
        <v>100.8</v>
      </c>
      <c r="F31" s="171">
        <v>100.2</v>
      </c>
      <c r="G31" s="171">
        <v>103.4</v>
      </c>
      <c r="H31" s="170" t="str">
        <f t="shared" si="27"/>
        <v>Estable</v>
      </c>
      <c r="I31" s="7"/>
      <c r="J31" s="4">
        <f t="shared" si="28"/>
        <v>27.8</v>
      </c>
      <c r="K31" s="4">
        <f t="shared" si="29"/>
        <v>19.899999999999999</v>
      </c>
      <c r="L31" s="4">
        <f t="shared" si="30"/>
        <v>27.8</v>
      </c>
      <c r="M31" s="4">
        <f t="shared" si="31"/>
        <v>19.899999999999999</v>
      </c>
      <c r="N31" s="4">
        <f t="shared" si="32"/>
        <v>23.3</v>
      </c>
      <c r="O31" s="4">
        <f t="shared" si="33"/>
        <v>26.8</v>
      </c>
      <c r="P31" s="8"/>
      <c r="Q31" s="170">
        <v>17</v>
      </c>
      <c r="R31" s="164" t="str">
        <f t="shared" si="34"/>
        <v>Molienda</v>
      </c>
      <c r="S31" s="164" t="str">
        <f t="shared" si="35"/>
        <v>SAG 2</v>
      </c>
      <c r="T31" s="164">
        <f t="shared" si="36"/>
        <v>74.7</v>
      </c>
      <c r="U31" s="173" t="str">
        <f t="shared" si="19"/>
        <v>Adecuada</v>
      </c>
      <c r="V31" s="164">
        <f t="shared" si="37"/>
        <v>82.6</v>
      </c>
      <c r="W31" s="172" t="str">
        <f t="shared" si="20"/>
        <v>Insuficiente</v>
      </c>
      <c r="X31" s="164">
        <f t="shared" si="38"/>
        <v>74.7</v>
      </c>
      <c r="Y31" s="172" t="str">
        <f t="shared" si="21"/>
        <v>Adecuada</v>
      </c>
      <c r="AB31" s="170">
        <v>17</v>
      </c>
      <c r="AC31" s="164" t="str">
        <f t="shared" si="25"/>
        <v>Molienda</v>
      </c>
      <c r="AD31" s="164" t="str">
        <f t="shared" si="26"/>
        <v>SAG 2</v>
      </c>
      <c r="AE31" s="164">
        <f t="shared" si="39"/>
        <v>82.6</v>
      </c>
      <c r="AF31" s="172" t="str">
        <f t="shared" si="22"/>
        <v>Insuficiente</v>
      </c>
      <c r="AG31" s="164">
        <f t="shared" si="40"/>
        <v>79.2</v>
      </c>
      <c r="AH31" s="172" t="str">
        <f t="shared" si="23"/>
        <v>Adecuada</v>
      </c>
      <c r="AI31" s="164">
        <f t="shared" si="41"/>
        <v>75.7</v>
      </c>
      <c r="AJ31" s="172" t="str">
        <f t="shared" si="24"/>
        <v>Adecuada</v>
      </c>
    </row>
    <row r="32" spans="1:36" ht="24.95" customHeight="1" x14ac:dyDescent="0.25">
      <c r="A32" s="170">
        <v>18</v>
      </c>
      <c r="B32" s="164" t="s">
        <v>119</v>
      </c>
      <c r="C32" s="164" t="s">
        <v>130</v>
      </c>
      <c r="D32" s="170">
        <v>85</v>
      </c>
      <c r="E32" s="170">
        <v>88</v>
      </c>
      <c r="F32" s="171">
        <v>83</v>
      </c>
      <c r="G32" s="171">
        <v>90.1</v>
      </c>
      <c r="H32" s="170" t="str">
        <f t="shared" si="27"/>
        <v>Fluctuante</v>
      </c>
      <c r="I32" s="7"/>
      <c r="J32" s="4">
        <f t="shared" si="28"/>
        <v>22.6</v>
      </c>
      <c r="K32" s="4">
        <f t="shared" si="29"/>
        <v>13.3</v>
      </c>
      <c r="L32" s="4">
        <f t="shared" si="30"/>
        <v>22.2</v>
      </c>
      <c r="M32" s="4">
        <f t="shared" si="31"/>
        <v>13.3</v>
      </c>
      <c r="N32" s="4">
        <f t="shared" si="32"/>
        <v>20.8</v>
      </c>
      <c r="O32" s="4">
        <f t="shared" si="33"/>
        <v>18.8</v>
      </c>
      <c r="P32" s="8"/>
      <c r="Q32" s="170">
        <v>18</v>
      </c>
      <c r="R32" s="164" t="str">
        <f t="shared" si="34"/>
        <v>Molienda</v>
      </c>
      <c r="S32" s="164" t="str">
        <f t="shared" si="35"/>
        <v>SAG 3</v>
      </c>
      <c r="T32" s="164">
        <f t="shared" si="36"/>
        <v>62.4</v>
      </c>
      <c r="U32" s="173" t="str">
        <f t="shared" si="19"/>
        <v>Adecuada</v>
      </c>
      <c r="V32" s="164">
        <f t="shared" si="37"/>
        <v>71.7</v>
      </c>
      <c r="W32" s="172" t="str">
        <f t="shared" si="20"/>
        <v>Adecuada</v>
      </c>
      <c r="X32" s="164">
        <f t="shared" si="38"/>
        <v>62.8</v>
      </c>
      <c r="Y32" s="172" t="str">
        <f t="shared" si="21"/>
        <v>Adecuada</v>
      </c>
      <c r="AB32" s="170">
        <v>18</v>
      </c>
      <c r="AC32" s="164" t="str">
        <f t="shared" si="25"/>
        <v>Molienda</v>
      </c>
      <c r="AD32" s="164" t="str">
        <f t="shared" si="26"/>
        <v>SAG 3</v>
      </c>
      <c r="AE32" s="164">
        <f t="shared" si="39"/>
        <v>71.7</v>
      </c>
      <c r="AF32" s="172" t="str">
        <f t="shared" si="22"/>
        <v>Adecuada</v>
      </c>
      <c r="AG32" s="164">
        <f t="shared" si="40"/>
        <v>64.2</v>
      </c>
      <c r="AH32" s="172" t="str">
        <f t="shared" si="23"/>
        <v>Adecuada</v>
      </c>
      <c r="AI32" s="164">
        <f t="shared" si="41"/>
        <v>66.2</v>
      </c>
      <c r="AJ32" s="172" t="str">
        <f t="shared" si="24"/>
        <v>Adecuada</v>
      </c>
    </row>
    <row r="33" spans="1:36" ht="24.95" customHeight="1" x14ac:dyDescent="0.25">
      <c r="A33" s="170">
        <v>19</v>
      </c>
      <c r="B33" s="164" t="s">
        <v>119</v>
      </c>
      <c r="C33" s="164" t="s">
        <v>122</v>
      </c>
      <c r="D33" s="170">
        <v>88.7</v>
      </c>
      <c r="E33" s="170">
        <v>90.7</v>
      </c>
      <c r="F33" s="171">
        <v>85</v>
      </c>
      <c r="G33" s="171">
        <v>90</v>
      </c>
      <c r="H33" s="170" t="str">
        <f t="shared" si="27"/>
        <v>Estable</v>
      </c>
      <c r="I33" s="7"/>
      <c r="J33" s="4">
        <f t="shared" si="28"/>
        <v>23.6</v>
      </c>
      <c r="K33" s="4">
        <f t="shared" si="29"/>
        <v>13.7</v>
      </c>
      <c r="L33" s="4">
        <f t="shared" si="30"/>
        <v>23.1</v>
      </c>
      <c r="M33" s="4">
        <f t="shared" si="31"/>
        <v>13.7</v>
      </c>
      <c r="N33" s="4">
        <f t="shared" si="32"/>
        <v>21</v>
      </c>
      <c r="O33" s="4">
        <f t="shared" si="33"/>
        <v>19.8</v>
      </c>
      <c r="P33" s="8"/>
      <c r="Q33" s="170">
        <v>19</v>
      </c>
      <c r="R33" s="164" t="str">
        <f t="shared" si="34"/>
        <v>Molienda</v>
      </c>
      <c r="S33" s="164" t="str">
        <f t="shared" si="35"/>
        <v>Ciclón 1</v>
      </c>
      <c r="T33" s="164">
        <f t="shared" si="36"/>
        <v>65.099999999999994</v>
      </c>
      <c r="U33" s="173" t="str">
        <f t="shared" si="19"/>
        <v>Adecuada</v>
      </c>
      <c r="V33" s="164">
        <f t="shared" si="37"/>
        <v>75</v>
      </c>
      <c r="W33" s="172" t="str">
        <f t="shared" si="20"/>
        <v>Adecuada</v>
      </c>
      <c r="X33" s="164">
        <f t="shared" si="38"/>
        <v>65.599999999999994</v>
      </c>
      <c r="Y33" s="172" t="str">
        <f t="shared" si="21"/>
        <v>Adecuada</v>
      </c>
      <c r="AB33" s="170">
        <v>19</v>
      </c>
      <c r="AC33" s="164" t="str">
        <f t="shared" si="25"/>
        <v>Molienda</v>
      </c>
      <c r="AD33" s="164" t="str">
        <f t="shared" si="26"/>
        <v>Ciclón 1</v>
      </c>
      <c r="AE33" s="164">
        <f t="shared" si="39"/>
        <v>75</v>
      </c>
      <c r="AF33" s="172" t="str">
        <f t="shared" si="22"/>
        <v>Adecuada</v>
      </c>
      <c r="AG33" s="164">
        <f t="shared" si="40"/>
        <v>67.7</v>
      </c>
      <c r="AH33" s="172" t="str">
        <f t="shared" si="23"/>
        <v>Adecuada</v>
      </c>
      <c r="AI33" s="164">
        <f t="shared" si="41"/>
        <v>68.900000000000006</v>
      </c>
      <c r="AJ33" s="172" t="str">
        <f t="shared" si="24"/>
        <v>Adecuada</v>
      </c>
    </row>
    <row r="34" spans="1:36" ht="24.95" customHeight="1" x14ac:dyDescent="0.25">
      <c r="A34" s="170">
        <v>20</v>
      </c>
      <c r="B34" s="164" t="s">
        <v>119</v>
      </c>
      <c r="C34" s="164" t="s">
        <v>131</v>
      </c>
      <c r="D34" s="170">
        <v>98.4</v>
      </c>
      <c r="E34" s="170">
        <v>99.8</v>
      </c>
      <c r="F34" s="171">
        <v>94</v>
      </c>
      <c r="G34" s="171">
        <v>100</v>
      </c>
      <c r="H34" s="170" t="str">
        <f t="shared" si="27"/>
        <v>Fluctuante</v>
      </c>
      <c r="I34" s="7"/>
      <c r="J34" s="4">
        <f t="shared" si="28"/>
        <v>24.3</v>
      </c>
      <c r="K34" s="4">
        <f t="shared" si="29"/>
        <v>14.7</v>
      </c>
      <c r="L34" s="4">
        <f t="shared" si="30"/>
        <v>23.9</v>
      </c>
      <c r="M34" s="4">
        <f t="shared" si="31"/>
        <v>14.7</v>
      </c>
      <c r="N34" s="4">
        <f t="shared" si="32"/>
        <v>21.4</v>
      </c>
      <c r="O34" s="4">
        <f t="shared" si="33"/>
        <v>20.9</v>
      </c>
      <c r="P34" s="8"/>
      <c r="Q34" s="170">
        <v>20</v>
      </c>
      <c r="R34" s="164" t="str">
        <f t="shared" si="34"/>
        <v>Molienda</v>
      </c>
      <c r="S34" s="164" t="str">
        <f t="shared" si="35"/>
        <v>Ciclón 2</v>
      </c>
      <c r="T34" s="164">
        <f t="shared" si="36"/>
        <v>74.100000000000009</v>
      </c>
      <c r="U34" s="173" t="str">
        <f t="shared" si="19"/>
        <v>Adecuada</v>
      </c>
      <c r="V34" s="164">
        <f t="shared" si="37"/>
        <v>83.7</v>
      </c>
      <c r="W34" s="172" t="str">
        <f t="shared" si="20"/>
        <v>Insuficiente</v>
      </c>
      <c r="X34" s="164">
        <f t="shared" si="38"/>
        <v>74.5</v>
      </c>
      <c r="Y34" s="172" t="str">
        <f t="shared" si="21"/>
        <v>Adecuada</v>
      </c>
      <c r="AB34" s="170">
        <v>20</v>
      </c>
      <c r="AC34" s="164" t="str">
        <f t="shared" si="25"/>
        <v>Molienda</v>
      </c>
      <c r="AD34" s="164" t="str">
        <f t="shared" si="26"/>
        <v>Ciclón 2</v>
      </c>
      <c r="AE34" s="164">
        <f t="shared" si="39"/>
        <v>83.7</v>
      </c>
      <c r="AF34" s="172" t="str">
        <f t="shared" si="22"/>
        <v>Insuficiente</v>
      </c>
      <c r="AG34" s="164">
        <f t="shared" si="40"/>
        <v>77</v>
      </c>
      <c r="AH34" s="172" t="str">
        <f t="shared" si="23"/>
        <v>Adecuada</v>
      </c>
      <c r="AI34" s="164">
        <f t="shared" si="41"/>
        <v>77.5</v>
      </c>
      <c r="AJ34" s="172" t="str">
        <f t="shared" si="24"/>
        <v>Adecuada</v>
      </c>
    </row>
    <row r="35" spans="1:36" ht="24.95" customHeight="1" x14ac:dyDescent="0.25">
      <c r="A35" s="170"/>
      <c r="B35" s="164"/>
      <c r="C35" s="164"/>
      <c r="D35" s="170"/>
      <c r="E35" s="170"/>
      <c r="F35" s="171"/>
      <c r="G35" s="171"/>
      <c r="H35" s="170" t="str">
        <f t="shared" si="27"/>
        <v>Estable</v>
      </c>
      <c r="I35" s="7"/>
      <c r="J35" s="4">
        <f>ROUND(IF(E35-D35&gt;2,$K$8-(($K$8-$L$8)/8)*(E35-D35-2),IF(E35-D35&lt;=2,$K$8-(($J$8-$K$8)/4)*(E35-D35-2),"ERROR!")),1)</f>
        <v>25.9</v>
      </c>
      <c r="K35" s="4">
        <f>ROUND(IF(E35-D35&gt;2,$U$8-(($U$8-$V$8)/8)*(E35-D35-2),IF(E35-D35&lt;=2,$U$8-(($T$8-$U$8)/4)*(E35-D35-2),"ERROR!")),1)</f>
        <v>17.100000000000001</v>
      </c>
      <c r="L35" s="4">
        <f>ROUND(IF(E35-D35&gt;2,$X$8-(($X$8-$Y$8)/8)*(E35-D35-2),IF(E35-D35&lt;=2,$X$8-(($W$8-$X$8)/4)*(E35-D35-2),"ERROR!")),1)</f>
        <v>25.7</v>
      </c>
      <c r="M35" s="4">
        <f>ROUND(IF(E35-D35&gt;2,$K$11-(($K$11-$L$11)/8)*(E35-D35-2),IF(E35-D35&lt;=2,$K$11-(($J$11-$K$11)/4)*(E35-D35-2),"ERROR!")),1)</f>
        <v>17.100000000000001</v>
      </c>
      <c r="N35" s="4">
        <f>ROUND(IF(E35-D35&gt;2,$U$11-(($U$11-$V$11)/8)*(E35-D35-2),IF(E35-D35&lt;=2,$U$11-(($T$11-$U$11)/4)*(E35-D35-2),"ERROR!")),1)</f>
        <v>22.3</v>
      </c>
      <c r="O35" s="4">
        <f>ROUND(IF(E35-D35&gt;2,$X$11-(($X$11-$Y$11)/8)*(E35-D35-2),IF(E35-D35&lt;=2,$X$11-(($W$11-$X$11)/4)*(E35-D35-2),"ERROR!")),1)</f>
        <v>23.6</v>
      </c>
      <c r="P35" s="8"/>
      <c r="Q35" s="170"/>
      <c r="R35" s="164">
        <f>B35</f>
        <v>0</v>
      </c>
      <c r="S35" s="164">
        <f>C35</f>
        <v>0</v>
      </c>
      <c r="T35" s="164">
        <f>D35-J35</f>
        <v>-25.9</v>
      </c>
      <c r="U35" s="173" t="str">
        <f t="shared" si="19"/>
        <v>Excesiva</v>
      </c>
      <c r="V35" s="164">
        <f>D35-K35</f>
        <v>-17.100000000000001</v>
      </c>
      <c r="W35" s="172" t="str">
        <f t="shared" si="20"/>
        <v>Excesiva</v>
      </c>
      <c r="X35" s="164">
        <f>D35-L35</f>
        <v>-25.7</v>
      </c>
      <c r="Y35" s="172" t="str">
        <f t="shared" si="21"/>
        <v>Excesiva</v>
      </c>
      <c r="AB35" s="170"/>
      <c r="AC35" s="164">
        <f>B35</f>
        <v>0</v>
      </c>
      <c r="AD35" s="164">
        <f>C35</f>
        <v>0</v>
      </c>
      <c r="AE35" s="164">
        <f t="shared" si="39"/>
        <v>-17.100000000000001</v>
      </c>
      <c r="AF35" s="172" t="str">
        <f t="shared" si="22"/>
        <v>Excesiva</v>
      </c>
      <c r="AG35" s="164">
        <f>D35-N35</f>
        <v>-22.3</v>
      </c>
      <c r="AH35" s="172" t="str">
        <f t="shared" si="23"/>
        <v>Excesiva</v>
      </c>
      <c r="AI35" s="164">
        <f>D35-O35</f>
        <v>-23.6</v>
      </c>
      <c r="AJ35" s="172" t="str">
        <f t="shared" si="24"/>
        <v>Excesiva</v>
      </c>
    </row>
    <row r="36" spans="1:36" ht="24.95" customHeight="1" x14ac:dyDescent="0.25">
      <c r="A36" s="170"/>
      <c r="B36" s="164"/>
      <c r="C36" s="164"/>
      <c r="D36" s="170"/>
      <c r="E36" s="170"/>
      <c r="F36" s="171"/>
      <c r="G36" s="171"/>
      <c r="H36" s="170" t="str">
        <f t="shared" si="27"/>
        <v>Estable</v>
      </c>
      <c r="I36" s="7"/>
      <c r="J36" s="4">
        <f t="shared" ref="J36:J44" si="42">ROUND(IF(E36-D36&gt;2,$K$8-(($K$8-$L$8)/8)*(E36-D36-2),IF(E36-D36&lt;=2,$K$8-(($J$8-$K$8)/4)*(E36-D36-2),"ERROR!")),1)</f>
        <v>25.9</v>
      </c>
      <c r="K36" s="4">
        <f t="shared" ref="K36:K44" si="43">ROUND(IF(E36-D36&gt;2,$U$8-(($U$8-$V$8)/8)*(E36-D36-2),IF(E36-D36&lt;=2,$U$8-(($T$8-$U$8)/4)*(E36-D36-2),"ERROR!")),1)</f>
        <v>17.100000000000001</v>
      </c>
      <c r="L36" s="4">
        <f t="shared" ref="L36:L44" si="44">ROUND(IF(E36-D36&gt;2,$X$8-(($X$8-$Y$8)/8)*(E36-D36-2),IF(E36-D36&lt;=2,$X$8-(($W$8-$X$8)/4)*(E36-D36-2),"ERROR!")),1)</f>
        <v>25.7</v>
      </c>
      <c r="M36" s="4">
        <f t="shared" ref="M36:M44" si="45">ROUND(IF(E36-D36&gt;2,$K$11-(($K$11-$L$11)/8)*(E36-D36-2),IF(E36-D36&lt;=2,$K$11-(($J$11-$K$11)/4)*(E36-D36-2),"ERROR!")),1)</f>
        <v>17.100000000000001</v>
      </c>
      <c r="N36" s="4">
        <f t="shared" ref="N36:N44" si="46">ROUND(IF(E36-D36&gt;2,$U$11-(($U$11-$V$11)/8)*(E36-D36-2),IF(E36-D36&lt;=2,$U$11-(($T$11-$U$11)/4)*(E36-D36-2),"ERROR!")),1)</f>
        <v>22.3</v>
      </c>
      <c r="O36" s="4">
        <f t="shared" ref="O36:O44" si="47">ROUND(IF(E36-D36&gt;2,$X$11-(($X$11-$Y$11)/8)*(E36-D36-2),IF(E36-D36&lt;=2,$X$11-(($W$11-$X$11)/4)*(E36-D36-2),"ERROR!")),1)</f>
        <v>23.6</v>
      </c>
      <c r="P36" s="8"/>
      <c r="Q36" s="170"/>
      <c r="R36" s="164">
        <f t="shared" ref="R36:R44" si="48">B36</f>
        <v>0</v>
      </c>
      <c r="S36" s="164">
        <f t="shared" ref="S36:S44" si="49">C36</f>
        <v>0</v>
      </c>
      <c r="T36" s="164">
        <f t="shared" ref="T36:T44" si="50">D36-J36</f>
        <v>-25.9</v>
      </c>
      <c r="U36" s="173" t="str">
        <f t="shared" si="19"/>
        <v>Excesiva</v>
      </c>
      <c r="V36" s="164">
        <f t="shared" ref="V36:V44" si="51">D36-K36</f>
        <v>-17.100000000000001</v>
      </c>
      <c r="W36" s="172" t="str">
        <f t="shared" si="20"/>
        <v>Excesiva</v>
      </c>
      <c r="X36" s="164">
        <f t="shared" ref="X36:X44" si="52">D36-L36</f>
        <v>-25.7</v>
      </c>
      <c r="Y36" s="172" t="str">
        <f t="shared" si="21"/>
        <v>Excesiva</v>
      </c>
      <c r="AB36" s="170"/>
      <c r="AC36" s="164">
        <f t="shared" ref="AC36:AC44" si="53">B36</f>
        <v>0</v>
      </c>
      <c r="AD36" s="164">
        <f t="shared" ref="AD36:AD44" si="54">C36</f>
        <v>0</v>
      </c>
      <c r="AE36" s="164">
        <f t="shared" si="39"/>
        <v>-17.100000000000001</v>
      </c>
      <c r="AF36" s="172" t="str">
        <f t="shared" si="22"/>
        <v>Excesiva</v>
      </c>
      <c r="AG36" s="164">
        <f t="shared" ref="AG36:AG44" si="55">D36-N36</f>
        <v>-22.3</v>
      </c>
      <c r="AH36" s="172" t="str">
        <f t="shared" si="23"/>
        <v>Excesiva</v>
      </c>
      <c r="AI36" s="164">
        <f t="shared" ref="AI36:AI44" si="56">D36-O36</f>
        <v>-23.6</v>
      </c>
      <c r="AJ36" s="172" t="str">
        <f t="shared" si="24"/>
        <v>Excesiva</v>
      </c>
    </row>
    <row r="37" spans="1:36" ht="24.95" customHeight="1" x14ac:dyDescent="0.25">
      <c r="A37" s="170"/>
      <c r="B37" s="164"/>
      <c r="C37" s="164"/>
      <c r="D37" s="170"/>
      <c r="E37" s="170"/>
      <c r="F37" s="171"/>
      <c r="G37" s="171"/>
      <c r="H37" s="170" t="str">
        <f t="shared" ref="H37:H44" si="57">IF((G37-F37)&gt;5,"Fluctuante","Estable")</f>
        <v>Estable</v>
      </c>
      <c r="I37" s="7"/>
      <c r="J37" s="4">
        <f t="shared" si="42"/>
        <v>25.9</v>
      </c>
      <c r="K37" s="4">
        <f t="shared" si="43"/>
        <v>17.100000000000001</v>
      </c>
      <c r="L37" s="4">
        <f t="shared" si="44"/>
        <v>25.7</v>
      </c>
      <c r="M37" s="4">
        <f t="shared" si="45"/>
        <v>17.100000000000001</v>
      </c>
      <c r="N37" s="4">
        <f t="shared" si="46"/>
        <v>22.3</v>
      </c>
      <c r="O37" s="4">
        <f t="shared" si="47"/>
        <v>23.6</v>
      </c>
      <c r="P37" s="8"/>
      <c r="Q37" s="170"/>
      <c r="R37" s="164">
        <f t="shared" si="48"/>
        <v>0</v>
      </c>
      <c r="S37" s="164">
        <f t="shared" si="49"/>
        <v>0</v>
      </c>
      <c r="T37" s="164">
        <f t="shared" si="50"/>
        <v>-25.9</v>
      </c>
      <c r="U37" s="173" t="str">
        <f t="shared" si="19"/>
        <v>Excesiva</v>
      </c>
      <c r="V37" s="164">
        <f t="shared" si="51"/>
        <v>-17.100000000000001</v>
      </c>
      <c r="W37" s="172" t="str">
        <f t="shared" si="20"/>
        <v>Excesiva</v>
      </c>
      <c r="X37" s="164">
        <f t="shared" si="52"/>
        <v>-25.7</v>
      </c>
      <c r="Y37" s="172" t="str">
        <f t="shared" si="21"/>
        <v>Excesiva</v>
      </c>
      <c r="AB37" s="170"/>
      <c r="AC37" s="164">
        <f t="shared" si="53"/>
        <v>0</v>
      </c>
      <c r="AD37" s="164">
        <f t="shared" si="54"/>
        <v>0</v>
      </c>
      <c r="AE37" s="164">
        <f t="shared" si="39"/>
        <v>-17.100000000000001</v>
      </c>
      <c r="AF37" s="172" t="str">
        <f t="shared" si="22"/>
        <v>Excesiva</v>
      </c>
      <c r="AG37" s="164">
        <f t="shared" si="55"/>
        <v>-22.3</v>
      </c>
      <c r="AH37" s="172" t="str">
        <f t="shared" si="23"/>
        <v>Excesiva</v>
      </c>
      <c r="AI37" s="164">
        <f t="shared" si="56"/>
        <v>-23.6</v>
      </c>
      <c r="AJ37" s="172" t="str">
        <f t="shared" si="24"/>
        <v>Excesiva</v>
      </c>
    </row>
    <row r="38" spans="1:36" ht="24.95" customHeight="1" x14ac:dyDescent="0.25">
      <c r="A38" s="170"/>
      <c r="B38" s="164"/>
      <c r="C38" s="164"/>
      <c r="D38" s="170"/>
      <c r="E38" s="170"/>
      <c r="F38" s="171"/>
      <c r="G38" s="171"/>
      <c r="H38" s="170" t="str">
        <f t="shared" si="57"/>
        <v>Estable</v>
      </c>
      <c r="I38" s="7"/>
      <c r="J38" s="4">
        <f t="shared" si="42"/>
        <v>25.9</v>
      </c>
      <c r="K38" s="4">
        <f t="shared" si="43"/>
        <v>17.100000000000001</v>
      </c>
      <c r="L38" s="4">
        <f t="shared" si="44"/>
        <v>25.7</v>
      </c>
      <c r="M38" s="4">
        <f t="shared" si="45"/>
        <v>17.100000000000001</v>
      </c>
      <c r="N38" s="4">
        <f t="shared" si="46"/>
        <v>22.3</v>
      </c>
      <c r="O38" s="4">
        <f t="shared" si="47"/>
        <v>23.6</v>
      </c>
      <c r="P38" s="8"/>
      <c r="Q38" s="170"/>
      <c r="R38" s="164">
        <f t="shared" si="48"/>
        <v>0</v>
      </c>
      <c r="S38" s="164">
        <f t="shared" si="49"/>
        <v>0</v>
      </c>
      <c r="T38" s="164">
        <f t="shared" si="50"/>
        <v>-25.9</v>
      </c>
      <c r="U38" s="173" t="str">
        <f t="shared" si="19"/>
        <v>Excesiva</v>
      </c>
      <c r="V38" s="164">
        <f t="shared" si="51"/>
        <v>-17.100000000000001</v>
      </c>
      <c r="W38" s="172" t="str">
        <f t="shared" si="20"/>
        <v>Excesiva</v>
      </c>
      <c r="X38" s="164">
        <f t="shared" si="52"/>
        <v>-25.7</v>
      </c>
      <c r="Y38" s="172" t="str">
        <f t="shared" si="21"/>
        <v>Excesiva</v>
      </c>
      <c r="AB38" s="170"/>
      <c r="AC38" s="164">
        <f t="shared" si="53"/>
        <v>0</v>
      </c>
      <c r="AD38" s="164">
        <f t="shared" si="54"/>
        <v>0</v>
      </c>
      <c r="AE38" s="164">
        <f t="shared" si="39"/>
        <v>-17.100000000000001</v>
      </c>
      <c r="AF38" s="172" t="str">
        <f t="shared" si="22"/>
        <v>Excesiva</v>
      </c>
      <c r="AG38" s="164">
        <f t="shared" si="55"/>
        <v>-22.3</v>
      </c>
      <c r="AH38" s="172" t="str">
        <f t="shared" si="23"/>
        <v>Excesiva</v>
      </c>
      <c r="AI38" s="164">
        <f t="shared" si="56"/>
        <v>-23.6</v>
      </c>
      <c r="AJ38" s="172" t="str">
        <f t="shared" si="24"/>
        <v>Excesiva</v>
      </c>
    </row>
    <row r="39" spans="1:36" ht="24.95" customHeight="1" x14ac:dyDescent="0.25">
      <c r="A39" s="170"/>
      <c r="B39" s="164"/>
      <c r="C39" s="164"/>
      <c r="D39" s="170"/>
      <c r="E39" s="170"/>
      <c r="F39" s="171"/>
      <c r="G39" s="171"/>
      <c r="H39" s="170" t="str">
        <f t="shared" si="57"/>
        <v>Estable</v>
      </c>
      <c r="I39" s="7"/>
      <c r="J39" s="4">
        <f t="shared" si="42"/>
        <v>25.9</v>
      </c>
      <c r="K39" s="4">
        <f t="shared" si="43"/>
        <v>17.100000000000001</v>
      </c>
      <c r="L39" s="4">
        <f t="shared" si="44"/>
        <v>25.7</v>
      </c>
      <c r="M39" s="4">
        <f t="shared" si="45"/>
        <v>17.100000000000001</v>
      </c>
      <c r="N39" s="4">
        <f t="shared" si="46"/>
        <v>22.3</v>
      </c>
      <c r="O39" s="4">
        <f t="shared" si="47"/>
        <v>23.6</v>
      </c>
      <c r="P39" s="8"/>
      <c r="Q39" s="170"/>
      <c r="R39" s="164">
        <f t="shared" si="48"/>
        <v>0</v>
      </c>
      <c r="S39" s="164">
        <f t="shared" si="49"/>
        <v>0</v>
      </c>
      <c r="T39" s="164">
        <f t="shared" si="50"/>
        <v>-25.9</v>
      </c>
      <c r="U39" s="173" t="str">
        <f t="shared" si="19"/>
        <v>Excesiva</v>
      </c>
      <c r="V39" s="164">
        <f t="shared" si="51"/>
        <v>-17.100000000000001</v>
      </c>
      <c r="W39" s="172" t="str">
        <f t="shared" si="20"/>
        <v>Excesiva</v>
      </c>
      <c r="X39" s="164">
        <f t="shared" si="52"/>
        <v>-25.7</v>
      </c>
      <c r="Y39" s="172" t="str">
        <f t="shared" si="21"/>
        <v>Excesiva</v>
      </c>
      <c r="AB39" s="170"/>
      <c r="AC39" s="164">
        <f t="shared" si="53"/>
        <v>0</v>
      </c>
      <c r="AD39" s="164">
        <f t="shared" si="54"/>
        <v>0</v>
      </c>
      <c r="AE39" s="164">
        <f t="shared" si="39"/>
        <v>-17.100000000000001</v>
      </c>
      <c r="AF39" s="172" t="str">
        <f t="shared" si="22"/>
        <v>Excesiva</v>
      </c>
      <c r="AG39" s="164">
        <f t="shared" si="55"/>
        <v>-22.3</v>
      </c>
      <c r="AH39" s="172" t="str">
        <f t="shared" si="23"/>
        <v>Excesiva</v>
      </c>
      <c r="AI39" s="164">
        <f t="shared" si="56"/>
        <v>-23.6</v>
      </c>
      <c r="AJ39" s="172" t="str">
        <f t="shared" si="24"/>
        <v>Excesiva</v>
      </c>
    </row>
    <row r="40" spans="1:36" ht="24.95" customHeight="1" x14ac:dyDescent="0.25">
      <c r="A40" s="170"/>
      <c r="B40" s="164"/>
      <c r="C40" s="164"/>
      <c r="D40" s="170"/>
      <c r="E40" s="170"/>
      <c r="F40" s="171"/>
      <c r="G40" s="171"/>
      <c r="H40" s="170" t="str">
        <f t="shared" si="57"/>
        <v>Estable</v>
      </c>
      <c r="I40" s="7"/>
      <c r="J40" s="4">
        <f t="shared" si="42"/>
        <v>25.9</v>
      </c>
      <c r="K40" s="4">
        <f t="shared" si="43"/>
        <v>17.100000000000001</v>
      </c>
      <c r="L40" s="4">
        <f t="shared" si="44"/>
        <v>25.7</v>
      </c>
      <c r="M40" s="4">
        <f t="shared" si="45"/>
        <v>17.100000000000001</v>
      </c>
      <c r="N40" s="4">
        <f t="shared" si="46"/>
        <v>22.3</v>
      </c>
      <c r="O40" s="4">
        <f t="shared" si="47"/>
        <v>23.6</v>
      </c>
      <c r="P40" s="8"/>
      <c r="Q40" s="170"/>
      <c r="R40" s="164">
        <f t="shared" si="48"/>
        <v>0</v>
      </c>
      <c r="S40" s="164">
        <f t="shared" si="49"/>
        <v>0</v>
      </c>
      <c r="T40" s="164">
        <f t="shared" si="50"/>
        <v>-25.9</v>
      </c>
      <c r="U40" s="173" t="str">
        <f t="shared" si="19"/>
        <v>Excesiva</v>
      </c>
      <c r="V40" s="164">
        <f t="shared" si="51"/>
        <v>-17.100000000000001</v>
      </c>
      <c r="W40" s="172" t="str">
        <f t="shared" si="20"/>
        <v>Excesiva</v>
      </c>
      <c r="X40" s="164">
        <f t="shared" si="52"/>
        <v>-25.7</v>
      </c>
      <c r="Y40" s="172" t="str">
        <f t="shared" si="21"/>
        <v>Excesiva</v>
      </c>
      <c r="AB40" s="170"/>
      <c r="AC40" s="164">
        <f t="shared" si="53"/>
        <v>0</v>
      </c>
      <c r="AD40" s="164">
        <f t="shared" si="54"/>
        <v>0</v>
      </c>
      <c r="AE40" s="164">
        <f t="shared" si="39"/>
        <v>-17.100000000000001</v>
      </c>
      <c r="AF40" s="172" t="str">
        <f t="shared" si="22"/>
        <v>Excesiva</v>
      </c>
      <c r="AG40" s="164">
        <f t="shared" si="55"/>
        <v>-22.3</v>
      </c>
      <c r="AH40" s="172" t="str">
        <f t="shared" si="23"/>
        <v>Excesiva</v>
      </c>
      <c r="AI40" s="164">
        <f t="shared" si="56"/>
        <v>-23.6</v>
      </c>
      <c r="AJ40" s="172" t="str">
        <f t="shared" si="24"/>
        <v>Excesiva</v>
      </c>
    </row>
    <row r="41" spans="1:36" ht="24.95" customHeight="1" x14ac:dyDescent="0.25">
      <c r="A41" s="170"/>
      <c r="B41" s="164"/>
      <c r="C41" s="164"/>
      <c r="D41" s="170"/>
      <c r="E41" s="170"/>
      <c r="F41" s="171"/>
      <c r="G41" s="171"/>
      <c r="H41" s="170" t="str">
        <f t="shared" si="57"/>
        <v>Estable</v>
      </c>
      <c r="I41" s="7"/>
      <c r="J41" s="4">
        <f t="shared" si="42"/>
        <v>25.9</v>
      </c>
      <c r="K41" s="4">
        <f t="shared" si="43"/>
        <v>17.100000000000001</v>
      </c>
      <c r="L41" s="4">
        <f t="shared" si="44"/>
        <v>25.7</v>
      </c>
      <c r="M41" s="4">
        <f t="shared" si="45"/>
        <v>17.100000000000001</v>
      </c>
      <c r="N41" s="4">
        <f t="shared" si="46"/>
        <v>22.3</v>
      </c>
      <c r="O41" s="4">
        <f t="shared" si="47"/>
        <v>23.6</v>
      </c>
      <c r="P41" s="8"/>
      <c r="Q41" s="170"/>
      <c r="R41" s="164">
        <f t="shared" si="48"/>
        <v>0</v>
      </c>
      <c r="S41" s="164">
        <f t="shared" si="49"/>
        <v>0</v>
      </c>
      <c r="T41" s="164">
        <f t="shared" si="50"/>
        <v>-25.9</v>
      </c>
      <c r="U41" s="173" t="str">
        <f t="shared" si="19"/>
        <v>Excesiva</v>
      </c>
      <c r="V41" s="164">
        <f t="shared" si="51"/>
        <v>-17.100000000000001</v>
      </c>
      <c r="W41" s="172" t="str">
        <f t="shared" si="20"/>
        <v>Excesiva</v>
      </c>
      <c r="X41" s="164">
        <f t="shared" si="52"/>
        <v>-25.7</v>
      </c>
      <c r="Y41" s="172" t="str">
        <f t="shared" si="21"/>
        <v>Excesiva</v>
      </c>
      <c r="AB41" s="170"/>
      <c r="AC41" s="164">
        <f t="shared" si="53"/>
        <v>0</v>
      </c>
      <c r="AD41" s="164">
        <f t="shared" si="54"/>
        <v>0</v>
      </c>
      <c r="AE41" s="164">
        <f t="shared" si="39"/>
        <v>-17.100000000000001</v>
      </c>
      <c r="AF41" s="172" t="str">
        <f t="shared" si="22"/>
        <v>Excesiva</v>
      </c>
      <c r="AG41" s="164">
        <f t="shared" si="55"/>
        <v>-22.3</v>
      </c>
      <c r="AH41" s="172" t="str">
        <f t="shared" si="23"/>
        <v>Excesiva</v>
      </c>
      <c r="AI41" s="164">
        <f t="shared" si="56"/>
        <v>-23.6</v>
      </c>
      <c r="AJ41" s="172" t="str">
        <f t="shared" si="24"/>
        <v>Excesiva</v>
      </c>
    </row>
    <row r="42" spans="1:36" ht="24.95" customHeight="1" x14ac:dyDescent="0.25">
      <c r="A42" s="170"/>
      <c r="B42" s="164"/>
      <c r="C42" s="164"/>
      <c r="D42" s="170"/>
      <c r="E42" s="170"/>
      <c r="F42" s="171"/>
      <c r="G42" s="171"/>
      <c r="H42" s="170" t="str">
        <f t="shared" si="57"/>
        <v>Estable</v>
      </c>
      <c r="I42" s="7"/>
      <c r="J42" s="4">
        <f t="shared" si="42"/>
        <v>25.9</v>
      </c>
      <c r="K42" s="4">
        <f t="shared" si="43"/>
        <v>17.100000000000001</v>
      </c>
      <c r="L42" s="4">
        <f t="shared" si="44"/>
        <v>25.7</v>
      </c>
      <c r="M42" s="4">
        <f t="shared" si="45"/>
        <v>17.100000000000001</v>
      </c>
      <c r="N42" s="4">
        <f t="shared" si="46"/>
        <v>22.3</v>
      </c>
      <c r="O42" s="4">
        <f t="shared" si="47"/>
        <v>23.6</v>
      </c>
      <c r="P42" s="8"/>
      <c r="Q42" s="170"/>
      <c r="R42" s="164">
        <f t="shared" si="48"/>
        <v>0</v>
      </c>
      <c r="S42" s="164">
        <f t="shared" si="49"/>
        <v>0</v>
      </c>
      <c r="T42" s="164">
        <f t="shared" si="50"/>
        <v>-25.9</v>
      </c>
      <c r="U42" s="173" t="str">
        <f t="shared" si="19"/>
        <v>Excesiva</v>
      </c>
      <c r="V42" s="164">
        <f t="shared" si="51"/>
        <v>-17.100000000000001</v>
      </c>
      <c r="W42" s="172" t="str">
        <f t="shared" si="20"/>
        <v>Excesiva</v>
      </c>
      <c r="X42" s="164">
        <f t="shared" si="52"/>
        <v>-25.7</v>
      </c>
      <c r="Y42" s="172" t="str">
        <f t="shared" si="21"/>
        <v>Excesiva</v>
      </c>
      <c r="AB42" s="170"/>
      <c r="AC42" s="164">
        <f t="shared" si="53"/>
        <v>0</v>
      </c>
      <c r="AD42" s="164">
        <f t="shared" si="54"/>
        <v>0</v>
      </c>
      <c r="AE42" s="164">
        <f t="shared" si="39"/>
        <v>-17.100000000000001</v>
      </c>
      <c r="AF42" s="172" t="str">
        <f t="shared" si="22"/>
        <v>Excesiva</v>
      </c>
      <c r="AG42" s="164">
        <f t="shared" si="55"/>
        <v>-22.3</v>
      </c>
      <c r="AH42" s="172" t="str">
        <f t="shared" si="23"/>
        <v>Excesiva</v>
      </c>
      <c r="AI42" s="164">
        <f t="shared" si="56"/>
        <v>-23.6</v>
      </c>
      <c r="AJ42" s="172" t="str">
        <f t="shared" si="24"/>
        <v>Excesiva</v>
      </c>
    </row>
    <row r="43" spans="1:36" ht="24.95" customHeight="1" x14ac:dyDescent="0.25">
      <c r="A43" s="170"/>
      <c r="B43" s="164"/>
      <c r="C43" s="164"/>
      <c r="D43" s="170"/>
      <c r="E43" s="170"/>
      <c r="F43" s="171"/>
      <c r="G43" s="171"/>
      <c r="H43" s="170" t="str">
        <f t="shared" si="57"/>
        <v>Estable</v>
      </c>
      <c r="I43" s="7"/>
      <c r="J43" s="4">
        <f t="shared" si="42"/>
        <v>25.9</v>
      </c>
      <c r="K43" s="4">
        <f t="shared" si="43"/>
        <v>17.100000000000001</v>
      </c>
      <c r="L43" s="4">
        <f t="shared" si="44"/>
        <v>25.7</v>
      </c>
      <c r="M43" s="4">
        <f t="shared" si="45"/>
        <v>17.100000000000001</v>
      </c>
      <c r="N43" s="4">
        <f t="shared" si="46"/>
        <v>22.3</v>
      </c>
      <c r="O43" s="4">
        <f t="shared" si="47"/>
        <v>23.6</v>
      </c>
      <c r="P43" s="8"/>
      <c r="Q43" s="170"/>
      <c r="R43" s="164">
        <f t="shared" si="48"/>
        <v>0</v>
      </c>
      <c r="S43" s="164">
        <f t="shared" si="49"/>
        <v>0</v>
      </c>
      <c r="T43" s="164">
        <f t="shared" si="50"/>
        <v>-25.9</v>
      </c>
      <c r="U43" s="173" t="str">
        <f t="shared" si="19"/>
        <v>Excesiva</v>
      </c>
      <c r="V43" s="164">
        <f t="shared" si="51"/>
        <v>-17.100000000000001</v>
      </c>
      <c r="W43" s="172" t="str">
        <f t="shared" si="20"/>
        <v>Excesiva</v>
      </c>
      <c r="X43" s="164">
        <f t="shared" si="52"/>
        <v>-25.7</v>
      </c>
      <c r="Y43" s="172" t="str">
        <f t="shared" si="21"/>
        <v>Excesiva</v>
      </c>
      <c r="AB43" s="170"/>
      <c r="AC43" s="164">
        <f t="shared" si="53"/>
        <v>0</v>
      </c>
      <c r="AD43" s="164">
        <f t="shared" si="54"/>
        <v>0</v>
      </c>
      <c r="AE43" s="164">
        <f t="shared" si="39"/>
        <v>-17.100000000000001</v>
      </c>
      <c r="AF43" s="172" t="str">
        <f t="shared" si="22"/>
        <v>Excesiva</v>
      </c>
      <c r="AG43" s="164">
        <f t="shared" si="55"/>
        <v>-22.3</v>
      </c>
      <c r="AH43" s="172" t="str">
        <f t="shared" si="23"/>
        <v>Excesiva</v>
      </c>
      <c r="AI43" s="164">
        <f t="shared" si="56"/>
        <v>-23.6</v>
      </c>
      <c r="AJ43" s="172" t="str">
        <f t="shared" si="24"/>
        <v>Excesiva</v>
      </c>
    </row>
    <row r="44" spans="1:36" ht="24.95" customHeight="1" x14ac:dyDescent="0.25">
      <c r="A44" s="170"/>
      <c r="B44" s="164"/>
      <c r="C44" s="164"/>
      <c r="D44" s="170"/>
      <c r="E44" s="170"/>
      <c r="F44" s="171"/>
      <c r="G44" s="171"/>
      <c r="H44" s="170" t="str">
        <f t="shared" si="57"/>
        <v>Estable</v>
      </c>
      <c r="I44" s="7"/>
      <c r="J44" s="4">
        <f t="shared" si="42"/>
        <v>25.9</v>
      </c>
      <c r="K44" s="4">
        <f t="shared" si="43"/>
        <v>17.100000000000001</v>
      </c>
      <c r="L44" s="4">
        <f t="shared" si="44"/>
        <v>25.7</v>
      </c>
      <c r="M44" s="4">
        <f t="shared" si="45"/>
        <v>17.100000000000001</v>
      </c>
      <c r="N44" s="4">
        <f t="shared" si="46"/>
        <v>22.3</v>
      </c>
      <c r="O44" s="4">
        <f t="shared" si="47"/>
        <v>23.6</v>
      </c>
      <c r="P44" s="8"/>
      <c r="Q44" s="170"/>
      <c r="R44" s="164">
        <f t="shared" si="48"/>
        <v>0</v>
      </c>
      <c r="S44" s="164">
        <f t="shared" si="49"/>
        <v>0</v>
      </c>
      <c r="T44" s="164">
        <f t="shared" si="50"/>
        <v>-25.9</v>
      </c>
      <c r="U44" s="173" t="str">
        <f t="shared" si="19"/>
        <v>Excesiva</v>
      </c>
      <c r="V44" s="164">
        <f t="shared" si="51"/>
        <v>-17.100000000000001</v>
      </c>
      <c r="W44" s="172" t="str">
        <f t="shared" si="20"/>
        <v>Excesiva</v>
      </c>
      <c r="X44" s="164">
        <f t="shared" si="52"/>
        <v>-25.7</v>
      </c>
      <c r="Y44" s="172" t="str">
        <f t="shared" si="21"/>
        <v>Excesiva</v>
      </c>
      <c r="AB44" s="170"/>
      <c r="AC44" s="164">
        <f t="shared" si="53"/>
        <v>0</v>
      </c>
      <c r="AD44" s="164">
        <f t="shared" si="54"/>
        <v>0</v>
      </c>
      <c r="AE44" s="164">
        <f t="shared" si="39"/>
        <v>-17.100000000000001</v>
      </c>
      <c r="AF44" s="172" t="str">
        <f t="shared" si="22"/>
        <v>Excesiva</v>
      </c>
      <c r="AG44" s="164">
        <f t="shared" si="55"/>
        <v>-22.3</v>
      </c>
      <c r="AH44" s="172" t="str">
        <f t="shared" si="23"/>
        <v>Excesiva</v>
      </c>
      <c r="AI44" s="164">
        <f t="shared" si="56"/>
        <v>-23.6</v>
      </c>
      <c r="AJ44" s="172" t="str">
        <f t="shared" si="24"/>
        <v>Excesiva</v>
      </c>
    </row>
    <row r="45" spans="1:36" ht="24.95" customHeight="1" x14ac:dyDescent="0.25">
      <c r="A45" s="170"/>
      <c r="B45" s="164"/>
      <c r="C45" s="164"/>
      <c r="D45" s="170"/>
      <c r="E45" s="170"/>
      <c r="F45" s="171"/>
      <c r="G45" s="171"/>
      <c r="H45" s="170" t="str">
        <f>IF((G45-F45)&gt;5,"Fluctuante","Estable")</f>
        <v>Estable</v>
      </c>
      <c r="I45" s="7"/>
      <c r="J45" s="4">
        <f>ROUND(IF(E45-D45&gt;2,$K$8-(($K$8-$L$8)/8)*(E45-D45-2),IF(E45-D45&lt;=2,$K$8-(($J$8-$K$8)/4)*(E45-D45-2),"ERROR!")),1)</f>
        <v>25.9</v>
      </c>
      <c r="K45" s="4">
        <f>ROUND(IF(E45-D45&gt;2,$U$8-(($U$8-$V$8)/8)*(E45-D45-2),IF(E45-D45&lt;=2,$U$8-(($T$8-$U$8)/4)*(E45-D45-2),"ERROR!")),1)</f>
        <v>17.100000000000001</v>
      </c>
      <c r="L45" s="4">
        <f>ROUND(IF(E45-D45&gt;2,$X$8-(($X$8-$Y$8)/8)*(E45-D45-2),IF(E45-D45&lt;=2,$X$8-(($W$8-$X$8)/4)*(E45-D45-2),"ERROR!")),1)</f>
        <v>25.7</v>
      </c>
      <c r="M45" s="4">
        <f>ROUND(IF(E45-D45&gt;2,$K$11-(($K$11-$L$11)/8)*(E45-D45-2),IF(E45-D45&lt;=2,$K$11-(($J$11-$K$11)/4)*(E45-D45-2),"ERROR!")),1)</f>
        <v>17.100000000000001</v>
      </c>
      <c r="N45" s="4">
        <f>ROUND(IF(E45-D45&gt;2,$U$11-(($U$11-$V$11)/8)*(E45-D45-2),IF(E45-D45&lt;=2,$U$11-(($T$11-$U$11)/4)*(E45-D45-2),"ERROR!")),1)</f>
        <v>22.3</v>
      </c>
      <c r="O45" s="4">
        <f>ROUND(IF(E45-D45&gt;2,$X$11-(($X$11-$Y$11)/8)*(E45-D45-2),IF(E45-D45&lt;=2,$X$11-(($W$11-$X$11)/4)*(E45-D45-2),"ERROR!")),1)</f>
        <v>23.6</v>
      </c>
      <c r="P45" s="8"/>
      <c r="Q45" s="170"/>
      <c r="R45" s="164">
        <f>B45</f>
        <v>0</v>
      </c>
      <c r="S45" s="164">
        <f>C45</f>
        <v>0</v>
      </c>
      <c r="T45" s="164">
        <f>D45-J45</f>
        <v>-25.9</v>
      </c>
      <c r="U45" s="173" t="str">
        <f t="shared" si="19"/>
        <v>Excesiva</v>
      </c>
      <c r="V45" s="164">
        <f>D45-K45</f>
        <v>-17.100000000000001</v>
      </c>
      <c r="W45" s="172" t="str">
        <f t="shared" si="20"/>
        <v>Excesiva</v>
      </c>
      <c r="X45" s="164">
        <f>D45-L45</f>
        <v>-25.7</v>
      </c>
      <c r="Y45" s="172" t="str">
        <f t="shared" si="21"/>
        <v>Excesiva</v>
      </c>
      <c r="AB45" s="170"/>
      <c r="AC45" s="164">
        <f t="shared" ref="AC45:AC54" si="58">B45</f>
        <v>0</v>
      </c>
      <c r="AD45" s="164">
        <f t="shared" ref="AD45:AD54" si="59">C45</f>
        <v>0</v>
      </c>
      <c r="AE45" s="164">
        <f t="shared" si="39"/>
        <v>-17.100000000000001</v>
      </c>
      <c r="AF45" s="172" t="str">
        <f t="shared" si="22"/>
        <v>Excesiva</v>
      </c>
      <c r="AG45" s="164">
        <f>D45-N45</f>
        <v>-22.3</v>
      </c>
      <c r="AH45" s="172" t="str">
        <f t="shared" si="23"/>
        <v>Excesiva</v>
      </c>
      <c r="AI45" s="164">
        <f>D45-O45</f>
        <v>-23.6</v>
      </c>
      <c r="AJ45" s="172" t="str">
        <f t="shared" si="24"/>
        <v>Excesiva</v>
      </c>
    </row>
    <row r="46" spans="1:36" ht="24.95" customHeight="1" x14ac:dyDescent="0.25">
      <c r="A46" s="170"/>
      <c r="B46" s="164"/>
      <c r="C46" s="164"/>
      <c r="D46" s="170"/>
      <c r="E46" s="170"/>
      <c r="F46" s="171"/>
      <c r="G46" s="171"/>
      <c r="H46" s="170" t="str">
        <f t="shared" ref="H46:H54" si="60">IF((G46-F46)&gt;5,"Fluctuante","Estable")</f>
        <v>Estable</v>
      </c>
      <c r="I46" s="7"/>
      <c r="J46" s="4">
        <f t="shared" ref="J46:J54" si="61">ROUND(IF(E46-D46&gt;2,$K$8-(($K$8-$L$8)/8)*(E46-D46-2),IF(E46-D46&lt;=2,$K$8-(($J$8-$K$8)/4)*(E46-D46-2),"ERROR!")),1)</f>
        <v>25.9</v>
      </c>
      <c r="K46" s="4">
        <f t="shared" ref="K46:K54" si="62">ROUND(IF(E46-D46&gt;2,$U$8-(($U$8-$V$8)/8)*(E46-D46-2),IF(E46-D46&lt;=2,$U$8-(($T$8-$U$8)/4)*(E46-D46-2),"ERROR!")),1)</f>
        <v>17.100000000000001</v>
      </c>
      <c r="L46" s="4">
        <f t="shared" ref="L46:L54" si="63">ROUND(IF(E46-D46&gt;2,$X$8-(($X$8-$Y$8)/8)*(E46-D46-2),IF(E46-D46&lt;=2,$X$8-(($W$8-$X$8)/4)*(E46-D46-2),"ERROR!")),1)</f>
        <v>25.7</v>
      </c>
      <c r="M46" s="4">
        <f t="shared" ref="M46:M54" si="64">ROUND(IF(E46-D46&gt;2,$K$11-(($K$11-$L$11)/8)*(E46-D46-2),IF(E46-D46&lt;=2,$K$11-(($J$11-$K$11)/4)*(E46-D46-2),"ERROR!")),1)</f>
        <v>17.100000000000001</v>
      </c>
      <c r="N46" s="4">
        <f t="shared" ref="N46:N54" si="65">ROUND(IF(E46-D46&gt;2,$U$11-(($U$11-$V$11)/8)*(E46-D46-2),IF(E46-D46&lt;=2,$U$11-(($T$11-$U$11)/4)*(E46-D46-2),"ERROR!")),1)</f>
        <v>22.3</v>
      </c>
      <c r="O46" s="4">
        <f t="shared" ref="O46:O54" si="66">ROUND(IF(E46-D46&gt;2,$X$11-(($X$11-$Y$11)/8)*(E46-D46-2),IF(E46-D46&lt;=2,$X$11-(($W$11-$X$11)/4)*(E46-D46-2),"ERROR!")),1)</f>
        <v>23.6</v>
      </c>
      <c r="P46" s="8"/>
      <c r="Q46" s="170"/>
      <c r="R46" s="164">
        <f t="shared" ref="R46:R54" si="67">B46</f>
        <v>0</v>
      </c>
      <c r="S46" s="164">
        <f t="shared" ref="S46:S54" si="68">C46</f>
        <v>0</v>
      </c>
      <c r="T46" s="164">
        <f t="shared" ref="T46:T54" si="69">D46-J46</f>
        <v>-25.9</v>
      </c>
      <c r="U46" s="173" t="str">
        <f t="shared" si="19"/>
        <v>Excesiva</v>
      </c>
      <c r="V46" s="164">
        <f t="shared" ref="V46:V54" si="70">D46-K46</f>
        <v>-17.100000000000001</v>
      </c>
      <c r="W46" s="172" t="str">
        <f t="shared" si="20"/>
        <v>Excesiva</v>
      </c>
      <c r="X46" s="164">
        <f t="shared" ref="X46:X54" si="71">D46-L46</f>
        <v>-25.7</v>
      </c>
      <c r="Y46" s="172" t="str">
        <f t="shared" si="21"/>
        <v>Excesiva</v>
      </c>
      <c r="AB46" s="170"/>
      <c r="AC46" s="164">
        <f t="shared" si="58"/>
        <v>0</v>
      </c>
      <c r="AD46" s="164">
        <f t="shared" si="59"/>
        <v>0</v>
      </c>
      <c r="AE46" s="164">
        <f t="shared" si="39"/>
        <v>-17.100000000000001</v>
      </c>
      <c r="AF46" s="172" t="str">
        <f t="shared" si="22"/>
        <v>Excesiva</v>
      </c>
      <c r="AG46" s="164">
        <f t="shared" ref="AG46:AG54" si="72">D46-N46</f>
        <v>-22.3</v>
      </c>
      <c r="AH46" s="172" t="str">
        <f t="shared" si="23"/>
        <v>Excesiva</v>
      </c>
      <c r="AI46" s="164">
        <f t="shared" ref="AI46:AI54" si="73">D46-O46</f>
        <v>-23.6</v>
      </c>
      <c r="AJ46" s="172" t="str">
        <f t="shared" si="24"/>
        <v>Excesiva</v>
      </c>
    </row>
    <row r="47" spans="1:36" ht="24.95" customHeight="1" x14ac:dyDescent="0.25">
      <c r="A47" s="170"/>
      <c r="B47" s="164"/>
      <c r="C47" s="164"/>
      <c r="D47" s="170"/>
      <c r="E47" s="170"/>
      <c r="F47" s="171"/>
      <c r="G47" s="171"/>
      <c r="H47" s="170" t="str">
        <f t="shared" si="60"/>
        <v>Estable</v>
      </c>
      <c r="I47" s="7"/>
      <c r="J47" s="4">
        <f t="shared" si="61"/>
        <v>25.9</v>
      </c>
      <c r="K47" s="4">
        <f t="shared" si="62"/>
        <v>17.100000000000001</v>
      </c>
      <c r="L47" s="4">
        <f t="shared" si="63"/>
        <v>25.7</v>
      </c>
      <c r="M47" s="4">
        <f t="shared" si="64"/>
        <v>17.100000000000001</v>
      </c>
      <c r="N47" s="4">
        <f t="shared" si="65"/>
        <v>22.3</v>
      </c>
      <c r="O47" s="4">
        <f t="shared" si="66"/>
        <v>23.6</v>
      </c>
      <c r="P47" s="8"/>
      <c r="Q47" s="170"/>
      <c r="R47" s="164">
        <f t="shared" si="67"/>
        <v>0</v>
      </c>
      <c r="S47" s="164">
        <f t="shared" si="68"/>
        <v>0</v>
      </c>
      <c r="T47" s="164">
        <f t="shared" si="69"/>
        <v>-25.9</v>
      </c>
      <c r="U47" s="173" t="str">
        <f t="shared" si="19"/>
        <v>Excesiva</v>
      </c>
      <c r="V47" s="164">
        <f t="shared" si="70"/>
        <v>-17.100000000000001</v>
      </c>
      <c r="W47" s="172" t="str">
        <f t="shared" si="20"/>
        <v>Excesiva</v>
      </c>
      <c r="X47" s="164">
        <f t="shared" si="71"/>
        <v>-25.7</v>
      </c>
      <c r="Y47" s="172" t="str">
        <f t="shared" si="21"/>
        <v>Excesiva</v>
      </c>
      <c r="AB47" s="170"/>
      <c r="AC47" s="164">
        <f t="shared" si="58"/>
        <v>0</v>
      </c>
      <c r="AD47" s="164">
        <f t="shared" si="59"/>
        <v>0</v>
      </c>
      <c r="AE47" s="164">
        <f t="shared" si="39"/>
        <v>-17.100000000000001</v>
      </c>
      <c r="AF47" s="172" t="str">
        <f t="shared" si="22"/>
        <v>Excesiva</v>
      </c>
      <c r="AG47" s="164">
        <f t="shared" si="72"/>
        <v>-22.3</v>
      </c>
      <c r="AH47" s="172" t="str">
        <f t="shared" si="23"/>
        <v>Excesiva</v>
      </c>
      <c r="AI47" s="164">
        <f t="shared" si="73"/>
        <v>-23.6</v>
      </c>
      <c r="AJ47" s="172" t="str">
        <f t="shared" si="24"/>
        <v>Excesiva</v>
      </c>
    </row>
    <row r="48" spans="1:36" ht="24.95" customHeight="1" x14ac:dyDescent="0.25">
      <c r="A48" s="170"/>
      <c r="B48" s="164"/>
      <c r="C48" s="164"/>
      <c r="D48" s="170"/>
      <c r="E48" s="170"/>
      <c r="F48" s="171"/>
      <c r="G48" s="171"/>
      <c r="H48" s="170" t="str">
        <f t="shared" si="60"/>
        <v>Estable</v>
      </c>
      <c r="I48" s="7"/>
      <c r="J48" s="4">
        <f t="shared" si="61"/>
        <v>25.9</v>
      </c>
      <c r="K48" s="4">
        <f t="shared" si="62"/>
        <v>17.100000000000001</v>
      </c>
      <c r="L48" s="4">
        <f t="shared" si="63"/>
        <v>25.7</v>
      </c>
      <c r="M48" s="4">
        <f t="shared" si="64"/>
        <v>17.100000000000001</v>
      </c>
      <c r="N48" s="4">
        <f t="shared" si="65"/>
        <v>22.3</v>
      </c>
      <c r="O48" s="4">
        <f t="shared" si="66"/>
        <v>23.6</v>
      </c>
      <c r="P48" s="8"/>
      <c r="Q48" s="170"/>
      <c r="R48" s="164">
        <f t="shared" si="67"/>
        <v>0</v>
      </c>
      <c r="S48" s="164">
        <f t="shared" si="68"/>
        <v>0</v>
      </c>
      <c r="T48" s="164">
        <f t="shared" si="69"/>
        <v>-25.9</v>
      </c>
      <c r="U48" s="173" t="str">
        <f t="shared" si="19"/>
        <v>Excesiva</v>
      </c>
      <c r="V48" s="164">
        <f t="shared" si="70"/>
        <v>-17.100000000000001</v>
      </c>
      <c r="W48" s="172" t="str">
        <f t="shared" si="20"/>
        <v>Excesiva</v>
      </c>
      <c r="X48" s="164">
        <f t="shared" si="71"/>
        <v>-25.7</v>
      </c>
      <c r="Y48" s="172" t="str">
        <f t="shared" si="21"/>
        <v>Excesiva</v>
      </c>
      <c r="AB48" s="170"/>
      <c r="AC48" s="164">
        <f t="shared" si="58"/>
        <v>0</v>
      </c>
      <c r="AD48" s="164">
        <f t="shared" si="59"/>
        <v>0</v>
      </c>
      <c r="AE48" s="164">
        <f t="shared" si="39"/>
        <v>-17.100000000000001</v>
      </c>
      <c r="AF48" s="172" t="str">
        <f t="shared" si="22"/>
        <v>Excesiva</v>
      </c>
      <c r="AG48" s="164">
        <f t="shared" si="72"/>
        <v>-22.3</v>
      </c>
      <c r="AH48" s="172" t="str">
        <f t="shared" si="23"/>
        <v>Excesiva</v>
      </c>
      <c r="AI48" s="164">
        <f t="shared" si="73"/>
        <v>-23.6</v>
      </c>
      <c r="AJ48" s="172" t="str">
        <f t="shared" si="24"/>
        <v>Excesiva</v>
      </c>
    </row>
    <row r="49" spans="1:36" ht="24.95" customHeight="1" x14ac:dyDescent="0.25">
      <c r="A49" s="170"/>
      <c r="B49" s="164"/>
      <c r="C49" s="164"/>
      <c r="D49" s="170"/>
      <c r="E49" s="170"/>
      <c r="F49" s="171"/>
      <c r="G49" s="171"/>
      <c r="H49" s="170" t="str">
        <f t="shared" si="60"/>
        <v>Estable</v>
      </c>
      <c r="I49" s="7"/>
      <c r="J49" s="4">
        <f t="shared" si="61"/>
        <v>25.9</v>
      </c>
      <c r="K49" s="4">
        <f t="shared" si="62"/>
        <v>17.100000000000001</v>
      </c>
      <c r="L49" s="4">
        <f t="shared" si="63"/>
        <v>25.7</v>
      </c>
      <c r="M49" s="4">
        <f t="shared" si="64"/>
        <v>17.100000000000001</v>
      </c>
      <c r="N49" s="4">
        <f t="shared" si="65"/>
        <v>22.3</v>
      </c>
      <c r="O49" s="4">
        <f t="shared" si="66"/>
        <v>23.6</v>
      </c>
      <c r="P49" s="8"/>
      <c r="Q49" s="170"/>
      <c r="R49" s="164">
        <f t="shared" si="67"/>
        <v>0</v>
      </c>
      <c r="S49" s="164">
        <f t="shared" si="68"/>
        <v>0</v>
      </c>
      <c r="T49" s="164">
        <f t="shared" si="69"/>
        <v>-25.9</v>
      </c>
      <c r="U49" s="173" t="str">
        <f t="shared" si="19"/>
        <v>Excesiva</v>
      </c>
      <c r="V49" s="164">
        <f t="shared" si="70"/>
        <v>-17.100000000000001</v>
      </c>
      <c r="W49" s="172" t="str">
        <f t="shared" si="20"/>
        <v>Excesiva</v>
      </c>
      <c r="X49" s="164">
        <f t="shared" si="71"/>
        <v>-25.7</v>
      </c>
      <c r="Y49" s="172" t="str">
        <f t="shared" si="21"/>
        <v>Excesiva</v>
      </c>
      <c r="AB49" s="170"/>
      <c r="AC49" s="164">
        <f t="shared" si="58"/>
        <v>0</v>
      </c>
      <c r="AD49" s="164">
        <f t="shared" si="59"/>
        <v>0</v>
      </c>
      <c r="AE49" s="164">
        <f t="shared" si="39"/>
        <v>-17.100000000000001</v>
      </c>
      <c r="AF49" s="172" t="str">
        <f t="shared" si="22"/>
        <v>Excesiva</v>
      </c>
      <c r="AG49" s="164">
        <f t="shared" si="72"/>
        <v>-22.3</v>
      </c>
      <c r="AH49" s="172" t="str">
        <f t="shared" si="23"/>
        <v>Excesiva</v>
      </c>
      <c r="AI49" s="164">
        <f t="shared" si="73"/>
        <v>-23.6</v>
      </c>
      <c r="AJ49" s="172" t="str">
        <f t="shared" si="24"/>
        <v>Excesiva</v>
      </c>
    </row>
    <row r="50" spans="1:36" ht="24.95" customHeight="1" x14ac:dyDescent="0.25">
      <c r="A50" s="170"/>
      <c r="B50" s="164"/>
      <c r="C50" s="164"/>
      <c r="D50" s="170"/>
      <c r="E50" s="170"/>
      <c r="F50" s="171"/>
      <c r="G50" s="171"/>
      <c r="H50" s="170" t="str">
        <f t="shared" si="60"/>
        <v>Estable</v>
      </c>
      <c r="I50" s="7"/>
      <c r="J50" s="4">
        <f t="shared" si="61"/>
        <v>25.9</v>
      </c>
      <c r="K50" s="4">
        <f t="shared" si="62"/>
        <v>17.100000000000001</v>
      </c>
      <c r="L50" s="4">
        <f t="shared" si="63"/>
        <v>25.7</v>
      </c>
      <c r="M50" s="4">
        <f t="shared" si="64"/>
        <v>17.100000000000001</v>
      </c>
      <c r="N50" s="4">
        <f t="shared" si="65"/>
        <v>22.3</v>
      </c>
      <c r="O50" s="4">
        <f t="shared" si="66"/>
        <v>23.6</v>
      </c>
      <c r="P50" s="8"/>
      <c r="Q50" s="170"/>
      <c r="R50" s="164">
        <f t="shared" si="67"/>
        <v>0</v>
      </c>
      <c r="S50" s="164">
        <f t="shared" si="68"/>
        <v>0</v>
      </c>
      <c r="T50" s="164">
        <f t="shared" si="69"/>
        <v>-25.9</v>
      </c>
      <c r="U50" s="173" t="str">
        <f t="shared" si="19"/>
        <v>Excesiva</v>
      </c>
      <c r="V50" s="164">
        <f t="shared" si="70"/>
        <v>-17.100000000000001</v>
      </c>
      <c r="W50" s="172" t="str">
        <f t="shared" si="20"/>
        <v>Excesiva</v>
      </c>
      <c r="X50" s="164">
        <f t="shared" si="71"/>
        <v>-25.7</v>
      </c>
      <c r="Y50" s="172" t="str">
        <f t="shared" si="21"/>
        <v>Excesiva</v>
      </c>
      <c r="AB50" s="170"/>
      <c r="AC50" s="164">
        <f t="shared" si="58"/>
        <v>0</v>
      </c>
      <c r="AD50" s="164">
        <f t="shared" si="59"/>
        <v>0</v>
      </c>
      <c r="AE50" s="164">
        <f t="shared" si="39"/>
        <v>-17.100000000000001</v>
      </c>
      <c r="AF50" s="172" t="str">
        <f t="shared" si="22"/>
        <v>Excesiva</v>
      </c>
      <c r="AG50" s="164">
        <f t="shared" si="72"/>
        <v>-22.3</v>
      </c>
      <c r="AH50" s="172" t="str">
        <f t="shared" si="23"/>
        <v>Excesiva</v>
      </c>
      <c r="AI50" s="164">
        <f t="shared" si="73"/>
        <v>-23.6</v>
      </c>
      <c r="AJ50" s="172" t="str">
        <f t="shared" si="24"/>
        <v>Excesiva</v>
      </c>
    </row>
    <row r="51" spans="1:36" ht="24.95" customHeight="1" x14ac:dyDescent="0.25">
      <c r="A51" s="170"/>
      <c r="B51" s="164"/>
      <c r="C51" s="164"/>
      <c r="D51" s="170"/>
      <c r="E51" s="170"/>
      <c r="F51" s="171"/>
      <c r="G51" s="171"/>
      <c r="H51" s="170" t="str">
        <f t="shared" si="60"/>
        <v>Estable</v>
      </c>
      <c r="I51" s="7"/>
      <c r="J51" s="4">
        <f t="shared" si="61"/>
        <v>25.9</v>
      </c>
      <c r="K51" s="4">
        <f t="shared" si="62"/>
        <v>17.100000000000001</v>
      </c>
      <c r="L51" s="4">
        <f t="shared" si="63"/>
        <v>25.7</v>
      </c>
      <c r="M51" s="4">
        <f t="shared" si="64"/>
        <v>17.100000000000001</v>
      </c>
      <c r="N51" s="4">
        <f t="shared" si="65"/>
        <v>22.3</v>
      </c>
      <c r="O51" s="4">
        <f t="shared" si="66"/>
        <v>23.6</v>
      </c>
      <c r="P51" s="8"/>
      <c r="Q51" s="170"/>
      <c r="R51" s="164">
        <f t="shared" si="67"/>
        <v>0</v>
      </c>
      <c r="S51" s="164">
        <f t="shared" si="68"/>
        <v>0</v>
      </c>
      <c r="T51" s="164">
        <f t="shared" si="69"/>
        <v>-25.9</v>
      </c>
      <c r="U51" s="173" t="str">
        <f t="shared" si="19"/>
        <v>Excesiva</v>
      </c>
      <c r="V51" s="164">
        <f t="shared" si="70"/>
        <v>-17.100000000000001</v>
      </c>
      <c r="W51" s="172" t="str">
        <f t="shared" si="20"/>
        <v>Excesiva</v>
      </c>
      <c r="X51" s="164">
        <f t="shared" si="71"/>
        <v>-25.7</v>
      </c>
      <c r="Y51" s="172" t="str">
        <f t="shared" si="21"/>
        <v>Excesiva</v>
      </c>
      <c r="AB51" s="170"/>
      <c r="AC51" s="164">
        <f t="shared" si="58"/>
        <v>0</v>
      </c>
      <c r="AD51" s="164">
        <f t="shared" si="59"/>
        <v>0</v>
      </c>
      <c r="AE51" s="164">
        <f t="shared" si="39"/>
        <v>-17.100000000000001</v>
      </c>
      <c r="AF51" s="172" t="str">
        <f t="shared" si="22"/>
        <v>Excesiva</v>
      </c>
      <c r="AG51" s="164">
        <f t="shared" si="72"/>
        <v>-22.3</v>
      </c>
      <c r="AH51" s="172" t="str">
        <f t="shared" si="23"/>
        <v>Excesiva</v>
      </c>
      <c r="AI51" s="164">
        <f t="shared" si="73"/>
        <v>-23.6</v>
      </c>
      <c r="AJ51" s="172" t="str">
        <f t="shared" si="24"/>
        <v>Excesiva</v>
      </c>
    </row>
    <row r="52" spans="1:36" ht="24.95" customHeight="1" x14ac:dyDescent="0.25">
      <c r="A52" s="170"/>
      <c r="B52" s="164"/>
      <c r="C52" s="164"/>
      <c r="D52" s="170"/>
      <c r="E52" s="170"/>
      <c r="F52" s="171"/>
      <c r="G52" s="171"/>
      <c r="H52" s="170" t="str">
        <f t="shared" si="60"/>
        <v>Estable</v>
      </c>
      <c r="I52" s="7"/>
      <c r="J52" s="4">
        <f t="shared" si="61"/>
        <v>25.9</v>
      </c>
      <c r="K52" s="4">
        <f t="shared" si="62"/>
        <v>17.100000000000001</v>
      </c>
      <c r="L52" s="4">
        <f t="shared" si="63"/>
        <v>25.7</v>
      </c>
      <c r="M52" s="4">
        <f t="shared" si="64"/>
        <v>17.100000000000001</v>
      </c>
      <c r="N52" s="4">
        <f t="shared" si="65"/>
        <v>22.3</v>
      </c>
      <c r="O52" s="4">
        <f t="shared" si="66"/>
        <v>23.6</v>
      </c>
      <c r="P52" s="8"/>
      <c r="Q52" s="170"/>
      <c r="R52" s="164">
        <f t="shared" si="67"/>
        <v>0</v>
      </c>
      <c r="S52" s="164">
        <f t="shared" si="68"/>
        <v>0</v>
      </c>
      <c r="T52" s="164">
        <f t="shared" si="69"/>
        <v>-25.9</v>
      </c>
      <c r="U52" s="173" t="str">
        <f t="shared" si="19"/>
        <v>Excesiva</v>
      </c>
      <c r="V52" s="164">
        <f t="shared" si="70"/>
        <v>-17.100000000000001</v>
      </c>
      <c r="W52" s="172" t="str">
        <f t="shared" si="20"/>
        <v>Excesiva</v>
      </c>
      <c r="X52" s="164">
        <f t="shared" si="71"/>
        <v>-25.7</v>
      </c>
      <c r="Y52" s="172" t="str">
        <f t="shared" si="21"/>
        <v>Excesiva</v>
      </c>
      <c r="AB52" s="170"/>
      <c r="AC52" s="164">
        <f t="shared" si="58"/>
        <v>0</v>
      </c>
      <c r="AD52" s="164">
        <f t="shared" si="59"/>
        <v>0</v>
      </c>
      <c r="AE52" s="164">
        <f t="shared" si="39"/>
        <v>-17.100000000000001</v>
      </c>
      <c r="AF52" s="172" t="str">
        <f t="shared" si="22"/>
        <v>Excesiva</v>
      </c>
      <c r="AG52" s="164">
        <f t="shared" si="72"/>
        <v>-22.3</v>
      </c>
      <c r="AH52" s="172" t="str">
        <f t="shared" si="23"/>
        <v>Excesiva</v>
      </c>
      <c r="AI52" s="164">
        <f t="shared" si="73"/>
        <v>-23.6</v>
      </c>
      <c r="AJ52" s="172" t="str">
        <f t="shared" si="24"/>
        <v>Excesiva</v>
      </c>
    </row>
    <row r="53" spans="1:36" ht="24.95" customHeight="1" x14ac:dyDescent="0.25">
      <c r="A53" s="170"/>
      <c r="B53" s="164"/>
      <c r="C53" s="164"/>
      <c r="D53" s="170"/>
      <c r="E53" s="170"/>
      <c r="F53" s="171"/>
      <c r="G53" s="171"/>
      <c r="H53" s="170" t="str">
        <f t="shared" si="60"/>
        <v>Estable</v>
      </c>
      <c r="I53" s="7"/>
      <c r="J53" s="4">
        <f t="shared" si="61"/>
        <v>25.9</v>
      </c>
      <c r="K53" s="4">
        <f t="shared" si="62"/>
        <v>17.100000000000001</v>
      </c>
      <c r="L53" s="4">
        <f t="shared" si="63"/>
        <v>25.7</v>
      </c>
      <c r="M53" s="4">
        <f t="shared" si="64"/>
        <v>17.100000000000001</v>
      </c>
      <c r="N53" s="4">
        <f t="shared" si="65"/>
        <v>22.3</v>
      </c>
      <c r="O53" s="4">
        <f t="shared" si="66"/>
        <v>23.6</v>
      </c>
      <c r="P53" s="8"/>
      <c r="Q53" s="170"/>
      <c r="R53" s="164">
        <f t="shared" si="67"/>
        <v>0</v>
      </c>
      <c r="S53" s="164">
        <f t="shared" si="68"/>
        <v>0</v>
      </c>
      <c r="T53" s="164">
        <f t="shared" si="69"/>
        <v>-25.9</v>
      </c>
      <c r="U53" s="173" t="str">
        <f t="shared" si="19"/>
        <v>Excesiva</v>
      </c>
      <c r="V53" s="164">
        <f t="shared" si="70"/>
        <v>-17.100000000000001</v>
      </c>
      <c r="W53" s="172" t="str">
        <f t="shared" si="20"/>
        <v>Excesiva</v>
      </c>
      <c r="X53" s="164">
        <f t="shared" si="71"/>
        <v>-25.7</v>
      </c>
      <c r="Y53" s="172" t="str">
        <f t="shared" si="21"/>
        <v>Excesiva</v>
      </c>
      <c r="AB53" s="170"/>
      <c r="AC53" s="164">
        <f t="shared" si="58"/>
        <v>0</v>
      </c>
      <c r="AD53" s="164">
        <f t="shared" si="59"/>
        <v>0</v>
      </c>
      <c r="AE53" s="164">
        <f t="shared" si="39"/>
        <v>-17.100000000000001</v>
      </c>
      <c r="AF53" s="172" t="str">
        <f t="shared" si="22"/>
        <v>Excesiva</v>
      </c>
      <c r="AG53" s="164">
        <f t="shared" si="72"/>
        <v>-22.3</v>
      </c>
      <c r="AH53" s="172" t="str">
        <f t="shared" si="23"/>
        <v>Excesiva</v>
      </c>
      <c r="AI53" s="164">
        <f t="shared" si="73"/>
        <v>-23.6</v>
      </c>
      <c r="AJ53" s="172" t="str">
        <f t="shared" si="24"/>
        <v>Excesiva</v>
      </c>
    </row>
    <row r="54" spans="1:36" ht="24.95" customHeight="1" x14ac:dyDescent="0.25">
      <c r="A54" s="170"/>
      <c r="B54" s="164"/>
      <c r="C54" s="164"/>
      <c r="D54" s="170"/>
      <c r="E54" s="170"/>
      <c r="F54" s="171"/>
      <c r="G54" s="171"/>
      <c r="H54" s="170" t="str">
        <f t="shared" si="60"/>
        <v>Estable</v>
      </c>
      <c r="I54" s="7"/>
      <c r="J54" s="4">
        <f t="shared" si="61"/>
        <v>25.9</v>
      </c>
      <c r="K54" s="4">
        <f t="shared" si="62"/>
        <v>17.100000000000001</v>
      </c>
      <c r="L54" s="4">
        <f t="shared" si="63"/>
        <v>25.7</v>
      </c>
      <c r="M54" s="4">
        <f t="shared" si="64"/>
        <v>17.100000000000001</v>
      </c>
      <c r="N54" s="4">
        <f t="shared" si="65"/>
        <v>22.3</v>
      </c>
      <c r="O54" s="4">
        <f t="shared" si="66"/>
        <v>23.6</v>
      </c>
      <c r="P54" s="8"/>
      <c r="Q54" s="170"/>
      <c r="R54" s="164">
        <f t="shared" si="67"/>
        <v>0</v>
      </c>
      <c r="S54" s="164">
        <f t="shared" si="68"/>
        <v>0</v>
      </c>
      <c r="T54" s="164">
        <f t="shared" si="69"/>
        <v>-25.9</v>
      </c>
      <c r="U54" s="173" t="str">
        <f t="shared" si="19"/>
        <v>Excesiva</v>
      </c>
      <c r="V54" s="164">
        <f t="shared" si="70"/>
        <v>-17.100000000000001</v>
      </c>
      <c r="W54" s="172" t="str">
        <f t="shared" si="20"/>
        <v>Excesiva</v>
      </c>
      <c r="X54" s="164">
        <f t="shared" si="71"/>
        <v>-25.7</v>
      </c>
      <c r="Y54" s="172" t="str">
        <f t="shared" si="21"/>
        <v>Excesiva</v>
      </c>
      <c r="AB54" s="170"/>
      <c r="AC54" s="164">
        <f t="shared" si="58"/>
        <v>0</v>
      </c>
      <c r="AD54" s="164">
        <f t="shared" si="59"/>
        <v>0</v>
      </c>
      <c r="AE54" s="164">
        <f t="shared" si="39"/>
        <v>-17.100000000000001</v>
      </c>
      <c r="AF54" s="172" t="str">
        <f t="shared" si="22"/>
        <v>Excesiva</v>
      </c>
      <c r="AG54" s="164">
        <f t="shared" si="72"/>
        <v>-22.3</v>
      </c>
      <c r="AH54" s="172" t="str">
        <f t="shared" si="23"/>
        <v>Excesiva</v>
      </c>
      <c r="AI54" s="164">
        <f t="shared" si="73"/>
        <v>-23.6</v>
      </c>
      <c r="AJ54" s="172" t="str">
        <f t="shared" si="24"/>
        <v>Excesiva</v>
      </c>
    </row>
    <row r="55" spans="1:36" ht="24.95" customHeight="1" x14ac:dyDescent="0.25">
      <c r="A55" s="170"/>
      <c r="B55" s="164"/>
      <c r="C55" s="164"/>
      <c r="D55" s="170"/>
      <c r="E55" s="170"/>
      <c r="F55" s="171"/>
      <c r="G55" s="171"/>
      <c r="H55" s="170" t="str">
        <f>IF((G55-F55)&gt;5,"Fluctuante","Estable")</f>
        <v>Estable</v>
      </c>
      <c r="I55" s="7"/>
      <c r="J55" s="4">
        <f>ROUND(IF(E55-D55&gt;2,$K$8-(($K$8-$L$8)/8)*(E55-D55-2),IF(E55-D55&lt;=2,$K$8-(($J$8-$K$8)/4)*(E55-D55-2),"ERROR!")),1)</f>
        <v>25.9</v>
      </c>
      <c r="K55" s="4">
        <f>ROUND(IF(E55-D55&gt;2,$U$8-(($U$8-$V$8)/8)*(E55-D55-2),IF(E55-D55&lt;=2,$U$8-(($T$8-$U$8)/4)*(E55-D55-2),"ERROR!")),1)</f>
        <v>17.100000000000001</v>
      </c>
      <c r="L55" s="4">
        <f>ROUND(IF(E55-D55&gt;2,$X$8-(($X$8-$Y$8)/8)*(E55-D55-2),IF(E55-D55&lt;=2,$X$8-(($W$8-$X$8)/4)*(E55-D55-2),"ERROR!")),1)</f>
        <v>25.7</v>
      </c>
      <c r="M55" s="4">
        <f>ROUND(IF(E55-D55&gt;2,$K$11-(($K$11-$L$11)/8)*(E55-D55-2),IF(E55-D55&lt;=2,$K$11-(($J$11-$K$11)/4)*(E55-D55-2),"ERROR!")),1)</f>
        <v>17.100000000000001</v>
      </c>
      <c r="N55" s="4">
        <f>ROUND(IF(E55-D55&gt;2,$U$11-(($U$11-$V$11)/8)*(E55-D55-2),IF(E55-D55&lt;=2,$U$11-(($T$11-$U$11)/4)*(E55-D55-2),"ERROR!")),1)</f>
        <v>22.3</v>
      </c>
      <c r="O55" s="4">
        <f>ROUND(IF(E55-D55&gt;2,$X$11-(($X$11-$Y$11)/8)*(E55-D55-2),IF(E55-D55&lt;=2,$X$11-(($W$11-$X$11)/4)*(E55-D55-2),"ERROR!")),1)</f>
        <v>23.6</v>
      </c>
      <c r="P55" s="8"/>
      <c r="Q55" s="170"/>
      <c r="R55" s="164">
        <f>B55</f>
        <v>0</v>
      </c>
      <c r="S55" s="164">
        <f>C55</f>
        <v>0</v>
      </c>
      <c r="T55" s="164">
        <f>D55-J55</f>
        <v>-25.9</v>
      </c>
      <c r="U55" s="173" t="str">
        <f t="shared" si="19"/>
        <v>Excesiva</v>
      </c>
      <c r="V55" s="164">
        <f>D55-K55</f>
        <v>-17.100000000000001</v>
      </c>
      <c r="W55" s="172" t="str">
        <f t="shared" si="20"/>
        <v>Excesiva</v>
      </c>
      <c r="X55" s="164">
        <f>D55-L55</f>
        <v>-25.7</v>
      </c>
      <c r="Y55" s="172" t="str">
        <f t="shared" si="21"/>
        <v>Excesiva</v>
      </c>
      <c r="AB55" s="170"/>
      <c r="AC55" s="164">
        <f t="shared" ref="AC55:AC64" si="74">B55</f>
        <v>0</v>
      </c>
      <c r="AD55" s="164">
        <f t="shared" ref="AD55:AD64" si="75">C55</f>
        <v>0</v>
      </c>
      <c r="AE55" s="164">
        <f t="shared" si="39"/>
        <v>-17.100000000000001</v>
      </c>
      <c r="AF55" s="172" t="str">
        <f t="shared" si="22"/>
        <v>Excesiva</v>
      </c>
      <c r="AG55" s="164">
        <f>D55-N55</f>
        <v>-22.3</v>
      </c>
      <c r="AH55" s="172" t="str">
        <f t="shared" si="23"/>
        <v>Excesiva</v>
      </c>
      <c r="AI55" s="164">
        <f>D55-O55</f>
        <v>-23.6</v>
      </c>
      <c r="AJ55" s="172" t="str">
        <f t="shared" si="24"/>
        <v>Excesiva</v>
      </c>
    </row>
    <row r="56" spans="1:36" ht="24.95" customHeight="1" x14ac:dyDescent="0.25">
      <c r="A56" s="170"/>
      <c r="B56" s="164"/>
      <c r="C56" s="164"/>
      <c r="D56" s="170"/>
      <c r="E56" s="170"/>
      <c r="F56" s="171"/>
      <c r="G56" s="171"/>
      <c r="H56" s="170" t="str">
        <f t="shared" ref="H56:H64" si="76">IF((G56-F56)&gt;5,"Fluctuante","Estable")</f>
        <v>Estable</v>
      </c>
      <c r="I56" s="7"/>
      <c r="J56" s="4">
        <f t="shared" ref="J56:J64" si="77">ROUND(IF(E56-D56&gt;2,$K$8-(($K$8-$L$8)/8)*(E56-D56-2),IF(E56-D56&lt;=2,$K$8-(($J$8-$K$8)/4)*(E56-D56-2),"ERROR!")),1)</f>
        <v>25.9</v>
      </c>
      <c r="K56" s="4">
        <f t="shared" ref="K56:K64" si="78">ROUND(IF(E56-D56&gt;2,$U$8-(($U$8-$V$8)/8)*(E56-D56-2),IF(E56-D56&lt;=2,$U$8-(($T$8-$U$8)/4)*(E56-D56-2),"ERROR!")),1)</f>
        <v>17.100000000000001</v>
      </c>
      <c r="L56" s="4">
        <f t="shared" ref="L56:L64" si="79">ROUND(IF(E56-D56&gt;2,$X$8-(($X$8-$Y$8)/8)*(E56-D56-2),IF(E56-D56&lt;=2,$X$8-(($W$8-$X$8)/4)*(E56-D56-2),"ERROR!")),1)</f>
        <v>25.7</v>
      </c>
      <c r="M56" s="4">
        <f t="shared" ref="M56:M64" si="80">ROUND(IF(E56-D56&gt;2,$K$11-(($K$11-$L$11)/8)*(E56-D56-2),IF(E56-D56&lt;=2,$K$11-(($J$11-$K$11)/4)*(E56-D56-2),"ERROR!")),1)</f>
        <v>17.100000000000001</v>
      </c>
      <c r="N56" s="4">
        <f t="shared" ref="N56:N64" si="81">ROUND(IF(E56-D56&gt;2,$U$11-(($U$11-$V$11)/8)*(E56-D56-2),IF(E56-D56&lt;=2,$U$11-(($T$11-$U$11)/4)*(E56-D56-2),"ERROR!")),1)</f>
        <v>22.3</v>
      </c>
      <c r="O56" s="4">
        <f t="shared" ref="O56:O64" si="82">ROUND(IF(E56-D56&gt;2,$X$11-(($X$11-$Y$11)/8)*(E56-D56-2),IF(E56-D56&lt;=2,$X$11-(($W$11-$X$11)/4)*(E56-D56-2),"ERROR!")),1)</f>
        <v>23.6</v>
      </c>
      <c r="P56" s="8"/>
      <c r="Q56" s="170"/>
      <c r="R56" s="164">
        <f t="shared" ref="R56:R64" si="83">B56</f>
        <v>0</v>
      </c>
      <c r="S56" s="164">
        <f t="shared" ref="S56:S64" si="84">C56</f>
        <v>0</v>
      </c>
      <c r="T56" s="164">
        <f t="shared" ref="T56:T64" si="85">D56-J56</f>
        <v>-25.9</v>
      </c>
      <c r="U56" s="173" t="str">
        <f t="shared" si="19"/>
        <v>Excesiva</v>
      </c>
      <c r="V56" s="164">
        <f t="shared" ref="V56:V64" si="86">D56-K56</f>
        <v>-17.100000000000001</v>
      </c>
      <c r="W56" s="172" t="str">
        <f t="shared" si="20"/>
        <v>Excesiva</v>
      </c>
      <c r="X56" s="164">
        <f t="shared" ref="X56:X64" si="87">D56-L56</f>
        <v>-25.7</v>
      </c>
      <c r="Y56" s="172" t="str">
        <f t="shared" si="21"/>
        <v>Excesiva</v>
      </c>
      <c r="AB56" s="170"/>
      <c r="AC56" s="164">
        <f t="shared" si="74"/>
        <v>0</v>
      </c>
      <c r="AD56" s="164">
        <f t="shared" si="75"/>
        <v>0</v>
      </c>
      <c r="AE56" s="164">
        <f t="shared" si="39"/>
        <v>-17.100000000000001</v>
      </c>
      <c r="AF56" s="172" t="str">
        <f t="shared" si="22"/>
        <v>Excesiva</v>
      </c>
      <c r="AG56" s="164">
        <f t="shared" ref="AG56:AG64" si="88">D56-N56</f>
        <v>-22.3</v>
      </c>
      <c r="AH56" s="172" t="str">
        <f t="shared" si="23"/>
        <v>Excesiva</v>
      </c>
      <c r="AI56" s="164">
        <f t="shared" ref="AI56:AI64" si="89">D56-O56</f>
        <v>-23.6</v>
      </c>
      <c r="AJ56" s="172" t="str">
        <f t="shared" si="24"/>
        <v>Excesiva</v>
      </c>
    </row>
    <row r="57" spans="1:36" ht="24.95" customHeight="1" x14ac:dyDescent="0.25">
      <c r="A57" s="170"/>
      <c r="B57" s="164"/>
      <c r="C57" s="164"/>
      <c r="D57" s="170"/>
      <c r="E57" s="170"/>
      <c r="F57" s="171"/>
      <c r="G57" s="171"/>
      <c r="H57" s="170" t="str">
        <f t="shared" si="76"/>
        <v>Estable</v>
      </c>
      <c r="I57" s="7"/>
      <c r="J57" s="4">
        <f t="shared" si="77"/>
        <v>25.9</v>
      </c>
      <c r="K57" s="4">
        <f t="shared" si="78"/>
        <v>17.100000000000001</v>
      </c>
      <c r="L57" s="4">
        <f t="shared" si="79"/>
        <v>25.7</v>
      </c>
      <c r="M57" s="4">
        <f t="shared" si="80"/>
        <v>17.100000000000001</v>
      </c>
      <c r="N57" s="4">
        <f t="shared" si="81"/>
        <v>22.3</v>
      </c>
      <c r="O57" s="4">
        <f t="shared" si="82"/>
        <v>23.6</v>
      </c>
      <c r="P57" s="8"/>
      <c r="Q57" s="170"/>
      <c r="R57" s="164">
        <f t="shared" si="83"/>
        <v>0</v>
      </c>
      <c r="S57" s="164">
        <f t="shared" si="84"/>
        <v>0</v>
      </c>
      <c r="T57" s="164">
        <f t="shared" si="85"/>
        <v>-25.9</v>
      </c>
      <c r="U57" s="173" t="str">
        <f t="shared" si="19"/>
        <v>Excesiva</v>
      </c>
      <c r="V57" s="164">
        <f t="shared" si="86"/>
        <v>-17.100000000000001</v>
      </c>
      <c r="W57" s="172" t="str">
        <f t="shared" si="20"/>
        <v>Excesiva</v>
      </c>
      <c r="X57" s="164">
        <f t="shared" si="87"/>
        <v>-25.7</v>
      </c>
      <c r="Y57" s="172" t="str">
        <f t="shared" si="21"/>
        <v>Excesiva</v>
      </c>
      <c r="AB57" s="170"/>
      <c r="AC57" s="164">
        <f t="shared" si="74"/>
        <v>0</v>
      </c>
      <c r="AD57" s="164">
        <f t="shared" si="75"/>
        <v>0</v>
      </c>
      <c r="AE57" s="164">
        <f t="shared" si="39"/>
        <v>-17.100000000000001</v>
      </c>
      <c r="AF57" s="172" t="str">
        <f t="shared" si="22"/>
        <v>Excesiva</v>
      </c>
      <c r="AG57" s="164">
        <f t="shared" si="88"/>
        <v>-22.3</v>
      </c>
      <c r="AH57" s="172" t="str">
        <f t="shared" si="23"/>
        <v>Excesiva</v>
      </c>
      <c r="AI57" s="164">
        <f t="shared" si="89"/>
        <v>-23.6</v>
      </c>
      <c r="AJ57" s="172" t="str">
        <f t="shared" si="24"/>
        <v>Excesiva</v>
      </c>
    </row>
    <row r="58" spans="1:36" ht="24.95" customHeight="1" x14ac:dyDescent="0.25">
      <c r="A58" s="170"/>
      <c r="B58" s="164"/>
      <c r="C58" s="164"/>
      <c r="D58" s="170"/>
      <c r="E58" s="170"/>
      <c r="F58" s="171"/>
      <c r="G58" s="171"/>
      <c r="H58" s="170" t="str">
        <f t="shared" si="76"/>
        <v>Estable</v>
      </c>
      <c r="I58" s="7"/>
      <c r="J58" s="4">
        <f t="shared" si="77"/>
        <v>25.9</v>
      </c>
      <c r="K58" s="4">
        <f t="shared" si="78"/>
        <v>17.100000000000001</v>
      </c>
      <c r="L58" s="4">
        <f t="shared" si="79"/>
        <v>25.7</v>
      </c>
      <c r="M58" s="4">
        <f t="shared" si="80"/>
        <v>17.100000000000001</v>
      </c>
      <c r="N58" s="4">
        <f t="shared" si="81"/>
        <v>22.3</v>
      </c>
      <c r="O58" s="4">
        <f t="shared" si="82"/>
        <v>23.6</v>
      </c>
      <c r="P58" s="8"/>
      <c r="Q58" s="170"/>
      <c r="R58" s="164">
        <f t="shared" si="83"/>
        <v>0</v>
      </c>
      <c r="S58" s="164">
        <f t="shared" si="84"/>
        <v>0</v>
      </c>
      <c r="T58" s="164">
        <f t="shared" si="85"/>
        <v>-25.9</v>
      </c>
      <c r="U58" s="173" t="str">
        <f t="shared" si="19"/>
        <v>Excesiva</v>
      </c>
      <c r="V58" s="164">
        <f t="shared" si="86"/>
        <v>-17.100000000000001</v>
      </c>
      <c r="W58" s="172" t="str">
        <f t="shared" si="20"/>
        <v>Excesiva</v>
      </c>
      <c r="X58" s="164">
        <f t="shared" si="87"/>
        <v>-25.7</v>
      </c>
      <c r="Y58" s="172" t="str">
        <f t="shared" si="21"/>
        <v>Excesiva</v>
      </c>
      <c r="AB58" s="170"/>
      <c r="AC58" s="164">
        <f t="shared" si="74"/>
        <v>0</v>
      </c>
      <c r="AD58" s="164">
        <f t="shared" si="75"/>
        <v>0</v>
      </c>
      <c r="AE58" s="164">
        <f t="shared" si="39"/>
        <v>-17.100000000000001</v>
      </c>
      <c r="AF58" s="172" t="str">
        <f t="shared" si="22"/>
        <v>Excesiva</v>
      </c>
      <c r="AG58" s="164">
        <f t="shared" si="88"/>
        <v>-22.3</v>
      </c>
      <c r="AH58" s="172" t="str">
        <f t="shared" si="23"/>
        <v>Excesiva</v>
      </c>
      <c r="AI58" s="164">
        <f t="shared" si="89"/>
        <v>-23.6</v>
      </c>
      <c r="AJ58" s="172" t="str">
        <f t="shared" si="24"/>
        <v>Excesiva</v>
      </c>
    </row>
    <row r="59" spans="1:36" ht="24.95" customHeight="1" x14ac:dyDescent="0.25">
      <c r="A59" s="170"/>
      <c r="B59" s="164"/>
      <c r="C59" s="164"/>
      <c r="D59" s="170"/>
      <c r="E59" s="170"/>
      <c r="F59" s="171"/>
      <c r="G59" s="171"/>
      <c r="H59" s="170" t="str">
        <f t="shared" si="76"/>
        <v>Estable</v>
      </c>
      <c r="I59" s="7"/>
      <c r="J59" s="4">
        <f t="shared" si="77"/>
        <v>25.9</v>
      </c>
      <c r="K59" s="4">
        <f t="shared" si="78"/>
        <v>17.100000000000001</v>
      </c>
      <c r="L59" s="4">
        <f t="shared" si="79"/>
        <v>25.7</v>
      </c>
      <c r="M59" s="4">
        <f t="shared" si="80"/>
        <v>17.100000000000001</v>
      </c>
      <c r="N59" s="4">
        <f t="shared" si="81"/>
        <v>22.3</v>
      </c>
      <c r="O59" s="4">
        <f t="shared" si="82"/>
        <v>23.6</v>
      </c>
      <c r="P59" s="8"/>
      <c r="Q59" s="170"/>
      <c r="R59" s="164">
        <f t="shared" si="83"/>
        <v>0</v>
      </c>
      <c r="S59" s="164">
        <f t="shared" si="84"/>
        <v>0</v>
      </c>
      <c r="T59" s="164">
        <f t="shared" si="85"/>
        <v>-25.9</v>
      </c>
      <c r="U59" s="173" t="str">
        <f t="shared" si="19"/>
        <v>Excesiva</v>
      </c>
      <c r="V59" s="164">
        <f t="shared" si="86"/>
        <v>-17.100000000000001</v>
      </c>
      <c r="W59" s="172" t="str">
        <f t="shared" si="20"/>
        <v>Excesiva</v>
      </c>
      <c r="X59" s="164">
        <f t="shared" si="87"/>
        <v>-25.7</v>
      </c>
      <c r="Y59" s="172" t="str">
        <f t="shared" si="21"/>
        <v>Excesiva</v>
      </c>
      <c r="AB59" s="170"/>
      <c r="AC59" s="164">
        <f t="shared" si="74"/>
        <v>0</v>
      </c>
      <c r="AD59" s="164">
        <f t="shared" si="75"/>
        <v>0</v>
      </c>
      <c r="AE59" s="164">
        <f t="shared" si="39"/>
        <v>-17.100000000000001</v>
      </c>
      <c r="AF59" s="172" t="str">
        <f t="shared" si="22"/>
        <v>Excesiva</v>
      </c>
      <c r="AG59" s="164">
        <f t="shared" si="88"/>
        <v>-22.3</v>
      </c>
      <c r="AH59" s="172" t="str">
        <f t="shared" si="23"/>
        <v>Excesiva</v>
      </c>
      <c r="AI59" s="164">
        <f t="shared" si="89"/>
        <v>-23.6</v>
      </c>
      <c r="AJ59" s="172" t="str">
        <f t="shared" si="24"/>
        <v>Excesiva</v>
      </c>
    </row>
    <row r="60" spans="1:36" ht="24.95" customHeight="1" x14ac:dyDescent="0.25">
      <c r="A60" s="170"/>
      <c r="B60" s="164"/>
      <c r="C60" s="164"/>
      <c r="D60" s="170"/>
      <c r="E60" s="170"/>
      <c r="F60" s="171"/>
      <c r="G60" s="171"/>
      <c r="H60" s="170" t="str">
        <f t="shared" si="76"/>
        <v>Estable</v>
      </c>
      <c r="I60" s="7"/>
      <c r="J60" s="4">
        <f t="shared" si="77"/>
        <v>25.9</v>
      </c>
      <c r="K60" s="4">
        <f t="shared" si="78"/>
        <v>17.100000000000001</v>
      </c>
      <c r="L60" s="4">
        <f t="shared" si="79"/>
        <v>25.7</v>
      </c>
      <c r="M60" s="4">
        <f t="shared" si="80"/>
        <v>17.100000000000001</v>
      </c>
      <c r="N60" s="4">
        <f t="shared" si="81"/>
        <v>22.3</v>
      </c>
      <c r="O60" s="4">
        <f t="shared" si="82"/>
        <v>23.6</v>
      </c>
      <c r="P60" s="8"/>
      <c r="Q60" s="170"/>
      <c r="R60" s="164">
        <f t="shared" si="83"/>
        <v>0</v>
      </c>
      <c r="S60" s="164">
        <f t="shared" si="84"/>
        <v>0</v>
      </c>
      <c r="T60" s="164">
        <f t="shared" si="85"/>
        <v>-25.9</v>
      </c>
      <c r="U60" s="173" t="str">
        <f t="shared" si="19"/>
        <v>Excesiva</v>
      </c>
      <c r="V60" s="164">
        <f t="shared" si="86"/>
        <v>-17.100000000000001</v>
      </c>
      <c r="W60" s="172" t="str">
        <f t="shared" si="20"/>
        <v>Excesiva</v>
      </c>
      <c r="X60" s="164">
        <f t="shared" si="87"/>
        <v>-25.7</v>
      </c>
      <c r="Y60" s="172" t="str">
        <f t="shared" si="21"/>
        <v>Excesiva</v>
      </c>
      <c r="AB60" s="170"/>
      <c r="AC60" s="164">
        <f t="shared" si="74"/>
        <v>0</v>
      </c>
      <c r="AD60" s="164">
        <f t="shared" si="75"/>
        <v>0</v>
      </c>
      <c r="AE60" s="164">
        <f t="shared" si="39"/>
        <v>-17.100000000000001</v>
      </c>
      <c r="AF60" s="172" t="str">
        <f t="shared" si="22"/>
        <v>Excesiva</v>
      </c>
      <c r="AG60" s="164">
        <f t="shared" si="88"/>
        <v>-22.3</v>
      </c>
      <c r="AH60" s="172" t="str">
        <f t="shared" si="23"/>
        <v>Excesiva</v>
      </c>
      <c r="AI60" s="164">
        <f t="shared" si="89"/>
        <v>-23.6</v>
      </c>
      <c r="AJ60" s="172" t="str">
        <f t="shared" si="24"/>
        <v>Excesiva</v>
      </c>
    </row>
    <row r="61" spans="1:36" ht="24.95" customHeight="1" x14ac:dyDescent="0.25">
      <c r="A61" s="170"/>
      <c r="B61" s="164"/>
      <c r="C61" s="164"/>
      <c r="D61" s="170"/>
      <c r="E61" s="170"/>
      <c r="F61" s="171"/>
      <c r="G61" s="171"/>
      <c r="H61" s="170" t="str">
        <f t="shared" si="76"/>
        <v>Estable</v>
      </c>
      <c r="I61" s="7"/>
      <c r="J61" s="4">
        <f t="shared" si="77"/>
        <v>25.9</v>
      </c>
      <c r="K61" s="4">
        <f t="shared" si="78"/>
        <v>17.100000000000001</v>
      </c>
      <c r="L61" s="4">
        <f t="shared" si="79"/>
        <v>25.7</v>
      </c>
      <c r="M61" s="4">
        <f t="shared" si="80"/>
        <v>17.100000000000001</v>
      </c>
      <c r="N61" s="4">
        <f t="shared" si="81"/>
        <v>22.3</v>
      </c>
      <c r="O61" s="4">
        <f t="shared" si="82"/>
        <v>23.6</v>
      </c>
      <c r="P61" s="8"/>
      <c r="Q61" s="170"/>
      <c r="R61" s="164">
        <f t="shared" si="83"/>
        <v>0</v>
      </c>
      <c r="S61" s="164">
        <f t="shared" si="84"/>
        <v>0</v>
      </c>
      <c r="T61" s="164">
        <f t="shared" si="85"/>
        <v>-25.9</v>
      </c>
      <c r="U61" s="173" t="str">
        <f t="shared" si="19"/>
        <v>Excesiva</v>
      </c>
      <c r="V61" s="164">
        <f t="shared" si="86"/>
        <v>-17.100000000000001</v>
      </c>
      <c r="W61" s="172" t="str">
        <f t="shared" si="20"/>
        <v>Excesiva</v>
      </c>
      <c r="X61" s="164">
        <f t="shared" si="87"/>
        <v>-25.7</v>
      </c>
      <c r="Y61" s="172" t="str">
        <f t="shared" si="21"/>
        <v>Excesiva</v>
      </c>
      <c r="AB61" s="170"/>
      <c r="AC61" s="164">
        <f t="shared" si="74"/>
        <v>0</v>
      </c>
      <c r="AD61" s="164">
        <f t="shared" si="75"/>
        <v>0</v>
      </c>
      <c r="AE61" s="164">
        <f t="shared" si="39"/>
        <v>-17.100000000000001</v>
      </c>
      <c r="AF61" s="172" t="str">
        <f t="shared" si="22"/>
        <v>Excesiva</v>
      </c>
      <c r="AG61" s="164">
        <f t="shared" si="88"/>
        <v>-22.3</v>
      </c>
      <c r="AH61" s="172" t="str">
        <f t="shared" si="23"/>
        <v>Excesiva</v>
      </c>
      <c r="AI61" s="164">
        <f t="shared" si="89"/>
        <v>-23.6</v>
      </c>
      <c r="AJ61" s="172" t="str">
        <f t="shared" si="24"/>
        <v>Excesiva</v>
      </c>
    </row>
    <row r="62" spans="1:36" ht="24.95" customHeight="1" x14ac:dyDescent="0.25">
      <c r="A62" s="170"/>
      <c r="B62" s="164"/>
      <c r="C62" s="164"/>
      <c r="D62" s="170"/>
      <c r="E62" s="170"/>
      <c r="F62" s="171"/>
      <c r="G62" s="171"/>
      <c r="H62" s="170" t="str">
        <f t="shared" si="76"/>
        <v>Estable</v>
      </c>
      <c r="I62" s="7"/>
      <c r="J62" s="4">
        <f t="shared" si="77"/>
        <v>25.9</v>
      </c>
      <c r="K62" s="4">
        <f t="shared" si="78"/>
        <v>17.100000000000001</v>
      </c>
      <c r="L62" s="4">
        <f t="shared" si="79"/>
        <v>25.7</v>
      </c>
      <c r="M62" s="4">
        <f t="shared" si="80"/>
        <v>17.100000000000001</v>
      </c>
      <c r="N62" s="4">
        <f t="shared" si="81"/>
        <v>22.3</v>
      </c>
      <c r="O62" s="4">
        <f t="shared" si="82"/>
        <v>23.6</v>
      </c>
      <c r="P62" s="8"/>
      <c r="Q62" s="170"/>
      <c r="R62" s="164">
        <f t="shared" si="83"/>
        <v>0</v>
      </c>
      <c r="S62" s="164">
        <f t="shared" si="84"/>
        <v>0</v>
      </c>
      <c r="T62" s="164">
        <f t="shared" si="85"/>
        <v>-25.9</v>
      </c>
      <c r="U62" s="173" t="str">
        <f t="shared" si="19"/>
        <v>Excesiva</v>
      </c>
      <c r="V62" s="164">
        <f t="shared" si="86"/>
        <v>-17.100000000000001</v>
      </c>
      <c r="W62" s="172" t="str">
        <f t="shared" si="20"/>
        <v>Excesiva</v>
      </c>
      <c r="X62" s="164">
        <f t="shared" si="87"/>
        <v>-25.7</v>
      </c>
      <c r="Y62" s="172" t="str">
        <f t="shared" si="21"/>
        <v>Excesiva</v>
      </c>
      <c r="AB62" s="170"/>
      <c r="AC62" s="164">
        <f t="shared" si="74"/>
        <v>0</v>
      </c>
      <c r="AD62" s="164">
        <f t="shared" si="75"/>
        <v>0</v>
      </c>
      <c r="AE62" s="164">
        <f t="shared" si="39"/>
        <v>-17.100000000000001</v>
      </c>
      <c r="AF62" s="172" t="str">
        <f t="shared" si="22"/>
        <v>Excesiva</v>
      </c>
      <c r="AG62" s="164">
        <f t="shared" si="88"/>
        <v>-22.3</v>
      </c>
      <c r="AH62" s="172" t="str">
        <f t="shared" si="23"/>
        <v>Excesiva</v>
      </c>
      <c r="AI62" s="164">
        <f t="shared" si="89"/>
        <v>-23.6</v>
      </c>
      <c r="AJ62" s="172" t="str">
        <f t="shared" si="24"/>
        <v>Excesiva</v>
      </c>
    </row>
    <row r="63" spans="1:36" ht="24.95" customHeight="1" x14ac:dyDescent="0.25">
      <c r="A63" s="170"/>
      <c r="B63" s="164"/>
      <c r="C63" s="164"/>
      <c r="D63" s="170"/>
      <c r="E63" s="170"/>
      <c r="F63" s="171"/>
      <c r="G63" s="171"/>
      <c r="H63" s="170" t="str">
        <f t="shared" si="76"/>
        <v>Estable</v>
      </c>
      <c r="I63" s="7"/>
      <c r="J63" s="4">
        <f t="shared" si="77"/>
        <v>25.9</v>
      </c>
      <c r="K63" s="4">
        <f t="shared" si="78"/>
        <v>17.100000000000001</v>
      </c>
      <c r="L63" s="4">
        <f t="shared" si="79"/>
        <v>25.7</v>
      </c>
      <c r="M63" s="4">
        <f t="shared" si="80"/>
        <v>17.100000000000001</v>
      </c>
      <c r="N63" s="4">
        <f t="shared" si="81"/>
        <v>22.3</v>
      </c>
      <c r="O63" s="4">
        <f t="shared" si="82"/>
        <v>23.6</v>
      </c>
      <c r="P63" s="8"/>
      <c r="Q63" s="170"/>
      <c r="R63" s="164">
        <f t="shared" si="83"/>
        <v>0</v>
      </c>
      <c r="S63" s="164">
        <f t="shared" si="84"/>
        <v>0</v>
      </c>
      <c r="T63" s="164">
        <f t="shared" si="85"/>
        <v>-25.9</v>
      </c>
      <c r="U63" s="173" t="str">
        <f t="shared" si="19"/>
        <v>Excesiva</v>
      </c>
      <c r="V63" s="164">
        <f t="shared" si="86"/>
        <v>-17.100000000000001</v>
      </c>
      <c r="W63" s="172" t="str">
        <f t="shared" si="20"/>
        <v>Excesiva</v>
      </c>
      <c r="X63" s="164">
        <f t="shared" si="87"/>
        <v>-25.7</v>
      </c>
      <c r="Y63" s="172" t="str">
        <f t="shared" si="21"/>
        <v>Excesiva</v>
      </c>
      <c r="AB63" s="170"/>
      <c r="AC63" s="164">
        <f t="shared" si="74"/>
        <v>0</v>
      </c>
      <c r="AD63" s="164">
        <f t="shared" si="75"/>
        <v>0</v>
      </c>
      <c r="AE63" s="164">
        <f t="shared" si="39"/>
        <v>-17.100000000000001</v>
      </c>
      <c r="AF63" s="172" t="str">
        <f t="shared" si="22"/>
        <v>Excesiva</v>
      </c>
      <c r="AG63" s="164">
        <f t="shared" si="88"/>
        <v>-22.3</v>
      </c>
      <c r="AH63" s="172" t="str">
        <f t="shared" si="23"/>
        <v>Excesiva</v>
      </c>
      <c r="AI63" s="164">
        <f t="shared" si="89"/>
        <v>-23.6</v>
      </c>
      <c r="AJ63" s="172" t="str">
        <f t="shared" si="24"/>
        <v>Excesiva</v>
      </c>
    </row>
    <row r="64" spans="1:36" ht="24.95" customHeight="1" x14ac:dyDescent="0.25">
      <c r="A64" s="170"/>
      <c r="B64" s="164"/>
      <c r="C64" s="164"/>
      <c r="D64" s="170"/>
      <c r="E64" s="170"/>
      <c r="F64" s="171"/>
      <c r="G64" s="171"/>
      <c r="H64" s="170" t="str">
        <f t="shared" si="76"/>
        <v>Estable</v>
      </c>
      <c r="I64" s="7"/>
      <c r="J64" s="4">
        <f t="shared" si="77"/>
        <v>25.9</v>
      </c>
      <c r="K64" s="4">
        <f t="shared" si="78"/>
        <v>17.100000000000001</v>
      </c>
      <c r="L64" s="4">
        <f t="shared" si="79"/>
        <v>25.7</v>
      </c>
      <c r="M64" s="4">
        <f t="shared" si="80"/>
        <v>17.100000000000001</v>
      </c>
      <c r="N64" s="4">
        <f t="shared" si="81"/>
        <v>22.3</v>
      </c>
      <c r="O64" s="4">
        <f t="shared" si="82"/>
        <v>23.6</v>
      </c>
      <c r="P64" s="8"/>
      <c r="Q64" s="170"/>
      <c r="R64" s="164">
        <f t="shared" si="83"/>
        <v>0</v>
      </c>
      <c r="S64" s="164">
        <f t="shared" si="84"/>
        <v>0</v>
      </c>
      <c r="T64" s="164">
        <f t="shared" si="85"/>
        <v>-25.9</v>
      </c>
      <c r="U64" s="173" t="str">
        <f t="shared" si="19"/>
        <v>Excesiva</v>
      </c>
      <c r="V64" s="164">
        <f t="shared" si="86"/>
        <v>-17.100000000000001</v>
      </c>
      <c r="W64" s="172" t="str">
        <f t="shared" si="20"/>
        <v>Excesiva</v>
      </c>
      <c r="X64" s="164">
        <f t="shared" si="87"/>
        <v>-25.7</v>
      </c>
      <c r="Y64" s="172" t="str">
        <f t="shared" si="21"/>
        <v>Excesiva</v>
      </c>
      <c r="AB64" s="170"/>
      <c r="AC64" s="164">
        <f t="shared" si="74"/>
        <v>0</v>
      </c>
      <c r="AD64" s="164">
        <f t="shared" si="75"/>
        <v>0</v>
      </c>
      <c r="AE64" s="164">
        <f t="shared" si="39"/>
        <v>-17.100000000000001</v>
      </c>
      <c r="AF64" s="172" t="str">
        <f t="shared" si="22"/>
        <v>Excesiva</v>
      </c>
      <c r="AG64" s="164">
        <f t="shared" si="88"/>
        <v>-22.3</v>
      </c>
      <c r="AH64" s="172" t="str">
        <f t="shared" si="23"/>
        <v>Excesiva</v>
      </c>
      <c r="AI64" s="164">
        <f t="shared" si="89"/>
        <v>-23.6</v>
      </c>
      <c r="AJ64" s="172" t="str">
        <f t="shared" si="24"/>
        <v>Excesiva</v>
      </c>
    </row>
    <row r="65" spans="1:36" ht="24.95" customHeight="1" x14ac:dyDescent="0.25">
      <c r="A65" s="170"/>
      <c r="B65" s="164"/>
      <c r="C65" s="164"/>
      <c r="D65" s="170"/>
      <c r="E65" s="170"/>
      <c r="F65" s="171"/>
      <c r="G65" s="171"/>
      <c r="H65" s="170" t="str">
        <f t="shared" ref="H65:H81" si="90">IF((G65-F65)&gt;5,"Fluctuante","Estable")</f>
        <v>Estable</v>
      </c>
      <c r="J65" s="4">
        <f t="shared" ref="J65:J114" si="91">ROUND(IF(E65-D65&gt;2,$K$8-(($K$8-$L$8)/8)*(E65-D65-2),IF(E65-D65&lt;=2,$K$8-(($J$8-$K$8)/4)*(E65-D65-2),"ERROR!")),1)</f>
        <v>25.9</v>
      </c>
      <c r="K65" s="4">
        <f t="shared" ref="K65:K114" si="92">ROUND(IF(E65-D65&gt;2,$U$8-(($U$8-$V$8)/8)*(E65-D65-2),IF(E65-D65&lt;=2,$U$8-(($T$8-$U$8)/4)*(E65-D65-2),"ERROR!")),1)</f>
        <v>17.100000000000001</v>
      </c>
      <c r="L65" s="4">
        <f t="shared" ref="L65:L114" si="93">ROUND(IF(E65-D65&gt;2,$X$8-(($X$8-$Y$8)/8)*(E65-D65-2),IF(E65-D65&lt;=2,$X$8-(($W$8-$X$8)/4)*(E65-D65-2),"ERROR!")),1)</f>
        <v>25.7</v>
      </c>
      <c r="M65" s="4">
        <f t="shared" ref="M65:M114" si="94">ROUND(IF(E65-D65&gt;2,$K$11-(($K$11-$L$11)/8)*(E65-D65-2),IF(E65-D65&lt;=2,$K$11-(($J$11-$K$11)/4)*(E65-D65-2),"ERROR!")),1)</f>
        <v>17.100000000000001</v>
      </c>
      <c r="N65" s="4">
        <f t="shared" ref="N65:N114" si="95">ROUND(IF(E65-D65&gt;2,$U$11-(($U$11-$V$11)/8)*(E65-D65-2),IF(E65-D65&lt;=2,$U$11-(($T$11-$U$11)/4)*(E65-D65-2),"ERROR!")),1)</f>
        <v>22.3</v>
      </c>
      <c r="O65" s="4">
        <f t="shared" ref="O65:O114" si="96">ROUND(IF(E65-D65&gt;2,$X$11-(($X$11-$Y$11)/8)*(E65-D65-2),IF(E65-D65&lt;=2,$X$11-(($W$11-$X$11)/4)*(E65-D65-2),"ERROR!")),1)</f>
        <v>23.6</v>
      </c>
      <c r="Q65" s="170"/>
      <c r="R65" s="164">
        <f t="shared" ref="R65:R114" si="97">B65</f>
        <v>0</v>
      </c>
      <c r="S65" s="164">
        <f t="shared" ref="S65:S114" si="98">C65</f>
        <v>0</v>
      </c>
      <c r="T65" s="164">
        <f t="shared" ref="T65:T114" si="99">D65-J65</f>
        <v>-25.9</v>
      </c>
      <c r="U65" s="173" t="str">
        <f t="shared" si="19"/>
        <v>Excesiva</v>
      </c>
      <c r="V65" s="164">
        <f t="shared" ref="V65:V114" si="100">D65-K65</f>
        <v>-17.100000000000001</v>
      </c>
      <c r="W65" s="172" t="str">
        <f t="shared" si="20"/>
        <v>Excesiva</v>
      </c>
      <c r="X65" s="164">
        <f t="shared" ref="X65:X114" si="101">D65-L65</f>
        <v>-25.7</v>
      </c>
      <c r="Y65" s="172" t="str">
        <f t="shared" si="21"/>
        <v>Excesiva</v>
      </c>
      <c r="AB65" s="170"/>
      <c r="AC65" s="164">
        <f t="shared" ref="AC65:AC114" si="102">B65</f>
        <v>0</v>
      </c>
      <c r="AD65" s="164">
        <f t="shared" ref="AD65:AD114" si="103">C65</f>
        <v>0</v>
      </c>
      <c r="AE65" s="164">
        <f t="shared" ref="AE65:AE114" si="104">D65-M65</f>
        <v>-17.100000000000001</v>
      </c>
      <c r="AF65" s="172" t="str">
        <f t="shared" si="22"/>
        <v>Excesiva</v>
      </c>
      <c r="AG65" s="164">
        <f t="shared" ref="AG65:AG114" si="105">D65-N65</f>
        <v>-22.3</v>
      </c>
      <c r="AH65" s="172" t="str">
        <f t="shared" si="23"/>
        <v>Excesiva</v>
      </c>
      <c r="AI65" s="164">
        <f t="shared" ref="AI65:AI114" si="106">D65-O65</f>
        <v>-23.6</v>
      </c>
      <c r="AJ65" s="172" t="str">
        <f t="shared" si="24"/>
        <v>Excesiva</v>
      </c>
    </row>
    <row r="66" spans="1:36" ht="24.95" customHeight="1" x14ac:dyDescent="0.25">
      <c r="A66" s="170"/>
      <c r="B66" s="164"/>
      <c r="C66" s="164"/>
      <c r="D66" s="170"/>
      <c r="E66" s="170"/>
      <c r="F66" s="171"/>
      <c r="G66" s="171"/>
      <c r="H66" s="170" t="str">
        <f t="shared" si="90"/>
        <v>Estable</v>
      </c>
      <c r="J66" s="4">
        <f t="shared" si="91"/>
        <v>25.9</v>
      </c>
      <c r="K66" s="4">
        <f t="shared" si="92"/>
        <v>17.100000000000001</v>
      </c>
      <c r="L66" s="4">
        <f t="shared" si="93"/>
        <v>25.7</v>
      </c>
      <c r="M66" s="4">
        <f t="shared" si="94"/>
        <v>17.100000000000001</v>
      </c>
      <c r="N66" s="4">
        <f t="shared" si="95"/>
        <v>22.3</v>
      </c>
      <c r="O66" s="4">
        <f t="shared" si="96"/>
        <v>23.6</v>
      </c>
      <c r="Q66" s="170"/>
      <c r="R66" s="164">
        <f t="shared" si="97"/>
        <v>0</v>
      </c>
      <c r="S66" s="164">
        <f t="shared" si="98"/>
        <v>0</v>
      </c>
      <c r="T66" s="164">
        <f t="shared" si="99"/>
        <v>-25.9</v>
      </c>
      <c r="U66" s="173" t="str">
        <f t="shared" si="19"/>
        <v>Excesiva</v>
      </c>
      <c r="V66" s="164">
        <f t="shared" si="100"/>
        <v>-17.100000000000001</v>
      </c>
      <c r="W66" s="172" t="str">
        <f t="shared" si="20"/>
        <v>Excesiva</v>
      </c>
      <c r="X66" s="164">
        <f t="shared" si="101"/>
        <v>-25.7</v>
      </c>
      <c r="Y66" s="172" t="str">
        <f t="shared" si="21"/>
        <v>Excesiva</v>
      </c>
      <c r="AB66" s="170"/>
      <c r="AC66" s="164">
        <f t="shared" si="102"/>
        <v>0</v>
      </c>
      <c r="AD66" s="164">
        <f t="shared" si="103"/>
        <v>0</v>
      </c>
      <c r="AE66" s="164">
        <f t="shared" si="104"/>
        <v>-17.100000000000001</v>
      </c>
      <c r="AF66" s="172" t="str">
        <f t="shared" si="22"/>
        <v>Excesiva</v>
      </c>
      <c r="AG66" s="164">
        <f t="shared" si="105"/>
        <v>-22.3</v>
      </c>
      <c r="AH66" s="172" t="str">
        <f t="shared" si="23"/>
        <v>Excesiva</v>
      </c>
      <c r="AI66" s="164">
        <f t="shared" si="106"/>
        <v>-23.6</v>
      </c>
      <c r="AJ66" s="172" t="str">
        <f t="shared" si="24"/>
        <v>Excesiva</v>
      </c>
    </row>
    <row r="67" spans="1:36" ht="24.95" customHeight="1" x14ac:dyDescent="0.25">
      <c r="A67" s="170"/>
      <c r="B67" s="164"/>
      <c r="C67" s="164"/>
      <c r="D67" s="170"/>
      <c r="E67" s="170"/>
      <c r="F67" s="171"/>
      <c r="G67" s="171"/>
      <c r="H67" s="170" t="str">
        <f t="shared" si="90"/>
        <v>Estable</v>
      </c>
      <c r="J67" s="4">
        <f t="shared" si="91"/>
        <v>25.9</v>
      </c>
      <c r="K67" s="4">
        <f t="shared" si="92"/>
        <v>17.100000000000001</v>
      </c>
      <c r="L67" s="4">
        <f t="shared" si="93"/>
        <v>25.7</v>
      </c>
      <c r="M67" s="4">
        <f t="shared" si="94"/>
        <v>17.100000000000001</v>
      </c>
      <c r="N67" s="4">
        <f t="shared" si="95"/>
        <v>22.3</v>
      </c>
      <c r="O67" s="4">
        <f t="shared" si="96"/>
        <v>23.6</v>
      </c>
      <c r="Q67" s="170"/>
      <c r="R67" s="164">
        <f t="shared" si="97"/>
        <v>0</v>
      </c>
      <c r="S67" s="164">
        <f t="shared" si="98"/>
        <v>0</v>
      </c>
      <c r="T67" s="164">
        <f t="shared" si="99"/>
        <v>-25.9</v>
      </c>
      <c r="U67" s="173" t="str">
        <f t="shared" si="19"/>
        <v>Excesiva</v>
      </c>
      <c r="V67" s="164">
        <f t="shared" si="100"/>
        <v>-17.100000000000001</v>
      </c>
      <c r="W67" s="172" t="str">
        <f t="shared" si="20"/>
        <v>Excesiva</v>
      </c>
      <c r="X67" s="164">
        <f t="shared" si="101"/>
        <v>-25.7</v>
      </c>
      <c r="Y67" s="172" t="str">
        <f t="shared" si="21"/>
        <v>Excesiva</v>
      </c>
      <c r="AB67" s="170"/>
      <c r="AC67" s="164">
        <f t="shared" si="102"/>
        <v>0</v>
      </c>
      <c r="AD67" s="164">
        <f t="shared" si="103"/>
        <v>0</v>
      </c>
      <c r="AE67" s="164">
        <f t="shared" si="104"/>
        <v>-17.100000000000001</v>
      </c>
      <c r="AF67" s="172" t="str">
        <f t="shared" si="22"/>
        <v>Excesiva</v>
      </c>
      <c r="AG67" s="164">
        <f t="shared" si="105"/>
        <v>-22.3</v>
      </c>
      <c r="AH67" s="172" t="str">
        <f t="shared" si="23"/>
        <v>Excesiva</v>
      </c>
      <c r="AI67" s="164">
        <f t="shared" si="106"/>
        <v>-23.6</v>
      </c>
      <c r="AJ67" s="172" t="str">
        <f t="shared" si="24"/>
        <v>Excesiva</v>
      </c>
    </row>
    <row r="68" spans="1:36" ht="24.95" customHeight="1" x14ac:dyDescent="0.25">
      <c r="A68" s="170"/>
      <c r="B68" s="164"/>
      <c r="C68" s="164"/>
      <c r="D68" s="170"/>
      <c r="E68" s="170"/>
      <c r="F68" s="171"/>
      <c r="G68" s="171"/>
      <c r="H68" s="170" t="str">
        <f t="shared" si="90"/>
        <v>Estable</v>
      </c>
      <c r="J68" s="4">
        <f t="shared" si="91"/>
        <v>25.9</v>
      </c>
      <c r="K68" s="4">
        <f t="shared" si="92"/>
        <v>17.100000000000001</v>
      </c>
      <c r="L68" s="4">
        <f t="shared" si="93"/>
        <v>25.7</v>
      </c>
      <c r="M68" s="4">
        <f t="shared" si="94"/>
        <v>17.100000000000001</v>
      </c>
      <c r="N68" s="4">
        <f t="shared" si="95"/>
        <v>22.3</v>
      </c>
      <c r="O68" s="4">
        <f t="shared" si="96"/>
        <v>23.6</v>
      </c>
      <c r="Q68" s="170"/>
      <c r="R68" s="164">
        <f t="shared" si="97"/>
        <v>0</v>
      </c>
      <c r="S68" s="164">
        <f t="shared" si="98"/>
        <v>0</v>
      </c>
      <c r="T68" s="164">
        <f t="shared" si="99"/>
        <v>-25.9</v>
      </c>
      <c r="U68" s="173" t="str">
        <f t="shared" si="19"/>
        <v>Excesiva</v>
      </c>
      <c r="V68" s="164">
        <f t="shared" si="100"/>
        <v>-17.100000000000001</v>
      </c>
      <c r="W68" s="172" t="str">
        <f t="shared" si="20"/>
        <v>Excesiva</v>
      </c>
      <c r="X68" s="164">
        <f t="shared" si="101"/>
        <v>-25.7</v>
      </c>
      <c r="Y68" s="172" t="str">
        <f t="shared" si="21"/>
        <v>Excesiva</v>
      </c>
      <c r="AB68" s="170"/>
      <c r="AC68" s="164">
        <f t="shared" si="102"/>
        <v>0</v>
      </c>
      <c r="AD68" s="164">
        <f t="shared" si="103"/>
        <v>0</v>
      </c>
      <c r="AE68" s="164">
        <f t="shared" si="104"/>
        <v>-17.100000000000001</v>
      </c>
      <c r="AF68" s="172" t="str">
        <f t="shared" si="22"/>
        <v>Excesiva</v>
      </c>
      <c r="AG68" s="164">
        <f t="shared" si="105"/>
        <v>-22.3</v>
      </c>
      <c r="AH68" s="172" t="str">
        <f t="shared" si="23"/>
        <v>Excesiva</v>
      </c>
      <c r="AI68" s="164">
        <f t="shared" si="106"/>
        <v>-23.6</v>
      </c>
      <c r="AJ68" s="172" t="str">
        <f t="shared" si="24"/>
        <v>Excesiva</v>
      </c>
    </row>
    <row r="69" spans="1:36" ht="24.95" customHeight="1" x14ac:dyDescent="0.25">
      <c r="A69" s="170"/>
      <c r="B69" s="164"/>
      <c r="C69" s="164"/>
      <c r="D69" s="170"/>
      <c r="E69" s="170"/>
      <c r="F69" s="171"/>
      <c r="G69" s="171"/>
      <c r="H69" s="170" t="str">
        <f t="shared" si="90"/>
        <v>Estable</v>
      </c>
      <c r="J69" s="4">
        <f t="shared" si="91"/>
        <v>25.9</v>
      </c>
      <c r="K69" s="4">
        <f t="shared" si="92"/>
        <v>17.100000000000001</v>
      </c>
      <c r="L69" s="4">
        <f t="shared" si="93"/>
        <v>25.7</v>
      </c>
      <c r="M69" s="4">
        <f t="shared" si="94"/>
        <v>17.100000000000001</v>
      </c>
      <c r="N69" s="4">
        <f t="shared" si="95"/>
        <v>22.3</v>
      </c>
      <c r="O69" s="4">
        <f t="shared" si="96"/>
        <v>23.6</v>
      </c>
      <c r="Q69" s="170"/>
      <c r="R69" s="164">
        <f t="shared" si="97"/>
        <v>0</v>
      </c>
      <c r="S69" s="164">
        <f t="shared" si="98"/>
        <v>0</v>
      </c>
      <c r="T69" s="164">
        <f t="shared" si="99"/>
        <v>-25.9</v>
      </c>
      <c r="U69" s="173" t="str">
        <f t="shared" si="19"/>
        <v>Excesiva</v>
      </c>
      <c r="V69" s="164">
        <f t="shared" si="100"/>
        <v>-17.100000000000001</v>
      </c>
      <c r="W69" s="172" t="str">
        <f t="shared" si="20"/>
        <v>Excesiva</v>
      </c>
      <c r="X69" s="164">
        <f t="shared" si="101"/>
        <v>-25.7</v>
      </c>
      <c r="Y69" s="172" t="str">
        <f t="shared" si="21"/>
        <v>Excesiva</v>
      </c>
      <c r="AB69" s="170"/>
      <c r="AC69" s="164">
        <f t="shared" si="102"/>
        <v>0</v>
      </c>
      <c r="AD69" s="164">
        <f t="shared" si="103"/>
        <v>0</v>
      </c>
      <c r="AE69" s="164">
        <f t="shared" si="104"/>
        <v>-17.100000000000001</v>
      </c>
      <c r="AF69" s="172" t="str">
        <f t="shared" si="22"/>
        <v>Excesiva</v>
      </c>
      <c r="AG69" s="164">
        <f t="shared" si="105"/>
        <v>-22.3</v>
      </c>
      <c r="AH69" s="172" t="str">
        <f t="shared" si="23"/>
        <v>Excesiva</v>
      </c>
      <c r="AI69" s="164">
        <f t="shared" si="106"/>
        <v>-23.6</v>
      </c>
      <c r="AJ69" s="172" t="str">
        <f t="shared" si="24"/>
        <v>Excesiva</v>
      </c>
    </row>
    <row r="70" spans="1:36" ht="24.95" customHeight="1" x14ac:dyDescent="0.25">
      <c r="A70" s="170"/>
      <c r="B70" s="164"/>
      <c r="C70" s="164"/>
      <c r="D70" s="170"/>
      <c r="E70" s="170"/>
      <c r="F70" s="171"/>
      <c r="G70" s="171"/>
      <c r="H70" s="170" t="str">
        <f t="shared" si="90"/>
        <v>Estable</v>
      </c>
      <c r="J70" s="4">
        <f t="shared" si="91"/>
        <v>25.9</v>
      </c>
      <c r="K70" s="4">
        <f t="shared" si="92"/>
        <v>17.100000000000001</v>
      </c>
      <c r="L70" s="4">
        <f t="shared" si="93"/>
        <v>25.7</v>
      </c>
      <c r="M70" s="4">
        <f t="shared" si="94"/>
        <v>17.100000000000001</v>
      </c>
      <c r="N70" s="4">
        <f t="shared" si="95"/>
        <v>22.3</v>
      </c>
      <c r="O70" s="4">
        <f t="shared" si="96"/>
        <v>23.6</v>
      </c>
      <c r="Q70" s="170"/>
      <c r="R70" s="164">
        <f t="shared" si="97"/>
        <v>0</v>
      </c>
      <c r="S70" s="164">
        <f t="shared" si="98"/>
        <v>0</v>
      </c>
      <c r="T70" s="164">
        <f t="shared" si="99"/>
        <v>-25.9</v>
      </c>
      <c r="U70" s="173" t="str">
        <f t="shared" si="19"/>
        <v>Excesiva</v>
      </c>
      <c r="V70" s="164">
        <f t="shared" si="100"/>
        <v>-17.100000000000001</v>
      </c>
      <c r="W70" s="172" t="str">
        <f t="shared" si="20"/>
        <v>Excesiva</v>
      </c>
      <c r="X70" s="164">
        <f t="shared" si="101"/>
        <v>-25.7</v>
      </c>
      <c r="Y70" s="172" t="str">
        <f t="shared" si="21"/>
        <v>Excesiva</v>
      </c>
      <c r="AB70" s="170"/>
      <c r="AC70" s="164">
        <f t="shared" si="102"/>
        <v>0</v>
      </c>
      <c r="AD70" s="164">
        <f t="shared" si="103"/>
        <v>0</v>
      </c>
      <c r="AE70" s="164">
        <f t="shared" si="104"/>
        <v>-17.100000000000001</v>
      </c>
      <c r="AF70" s="172" t="str">
        <f t="shared" si="22"/>
        <v>Excesiva</v>
      </c>
      <c r="AG70" s="164">
        <f t="shared" si="105"/>
        <v>-22.3</v>
      </c>
      <c r="AH70" s="172" t="str">
        <f t="shared" si="23"/>
        <v>Excesiva</v>
      </c>
      <c r="AI70" s="164">
        <f t="shared" si="106"/>
        <v>-23.6</v>
      </c>
      <c r="AJ70" s="172" t="str">
        <f t="shared" si="24"/>
        <v>Excesiva</v>
      </c>
    </row>
    <row r="71" spans="1:36" ht="24.95" customHeight="1" x14ac:dyDescent="0.25">
      <c r="A71" s="170"/>
      <c r="B71" s="164"/>
      <c r="C71" s="164"/>
      <c r="D71" s="170"/>
      <c r="E71" s="170"/>
      <c r="F71" s="171"/>
      <c r="G71" s="171"/>
      <c r="H71" s="170" t="str">
        <f t="shared" si="90"/>
        <v>Estable</v>
      </c>
      <c r="J71" s="4">
        <f t="shared" si="91"/>
        <v>25.9</v>
      </c>
      <c r="K71" s="4">
        <f t="shared" si="92"/>
        <v>17.100000000000001</v>
      </c>
      <c r="L71" s="4">
        <f t="shared" si="93"/>
        <v>25.7</v>
      </c>
      <c r="M71" s="4">
        <f t="shared" si="94"/>
        <v>17.100000000000001</v>
      </c>
      <c r="N71" s="4">
        <f t="shared" si="95"/>
        <v>22.3</v>
      </c>
      <c r="O71" s="4">
        <f t="shared" si="96"/>
        <v>23.6</v>
      </c>
      <c r="Q71" s="170"/>
      <c r="R71" s="164">
        <f t="shared" si="97"/>
        <v>0</v>
      </c>
      <c r="S71" s="164">
        <f t="shared" si="98"/>
        <v>0</v>
      </c>
      <c r="T71" s="164">
        <f t="shared" si="99"/>
        <v>-25.9</v>
      </c>
      <c r="U71" s="173" t="str">
        <f t="shared" si="19"/>
        <v>Excesiva</v>
      </c>
      <c r="V71" s="164">
        <f t="shared" si="100"/>
        <v>-17.100000000000001</v>
      </c>
      <c r="W71" s="172" t="str">
        <f t="shared" si="20"/>
        <v>Excesiva</v>
      </c>
      <c r="X71" s="164">
        <f t="shared" si="101"/>
        <v>-25.7</v>
      </c>
      <c r="Y71" s="172" t="str">
        <f t="shared" si="21"/>
        <v>Excesiva</v>
      </c>
      <c r="AB71" s="170"/>
      <c r="AC71" s="164">
        <f t="shared" si="102"/>
        <v>0</v>
      </c>
      <c r="AD71" s="164">
        <f t="shared" si="103"/>
        <v>0</v>
      </c>
      <c r="AE71" s="164">
        <f t="shared" si="104"/>
        <v>-17.100000000000001</v>
      </c>
      <c r="AF71" s="172" t="str">
        <f t="shared" si="22"/>
        <v>Excesiva</v>
      </c>
      <c r="AG71" s="164">
        <f t="shared" si="105"/>
        <v>-22.3</v>
      </c>
      <c r="AH71" s="172" t="str">
        <f t="shared" si="23"/>
        <v>Excesiva</v>
      </c>
      <c r="AI71" s="164">
        <f t="shared" si="106"/>
        <v>-23.6</v>
      </c>
      <c r="AJ71" s="172" t="str">
        <f t="shared" si="24"/>
        <v>Excesiva</v>
      </c>
    </row>
    <row r="72" spans="1:36" ht="24.95" customHeight="1" x14ac:dyDescent="0.25">
      <c r="A72" s="170"/>
      <c r="B72" s="164"/>
      <c r="C72" s="164"/>
      <c r="D72" s="170"/>
      <c r="E72" s="170"/>
      <c r="F72" s="171"/>
      <c r="G72" s="171"/>
      <c r="H72" s="170" t="str">
        <f t="shared" si="90"/>
        <v>Estable</v>
      </c>
      <c r="J72" s="4">
        <f t="shared" si="91"/>
        <v>25.9</v>
      </c>
      <c r="K72" s="4">
        <f t="shared" si="92"/>
        <v>17.100000000000001</v>
      </c>
      <c r="L72" s="4">
        <f t="shared" si="93"/>
        <v>25.7</v>
      </c>
      <c r="M72" s="4">
        <f t="shared" si="94"/>
        <v>17.100000000000001</v>
      </c>
      <c r="N72" s="4">
        <f t="shared" si="95"/>
        <v>22.3</v>
      </c>
      <c r="O72" s="4">
        <f t="shared" si="96"/>
        <v>23.6</v>
      </c>
      <c r="Q72" s="170"/>
      <c r="R72" s="164">
        <f t="shared" si="97"/>
        <v>0</v>
      </c>
      <c r="S72" s="164">
        <f t="shared" si="98"/>
        <v>0</v>
      </c>
      <c r="T72" s="164">
        <f t="shared" si="99"/>
        <v>-25.9</v>
      </c>
      <c r="U72" s="173" t="str">
        <f t="shared" si="19"/>
        <v>Excesiva</v>
      </c>
      <c r="V72" s="164">
        <f t="shared" si="100"/>
        <v>-17.100000000000001</v>
      </c>
      <c r="W72" s="172" t="str">
        <f t="shared" si="20"/>
        <v>Excesiva</v>
      </c>
      <c r="X72" s="164">
        <f t="shared" si="101"/>
        <v>-25.7</v>
      </c>
      <c r="Y72" s="172" t="str">
        <f t="shared" si="21"/>
        <v>Excesiva</v>
      </c>
      <c r="AB72" s="170"/>
      <c r="AC72" s="164">
        <f t="shared" si="102"/>
        <v>0</v>
      </c>
      <c r="AD72" s="164">
        <f t="shared" si="103"/>
        <v>0</v>
      </c>
      <c r="AE72" s="164">
        <f t="shared" si="104"/>
        <v>-17.100000000000001</v>
      </c>
      <c r="AF72" s="172" t="str">
        <f t="shared" si="22"/>
        <v>Excesiva</v>
      </c>
      <c r="AG72" s="164">
        <f t="shared" si="105"/>
        <v>-22.3</v>
      </c>
      <c r="AH72" s="172" t="str">
        <f t="shared" si="23"/>
        <v>Excesiva</v>
      </c>
      <c r="AI72" s="164">
        <f t="shared" si="106"/>
        <v>-23.6</v>
      </c>
      <c r="AJ72" s="172" t="str">
        <f t="shared" si="24"/>
        <v>Excesiva</v>
      </c>
    </row>
    <row r="73" spans="1:36" ht="24.95" customHeight="1" x14ac:dyDescent="0.25">
      <c r="A73" s="170"/>
      <c r="B73" s="164"/>
      <c r="C73" s="164"/>
      <c r="D73" s="170"/>
      <c r="E73" s="170"/>
      <c r="F73" s="171"/>
      <c r="G73" s="171"/>
      <c r="H73" s="170" t="str">
        <f t="shared" si="90"/>
        <v>Estable</v>
      </c>
      <c r="J73" s="4">
        <f t="shared" si="91"/>
        <v>25.9</v>
      </c>
      <c r="K73" s="4">
        <f t="shared" si="92"/>
        <v>17.100000000000001</v>
      </c>
      <c r="L73" s="4">
        <f t="shared" si="93"/>
        <v>25.7</v>
      </c>
      <c r="M73" s="4">
        <f t="shared" si="94"/>
        <v>17.100000000000001</v>
      </c>
      <c r="N73" s="4">
        <f t="shared" si="95"/>
        <v>22.3</v>
      </c>
      <c r="O73" s="4">
        <f t="shared" si="96"/>
        <v>23.6</v>
      </c>
      <c r="Q73" s="170"/>
      <c r="R73" s="164">
        <f t="shared" si="97"/>
        <v>0</v>
      </c>
      <c r="S73" s="164">
        <f t="shared" si="98"/>
        <v>0</v>
      </c>
      <c r="T73" s="164">
        <f t="shared" si="99"/>
        <v>-25.9</v>
      </c>
      <c r="U73" s="173" t="str">
        <f t="shared" si="19"/>
        <v>Excesiva</v>
      </c>
      <c r="V73" s="164">
        <f t="shared" si="100"/>
        <v>-17.100000000000001</v>
      </c>
      <c r="W73" s="172" t="str">
        <f t="shared" si="20"/>
        <v>Excesiva</v>
      </c>
      <c r="X73" s="164">
        <f t="shared" si="101"/>
        <v>-25.7</v>
      </c>
      <c r="Y73" s="172" t="str">
        <f t="shared" si="21"/>
        <v>Excesiva</v>
      </c>
      <c r="AB73" s="170"/>
      <c r="AC73" s="164">
        <f t="shared" si="102"/>
        <v>0</v>
      </c>
      <c r="AD73" s="164">
        <f t="shared" si="103"/>
        <v>0</v>
      </c>
      <c r="AE73" s="164">
        <f t="shared" si="104"/>
        <v>-17.100000000000001</v>
      </c>
      <c r="AF73" s="172" t="str">
        <f t="shared" si="22"/>
        <v>Excesiva</v>
      </c>
      <c r="AG73" s="164">
        <f t="shared" si="105"/>
        <v>-22.3</v>
      </c>
      <c r="AH73" s="172" t="str">
        <f t="shared" si="23"/>
        <v>Excesiva</v>
      </c>
      <c r="AI73" s="164">
        <f t="shared" si="106"/>
        <v>-23.6</v>
      </c>
      <c r="AJ73" s="172" t="str">
        <f t="shared" si="24"/>
        <v>Excesiva</v>
      </c>
    </row>
    <row r="74" spans="1:36" ht="24.95" customHeight="1" x14ac:dyDescent="0.25">
      <c r="A74" s="170"/>
      <c r="B74" s="164"/>
      <c r="C74" s="164"/>
      <c r="D74" s="170"/>
      <c r="E74" s="170"/>
      <c r="F74" s="171"/>
      <c r="G74" s="171"/>
      <c r="H74" s="170" t="str">
        <f t="shared" si="90"/>
        <v>Estable</v>
      </c>
      <c r="J74" s="4">
        <f t="shared" si="91"/>
        <v>25.9</v>
      </c>
      <c r="K74" s="4">
        <f t="shared" si="92"/>
        <v>17.100000000000001</v>
      </c>
      <c r="L74" s="4">
        <f t="shared" si="93"/>
        <v>25.7</v>
      </c>
      <c r="M74" s="4">
        <f t="shared" si="94"/>
        <v>17.100000000000001</v>
      </c>
      <c r="N74" s="4">
        <f t="shared" si="95"/>
        <v>22.3</v>
      </c>
      <c r="O74" s="4">
        <f t="shared" si="96"/>
        <v>23.6</v>
      </c>
      <c r="Q74" s="170"/>
      <c r="R74" s="164">
        <f t="shared" si="97"/>
        <v>0</v>
      </c>
      <c r="S74" s="164">
        <f t="shared" si="98"/>
        <v>0</v>
      </c>
      <c r="T74" s="164">
        <f t="shared" si="99"/>
        <v>-25.9</v>
      </c>
      <c r="U74" s="173" t="str">
        <f t="shared" si="19"/>
        <v>Excesiva</v>
      </c>
      <c r="V74" s="164">
        <f t="shared" si="100"/>
        <v>-17.100000000000001</v>
      </c>
      <c r="W74" s="172" t="str">
        <f t="shared" si="20"/>
        <v>Excesiva</v>
      </c>
      <c r="X74" s="164">
        <f t="shared" si="101"/>
        <v>-25.7</v>
      </c>
      <c r="Y74" s="172" t="str">
        <f t="shared" si="21"/>
        <v>Excesiva</v>
      </c>
      <c r="AB74" s="170"/>
      <c r="AC74" s="164">
        <f t="shared" si="102"/>
        <v>0</v>
      </c>
      <c r="AD74" s="164">
        <f t="shared" si="103"/>
        <v>0</v>
      </c>
      <c r="AE74" s="164">
        <f t="shared" si="104"/>
        <v>-17.100000000000001</v>
      </c>
      <c r="AF74" s="172" t="str">
        <f t="shared" si="22"/>
        <v>Excesiva</v>
      </c>
      <c r="AG74" s="164">
        <f t="shared" si="105"/>
        <v>-22.3</v>
      </c>
      <c r="AH74" s="172" t="str">
        <f t="shared" si="23"/>
        <v>Excesiva</v>
      </c>
      <c r="AI74" s="164">
        <f t="shared" si="106"/>
        <v>-23.6</v>
      </c>
      <c r="AJ74" s="172" t="str">
        <f t="shared" si="24"/>
        <v>Excesiva</v>
      </c>
    </row>
    <row r="75" spans="1:36" ht="24.95" customHeight="1" x14ac:dyDescent="0.25">
      <c r="A75" s="170"/>
      <c r="B75" s="164"/>
      <c r="C75" s="164"/>
      <c r="D75" s="170"/>
      <c r="E75" s="170"/>
      <c r="F75" s="171"/>
      <c r="G75" s="171"/>
      <c r="H75" s="170" t="str">
        <f t="shared" si="90"/>
        <v>Estable</v>
      </c>
      <c r="J75" s="4">
        <f t="shared" si="91"/>
        <v>25.9</v>
      </c>
      <c r="K75" s="4">
        <f t="shared" si="92"/>
        <v>17.100000000000001</v>
      </c>
      <c r="L75" s="4">
        <f t="shared" si="93"/>
        <v>25.7</v>
      </c>
      <c r="M75" s="4">
        <f t="shared" si="94"/>
        <v>17.100000000000001</v>
      </c>
      <c r="N75" s="4">
        <f t="shared" si="95"/>
        <v>22.3</v>
      </c>
      <c r="O75" s="4">
        <f t="shared" si="96"/>
        <v>23.6</v>
      </c>
      <c r="Q75" s="170"/>
      <c r="R75" s="164">
        <f t="shared" si="97"/>
        <v>0</v>
      </c>
      <c r="S75" s="164">
        <f t="shared" si="98"/>
        <v>0</v>
      </c>
      <c r="T75" s="164">
        <f t="shared" si="99"/>
        <v>-25.9</v>
      </c>
      <c r="U75" s="173" t="str">
        <f t="shared" si="19"/>
        <v>Excesiva</v>
      </c>
      <c r="V75" s="164">
        <f t="shared" si="100"/>
        <v>-17.100000000000001</v>
      </c>
      <c r="W75" s="172" t="str">
        <f t="shared" si="20"/>
        <v>Excesiva</v>
      </c>
      <c r="X75" s="164">
        <f t="shared" si="101"/>
        <v>-25.7</v>
      </c>
      <c r="Y75" s="172" t="str">
        <f t="shared" si="21"/>
        <v>Excesiva</v>
      </c>
      <c r="AB75" s="170"/>
      <c r="AC75" s="164">
        <f t="shared" si="102"/>
        <v>0</v>
      </c>
      <c r="AD75" s="164">
        <f t="shared" si="103"/>
        <v>0</v>
      </c>
      <c r="AE75" s="164">
        <f t="shared" si="104"/>
        <v>-17.100000000000001</v>
      </c>
      <c r="AF75" s="172" t="str">
        <f t="shared" si="22"/>
        <v>Excesiva</v>
      </c>
      <c r="AG75" s="164">
        <f t="shared" si="105"/>
        <v>-22.3</v>
      </c>
      <c r="AH75" s="172" t="str">
        <f t="shared" si="23"/>
        <v>Excesiva</v>
      </c>
      <c r="AI75" s="164">
        <f t="shared" si="106"/>
        <v>-23.6</v>
      </c>
      <c r="AJ75" s="172" t="str">
        <f t="shared" si="24"/>
        <v>Excesiva</v>
      </c>
    </row>
    <row r="76" spans="1:36" ht="24.95" customHeight="1" x14ac:dyDescent="0.25">
      <c r="A76" s="170"/>
      <c r="B76" s="164"/>
      <c r="C76" s="164"/>
      <c r="D76" s="170"/>
      <c r="E76" s="170"/>
      <c r="F76" s="171"/>
      <c r="G76" s="171"/>
      <c r="H76" s="170" t="str">
        <f t="shared" si="90"/>
        <v>Estable</v>
      </c>
      <c r="J76" s="4">
        <f t="shared" si="91"/>
        <v>25.9</v>
      </c>
      <c r="K76" s="4">
        <f t="shared" si="92"/>
        <v>17.100000000000001</v>
      </c>
      <c r="L76" s="4">
        <f t="shared" si="93"/>
        <v>25.7</v>
      </c>
      <c r="M76" s="4">
        <f t="shared" si="94"/>
        <v>17.100000000000001</v>
      </c>
      <c r="N76" s="4">
        <f t="shared" si="95"/>
        <v>22.3</v>
      </c>
      <c r="O76" s="4">
        <f t="shared" si="96"/>
        <v>23.6</v>
      </c>
      <c r="Q76" s="170"/>
      <c r="R76" s="164">
        <f t="shared" si="97"/>
        <v>0</v>
      </c>
      <c r="S76" s="164">
        <f t="shared" si="98"/>
        <v>0</v>
      </c>
      <c r="T76" s="164">
        <f t="shared" si="99"/>
        <v>-25.9</v>
      </c>
      <c r="U76" s="173" t="str">
        <f t="shared" si="19"/>
        <v>Excesiva</v>
      </c>
      <c r="V76" s="164">
        <f t="shared" si="100"/>
        <v>-17.100000000000001</v>
      </c>
      <c r="W76" s="172" t="str">
        <f t="shared" si="20"/>
        <v>Excesiva</v>
      </c>
      <c r="X76" s="164">
        <f t="shared" si="101"/>
        <v>-25.7</v>
      </c>
      <c r="Y76" s="172" t="str">
        <f t="shared" si="21"/>
        <v>Excesiva</v>
      </c>
      <c r="AB76" s="170"/>
      <c r="AC76" s="164">
        <f t="shared" si="102"/>
        <v>0</v>
      </c>
      <c r="AD76" s="164">
        <f t="shared" si="103"/>
        <v>0</v>
      </c>
      <c r="AE76" s="164">
        <f t="shared" si="104"/>
        <v>-17.100000000000001</v>
      </c>
      <c r="AF76" s="172" t="str">
        <f t="shared" si="22"/>
        <v>Excesiva</v>
      </c>
      <c r="AG76" s="164">
        <f t="shared" si="105"/>
        <v>-22.3</v>
      </c>
      <c r="AH76" s="172" t="str">
        <f t="shared" si="23"/>
        <v>Excesiva</v>
      </c>
      <c r="AI76" s="164">
        <f t="shared" si="106"/>
        <v>-23.6</v>
      </c>
      <c r="AJ76" s="172" t="str">
        <f t="shared" si="24"/>
        <v>Excesiva</v>
      </c>
    </row>
    <row r="77" spans="1:36" ht="24.95" customHeight="1" x14ac:dyDescent="0.25">
      <c r="A77" s="170"/>
      <c r="B77" s="164"/>
      <c r="C77" s="164"/>
      <c r="D77" s="170"/>
      <c r="E77" s="170"/>
      <c r="F77" s="171"/>
      <c r="G77" s="171"/>
      <c r="H77" s="170" t="str">
        <f t="shared" si="90"/>
        <v>Estable</v>
      </c>
      <c r="J77" s="4">
        <f t="shared" si="91"/>
        <v>25.9</v>
      </c>
      <c r="K77" s="4">
        <f t="shared" si="92"/>
        <v>17.100000000000001</v>
      </c>
      <c r="L77" s="4">
        <f t="shared" si="93"/>
        <v>25.7</v>
      </c>
      <c r="M77" s="4">
        <f t="shared" si="94"/>
        <v>17.100000000000001</v>
      </c>
      <c r="N77" s="4">
        <f t="shared" si="95"/>
        <v>22.3</v>
      </c>
      <c r="O77" s="4">
        <f t="shared" si="96"/>
        <v>23.6</v>
      </c>
      <c r="Q77" s="170"/>
      <c r="R77" s="164">
        <f t="shared" si="97"/>
        <v>0</v>
      </c>
      <c r="S77" s="164">
        <f t="shared" si="98"/>
        <v>0</v>
      </c>
      <c r="T77" s="164">
        <f t="shared" si="99"/>
        <v>-25.9</v>
      </c>
      <c r="U77" s="173" t="str">
        <f t="shared" si="19"/>
        <v>Excesiva</v>
      </c>
      <c r="V77" s="164">
        <f t="shared" si="100"/>
        <v>-17.100000000000001</v>
      </c>
      <c r="W77" s="172" t="str">
        <f t="shared" si="20"/>
        <v>Excesiva</v>
      </c>
      <c r="X77" s="164">
        <f t="shared" si="101"/>
        <v>-25.7</v>
      </c>
      <c r="Y77" s="172" t="str">
        <f t="shared" si="21"/>
        <v>Excesiva</v>
      </c>
      <c r="AB77" s="170"/>
      <c r="AC77" s="164">
        <f t="shared" si="102"/>
        <v>0</v>
      </c>
      <c r="AD77" s="164">
        <f t="shared" si="103"/>
        <v>0</v>
      </c>
      <c r="AE77" s="164">
        <f t="shared" si="104"/>
        <v>-17.100000000000001</v>
      </c>
      <c r="AF77" s="172" t="str">
        <f t="shared" si="22"/>
        <v>Excesiva</v>
      </c>
      <c r="AG77" s="164">
        <f t="shared" si="105"/>
        <v>-22.3</v>
      </c>
      <c r="AH77" s="172" t="str">
        <f t="shared" si="23"/>
        <v>Excesiva</v>
      </c>
      <c r="AI77" s="164">
        <f t="shared" si="106"/>
        <v>-23.6</v>
      </c>
      <c r="AJ77" s="172" t="str">
        <f t="shared" si="24"/>
        <v>Excesiva</v>
      </c>
    </row>
    <row r="78" spans="1:36" ht="24.95" customHeight="1" x14ac:dyDescent="0.25">
      <c r="A78" s="170"/>
      <c r="B78" s="164"/>
      <c r="C78" s="164"/>
      <c r="D78" s="170"/>
      <c r="E78" s="170"/>
      <c r="F78" s="171"/>
      <c r="G78" s="171"/>
      <c r="H78" s="170" t="str">
        <f t="shared" si="90"/>
        <v>Estable</v>
      </c>
      <c r="J78" s="4">
        <f t="shared" si="91"/>
        <v>25.9</v>
      </c>
      <c r="K78" s="4">
        <f t="shared" si="92"/>
        <v>17.100000000000001</v>
      </c>
      <c r="L78" s="4">
        <f t="shared" si="93"/>
        <v>25.7</v>
      </c>
      <c r="M78" s="4">
        <f t="shared" si="94"/>
        <v>17.100000000000001</v>
      </c>
      <c r="N78" s="4">
        <f t="shared" si="95"/>
        <v>22.3</v>
      </c>
      <c r="O78" s="4">
        <f t="shared" si="96"/>
        <v>23.6</v>
      </c>
      <c r="Q78" s="170"/>
      <c r="R78" s="164">
        <f t="shared" si="97"/>
        <v>0</v>
      </c>
      <c r="S78" s="164">
        <f t="shared" si="98"/>
        <v>0</v>
      </c>
      <c r="T78" s="164">
        <f t="shared" si="99"/>
        <v>-25.9</v>
      </c>
      <c r="U78" s="173" t="str">
        <f t="shared" si="19"/>
        <v>Excesiva</v>
      </c>
      <c r="V78" s="164">
        <f t="shared" si="100"/>
        <v>-17.100000000000001</v>
      </c>
      <c r="W78" s="172" t="str">
        <f t="shared" si="20"/>
        <v>Excesiva</v>
      </c>
      <c r="X78" s="164">
        <f t="shared" si="101"/>
        <v>-25.7</v>
      </c>
      <c r="Y78" s="172" t="str">
        <f t="shared" si="21"/>
        <v>Excesiva</v>
      </c>
      <c r="AB78" s="170"/>
      <c r="AC78" s="164">
        <f t="shared" si="102"/>
        <v>0</v>
      </c>
      <c r="AD78" s="164">
        <f t="shared" si="103"/>
        <v>0</v>
      </c>
      <c r="AE78" s="164">
        <f t="shared" si="104"/>
        <v>-17.100000000000001</v>
      </c>
      <c r="AF78" s="172" t="str">
        <f t="shared" si="22"/>
        <v>Excesiva</v>
      </c>
      <c r="AG78" s="164">
        <f t="shared" si="105"/>
        <v>-22.3</v>
      </c>
      <c r="AH78" s="172" t="str">
        <f t="shared" si="23"/>
        <v>Excesiva</v>
      </c>
      <c r="AI78" s="164">
        <f t="shared" si="106"/>
        <v>-23.6</v>
      </c>
      <c r="AJ78" s="172" t="str">
        <f t="shared" si="24"/>
        <v>Excesiva</v>
      </c>
    </row>
    <row r="79" spans="1:36" ht="24.95" customHeight="1" x14ac:dyDescent="0.25">
      <c r="A79" s="170"/>
      <c r="B79" s="164"/>
      <c r="C79" s="164"/>
      <c r="D79" s="170"/>
      <c r="E79" s="170"/>
      <c r="F79" s="171"/>
      <c r="G79" s="171"/>
      <c r="H79" s="170" t="str">
        <f t="shared" si="90"/>
        <v>Estable</v>
      </c>
      <c r="J79" s="4">
        <f t="shared" si="91"/>
        <v>25.9</v>
      </c>
      <c r="K79" s="4">
        <f t="shared" si="92"/>
        <v>17.100000000000001</v>
      </c>
      <c r="L79" s="4">
        <f t="shared" si="93"/>
        <v>25.7</v>
      </c>
      <c r="M79" s="4">
        <f t="shared" si="94"/>
        <v>17.100000000000001</v>
      </c>
      <c r="N79" s="4">
        <f t="shared" si="95"/>
        <v>22.3</v>
      </c>
      <c r="O79" s="4">
        <f t="shared" si="96"/>
        <v>23.6</v>
      </c>
      <c r="Q79" s="170"/>
      <c r="R79" s="164">
        <f t="shared" si="97"/>
        <v>0</v>
      </c>
      <c r="S79" s="164">
        <f t="shared" si="98"/>
        <v>0</v>
      </c>
      <c r="T79" s="164">
        <f t="shared" si="99"/>
        <v>-25.9</v>
      </c>
      <c r="U79" s="173" t="str">
        <f t="shared" si="19"/>
        <v>Excesiva</v>
      </c>
      <c r="V79" s="164">
        <f t="shared" si="100"/>
        <v>-17.100000000000001</v>
      </c>
      <c r="W79" s="172" t="str">
        <f t="shared" si="20"/>
        <v>Excesiva</v>
      </c>
      <c r="X79" s="164">
        <f t="shared" si="101"/>
        <v>-25.7</v>
      </c>
      <c r="Y79" s="172" t="str">
        <f t="shared" si="21"/>
        <v>Excesiva</v>
      </c>
      <c r="AB79" s="170"/>
      <c r="AC79" s="164">
        <f t="shared" si="102"/>
        <v>0</v>
      </c>
      <c r="AD79" s="164">
        <f t="shared" si="103"/>
        <v>0</v>
      </c>
      <c r="AE79" s="164">
        <f t="shared" si="104"/>
        <v>-17.100000000000001</v>
      </c>
      <c r="AF79" s="172" t="str">
        <f t="shared" si="22"/>
        <v>Excesiva</v>
      </c>
      <c r="AG79" s="164">
        <f t="shared" si="105"/>
        <v>-22.3</v>
      </c>
      <c r="AH79" s="172" t="str">
        <f t="shared" si="23"/>
        <v>Excesiva</v>
      </c>
      <c r="AI79" s="164">
        <f t="shared" si="106"/>
        <v>-23.6</v>
      </c>
      <c r="AJ79" s="172" t="str">
        <f t="shared" si="24"/>
        <v>Excesiva</v>
      </c>
    </row>
    <row r="80" spans="1:36" ht="24.95" customHeight="1" x14ac:dyDescent="0.25">
      <c r="A80" s="170"/>
      <c r="B80" s="164"/>
      <c r="C80" s="164"/>
      <c r="D80" s="170"/>
      <c r="E80" s="170"/>
      <c r="F80" s="171"/>
      <c r="G80" s="171"/>
      <c r="H80" s="170" t="str">
        <f t="shared" si="90"/>
        <v>Estable</v>
      </c>
      <c r="J80" s="4">
        <f t="shared" si="91"/>
        <v>25.9</v>
      </c>
      <c r="K80" s="4">
        <f t="shared" si="92"/>
        <v>17.100000000000001</v>
      </c>
      <c r="L80" s="4">
        <f t="shared" si="93"/>
        <v>25.7</v>
      </c>
      <c r="M80" s="4">
        <f t="shared" si="94"/>
        <v>17.100000000000001</v>
      </c>
      <c r="N80" s="4">
        <f t="shared" si="95"/>
        <v>22.3</v>
      </c>
      <c r="O80" s="4">
        <f t="shared" si="96"/>
        <v>23.6</v>
      </c>
      <c r="Q80" s="170"/>
      <c r="R80" s="164">
        <f t="shared" si="97"/>
        <v>0</v>
      </c>
      <c r="S80" s="164">
        <f t="shared" si="98"/>
        <v>0</v>
      </c>
      <c r="T80" s="164">
        <f t="shared" si="99"/>
        <v>-25.9</v>
      </c>
      <c r="U80" s="173" t="str">
        <f t="shared" ref="U80:U114" si="107">IF(AND(60&lt;T80,T80&lt;80),"Adecuada",IF(T80&gt;=80,"Insuficiente",IF(T80&lt;=60,"Excesiva","ERROR!")))</f>
        <v>Excesiva</v>
      </c>
      <c r="V80" s="164">
        <f t="shared" si="100"/>
        <v>-17.100000000000001</v>
      </c>
      <c r="W80" s="172" t="str">
        <f t="shared" ref="W80:W114" si="108">IF(AND(60&lt;V80,V80&lt;80),"Adecuada",IF(V80&gt;=80,"Insuficiente",IF(V80&lt;=60,"Excesiva","ERROR!")))</f>
        <v>Excesiva</v>
      </c>
      <c r="X80" s="164">
        <f t="shared" si="101"/>
        <v>-25.7</v>
      </c>
      <c r="Y80" s="172" t="str">
        <f t="shared" ref="Y80:Y114" si="109">IF(AND(60&lt;X80,X80&lt;80),"Adecuada",IF(X80&gt;=80,"Insuficiente",IF(X80&lt;=60,"Excesiva","ERROR!")))</f>
        <v>Excesiva</v>
      </c>
      <c r="AB80" s="170"/>
      <c r="AC80" s="164">
        <f t="shared" si="102"/>
        <v>0</v>
      </c>
      <c r="AD80" s="164">
        <f t="shared" si="103"/>
        <v>0</v>
      </c>
      <c r="AE80" s="164">
        <f t="shared" si="104"/>
        <v>-17.100000000000001</v>
      </c>
      <c r="AF80" s="172" t="str">
        <f t="shared" ref="AF80:AF114" si="110">IF(AND(60&lt;AE80,AE80&lt;80),"Adecuada",IF(AE80&gt;=80,"Insuficiente",IF(AE80&lt;=60,"Excesiva","ERROR!")))</f>
        <v>Excesiva</v>
      </c>
      <c r="AG80" s="164">
        <f t="shared" si="105"/>
        <v>-22.3</v>
      </c>
      <c r="AH80" s="172" t="str">
        <f t="shared" ref="AH80:AH114" si="111">IF(AND(60&lt;AG80,AG80&lt;80),"Adecuada",IF(AG80&gt;=80,"Insuficiente",IF(AG80&lt;=60,"Excesiva","ERROR!")))</f>
        <v>Excesiva</v>
      </c>
      <c r="AI80" s="164">
        <f t="shared" si="106"/>
        <v>-23.6</v>
      </c>
      <c r="AJ80" s="172" t="str">
        <f t="shared" ref="AJ80:AJ114" si="112">IF(AND(60&lt;AI80,AI80&lt;80),"Adecuada",IF(AI80&gt;=80,"Insuficiente",IF(AI80&lt;=60,"Excesiva","ERROR!")))</f>
        <v>Excesiva</v>
      </c>
    </row>
    <row r="81" spans="1:36" ht="24.95" customHeight="1" x14ac:dyDescent="0.25">
      <c r="A81" s="170"/>
      <c r="B81" s="164"/>
      <c r="C81" s="164"/>
      <c r="D81" s="170"/>
      <c r="E81" s="170"/>
      <c r="F81" s="171"/>
      <c r="G81" s="171"/>
      <c r="H81" s="170" t="str">
        <f t="shared" si="90"/>
        <v>Estable</v>
      </c>
      <c r="J81" s="4">
        <f t="shared" si="91"/>
        <v>25.9</v>
      </c>
      <c r="K81" s="4">
        <f t="shared" si="92"/>
        <v>17.100000000000001</v>
      </c>
      <c r="L81" s="4">
        <f t="shared" si="93"/>
        <v>25.7</v>
      </c>
      <c r="M81" s="4">
        <f t="shared" si="94"/>
        <v>17.100000000000001</v>
      </c>
      <c r="N81" s="4">
        <f t="shared" si="95"/>
        <v>22.3</v>
      </c>
      <c r="O81" s="4">
        <f t="shared" si="96"/>
        <v>23.6</v>
      </c>
      <c r="Q81" s="170"/>
      <c r="R81" s="164">
        <f t="shared" si="97"/>
        <v>0</v>
      </c>
      <c r="S81" s="164">
        <f t="shared" si="98"/>
        <v>0</v>
      </c>
      <c r="T81" s="164">
        <f t="shared" si="99"/>
        <v>-25.9</v>
      </c>
      <c r="U81" s="173" t="str">
        <f t="shared" si="107"/>
        <v>Excesiva</v>
      </c>
      <c r="V81" s="164">
        <f t="shared" si="100"/>
        <v>-17.100000000000001</v>
      </c>
      <c r="W81" s="172" t="str">
        <f t="shared" si="108"/>
        <v>Excesiva</v>
      </c>
      <c r="X81" s="164">
        <f t="shared" si="101"/>
        <v>-25.7</v>
      </c>
      <c r="Y81" s="172" t="str">
        <f t="shared" si="109"/>
        <v>Excesiva</v>
      </c>
      <c r="AB81" s="170"/>
      <c r="AC81" s="164">
        <f t="shared" si="102"/>
        <v>0</v>
      </c>
      <c r="AD81" s="164">
        <f t="shared" si="103"/>
        <v>0</v>
      </c>
      <c r="AE81" s="164">
        <f t="shared" si="104"/>
        <v>-17.100000000000001</v>
      </c>
      <c r="AF81" s="172" t="str">
        <f t="shared" si="110"/>
        <v>Excesiva</v>
      </c>
      <c r="AG81" s="164">
        <f t="shared" si="105"/>
        <v>-22.3</v>
      </c>
      <c r="AH81" s="172" t="str">
        <f t="shared" si="111"/>
        <v>Excesiva</v>
      </c>
      <c r="AI81" s="164">
        <f t="shared" si="106"/>
        <v>-23.6</v>
      </c>
      <c r="AJ81" s="172" t="str">
        <f t="shared" si="112"/>
        <v>Excesiva</v>
      </c>
    </row>
    <row r="82" spans="1:36" ht="24.95" customHeight="1" x14ac:dyDescent="0.25">
      <c r="A82" s="170"/>
      <c r="B82" s="164"/>
      <c r="C82" s="164"/>
      <c r="D82" s="170"/>
      <c r="E82" s="170"/>
      <c r="F82" s="171"/>
      <c r="G82" s="171"/>
      <c r="H82" s="170" t="str">
        <f t="shared" ref="H82:H114" si="113">IF((G82-F82)&gt;5,"Fluctuante","Estable")</f>
        <v>Estable</v>
      </c>
      <c r="J82" s="4">
        <f t="shared" si="91"/>
        <v>25.9</v>
      </c>
      <c r="K82" s="4">
        <f t="shared" si="92"/>
        <v>17.100000000000001</v>
      </c>
      <c r="L82" s="4">
        <f t="shared" si="93"/>
        <v>25.7</v>
      </c>
      <c r="M82" s="4">
        <f t="shared" si="94"/>
        <v>17.100000000000001</v>
      </c>
      <c r="N82" s="4">
        <f t="shared" si="95"/>
        <v>22.3</v>
      </c>
      <c r="O82" s="4">
        <f t="shared" si="96"/>
        <v>23.6</v>
      </c>
      <c r="Q82" s="170"/>
      <c r="R82" s="164">
        <f t="shared" si="97"/>
        <v>0</v>
      </c>
      <c r="S82" s="164">
        <f t="shared" si="98"/>
        <v>0</v>
      </c>
      <c r="T82" s="164">
        <f t="shared" si="99"/>
        <v>-25.9</v>
      </c>
      <c r="U82" s="173" t="str">
        <f t="shared" si="107"/>
        <v>Excesiva</v>
      </c>
      <c r="V82" s="164">
        <f t="shared" si="100"/>
        <v>-17.100000000000001</v>
      </c>
      <c r="W82" s="172" t="str">
        <f t="shared" si="108"/>
        <v>Excesiva</v>
      </c>
      <c r="X82" s="164">
        <f t="shared" si="101"/>
        <v>-25.7</v>
      </c>
      <c r="Y82" s="172" t="str">
        <f t="shared" si="109"/>
        <v>Excesiva</v>
      </c>
      <c r="AB82" s="170"/>
      <c r="AC82" s="164">
        <f t="shared" si="102"/>
        <v>0</v>
      </c>
      <c r="AD82" s="164">
        <f t="shared" si="103"/>
        <v>0</v>
      </c>
      <c r="AE82" s="164">
        <f t="shared" si="104"/>
        <v>-17.100000000000001</v>
      </c>
      <c r="AF82" s="172" t="str">
        <f t="shared" si="110"/>
        <v>Excesiva</v>
      </c>
      <c r="AG82" s="164">
        <f t="shared" si="105"/>
        <v>-22.3</v>
      </c>
      <c r="AH82" s="172" t="str">
        <f t="shared" si="111"/>
        <v>Excesiva</v>
      </c>
      <c r="AI82" s="164">
        <f t="shared" si="106"/>
        <v>-23.6</v>
      </c>
      <c r="AJ82" s="172" t="str">
        <f t="shared" si="112"/>
        <v>Excesiva</v>
      </c>
    </row>
    <row r="83" spans="1:36" ht="24.95" customHeight="1" x14ac:dyDescent="0.25">
      <c r="A83" s="170"/>
      <c r="B83" s="164"/>
      <c r="C83" s="164"/>
      <c r="D83" s="170"/>
      <c r="E83" s="170"/>
      <c r="F83" s="171"/>
      <c r="G83" s="171"/>
      <c r="H83" s="170" t="str">
        <f t="shared" si="113"/>
        <v>Estable</v>
      </c>
      <c r="J83" s="4">
        <f t="shared" si="91"/>
        <v>25.9</v>
      </c>
      <c r="K83" s="4">
        <f t="shared" si="92"/>
        <v>17.100000000000001</v>
      </c>
      <c r="L83" s="4">
        <f t="shared" si="93"/>
        <v>25.7</v>
      </c>
      <c r="M83" s="4">
        <f t="shared" si="94"/>
        <v>17.100000000000001</v>
      </c>
      <c r="N83" s="4">
        <f t="shared" si="95"/>
        <v>22.3</v>
      </c>
      <c r="O83" s="4">
        <f t="shared" si="96"/>
        <v>23.6</v>
      </c>
      <c r="Q83" s="170"/>
      <c r="R83" s="164">
        <f t="shared" si="97"/>
        <v>0</v>
      </c>
      <c r="S83" s="164">
        <f t="shared" si="98"/>
        <v>0</v>
      </c>
      <c r="T83" s="164">
        <f t="shared" si="99"/>
        <v>-25.9</v>
      </c>
      <c r="U83" s="173" t="str">
        <f t="shared" si="107"/>
        <v>Excesiva</v>
      </c>
      <c r="V83" s="164">
        <f t="shared" si="100"/>
        <v>-17.100000000000001</v>
      </c>
      <c r="W83" s="172" t="str">
        <f t="shared" si="108"/>
        <v>Excesiva</v>
      </c>
      <c r="X83" s="164">
        <f t="shared" si="101"/>
        <v>-25.7</v>
      </c>
      <c r="Y83" s="172" t="str">
        <f t="shared" si="109"/>
        <v>Excesiva</v>
      </c>
      <c r="AB83" s="170"/>
      <c r="AC83" s="164">
        <f t="shared" si="102"/>
        <v>0</v>
      </c>
      <c r="AD83" s="164">
        <f t="shared" si="103"/>
        <v>0</v>
      </c>
      <c r="AE83" s="164">
        <f t="shared" si="104"/>
        <v>-17.100000000000001</v>
      </c>
      <c r="AF83" s="172" t="str">
        <f t="shared" si="110"/>
        <v>Excesiva</v>
      </c>
      <c r="AG83" s="164">
        <f t="shared" si="105"/>
        <v>-22.3</v>
      </c>
      <c r="AH83" s="172" t="str">
        <f t="shared" si="111"/>
        <v>Excesiva</v>
      </c>
      <c r="AI83" s="164">
        <f t="shared" si="106"/>
        <v>-23.6</v>
      </c>
      <c r="AJ83" s="172" t="str">
        <f t="shared" si="112"/>
        <v>Excesiva</v>
      </c>
    </row>
    <row r="84" spans="1:36" ht="24.95" customHeight="1" x14ac:dyDescent="0.25">
      <c r="A84" s="170"/>
      <c r="B84" s="164"/>
      <c r="C84" s="164"/>
      <c r="D84" s="170"/>
      <c r="E84" s="170"/>
      <c r="F84" s="171"/>
      <c r="G84" s="171"/>
      <c r="H84" s="170" t="str">
        <f t="shared" si="113"/>
        <v>Estable</v>
      </c>
      <c r="J84" s="4">
        <f t="shared" si="91"/>
        <v>25.9</v>
      </c>
      <c r="K84" s="4">
        <f t="shared" si="92"/>
        <v>17.100000000000001</v>
      </c>
      <c r="L84" s="4">
        <f t="shared" si="93"/>
        <v>25.7</v>
      </c>
      <c r="M84" s="4">
        <f t="shared" si="94"/>
        <v>17.100000000000001</v>
      </c>
      <c r="N84" s="4">
        <f t="shared" si="95"/>
        <v>22.3</v>
      </c>
      <c r="O84" s="4">
        <f t="shared" si="96"/>
        <v>23.6</v>
      </c>
      <c r="Q84" s="170"/>
      <c r="R84" s="164">
        <f t="shared" si="97"/>
        <v>0</v>
      </c>
      <c r="S84" s="164">
        <f t="shared" si="98"/>
        <v>0</v>
      </c>
      <c r="T84" s="164">
        <f t="shared" si="99"/>
        <v>-25.9</v>
      </c>
      <c r="U84" s="173" t="str">
        <f t="shared" si="107"/>
        <v>Excesiva</v>
      </c>
      <c r="V84" s="164">
        <f t="shared" si="100"/>
        <v>-17.100000000000001</v>
      </c>
      <c r="W84" s="172" t="str">
        <f t="shared" si="108"/>
        <v>Excesiva</v>
      </c>
      <c r="X84" s="164">
        <f t="shared" si="101"/>
        <v>-25.7</v>
      </c>
      <c r="Y84" s="172" t="str">
        <f t="shared" si="109"/>
        <v>Excesiva</v>
      </c>
      <c r="AB84" s="170"/>
      <c r="AC84" s="164">
        <f t="shared" si="102"/>
        <v>0</v>
      </c>
      <c r="AD84" s="164">
        <f t="shared" si="103"/>
        <v>0</v>
      </c>
      <c r="AE84" s="164">
        <f t="shared" si="104"/>
        <v>-17.100000000000001</v>
      </c>
      <c r="AF84" s="172" t="str">
        <f t="shared" si="110"/>
        <v>Excesiva</v>
      </c>
      <c r="AG84" s="164">
        <f t="shared" si="105"/>
        <v>-22.3</v>
      </c>
      <c r="AH84" s="172" t="str">
        <f t="shared" si="111"/>
        <v>Excesiva</v>
      </c>
      <c r="AI84" s="164">
        <f t="shared" si="106"/>
        <v>-23.6</v>
      </c>
      <c r="AJ84" s="172" t="str">
        <f t="shared" si="112"/>
        <v>Excesiva</v>
      </c>
    </row>
    <row r="85" spans="1:36" ht="24.95" customHeight="1" x14ac:dyDescent="0.25">
      <c r="A85" s="170"/>
      <c r="B85" s="164"/>
      <c r="C85" s="164"/>
      <c r="D85" s="170"/>
      <c r="E85" s="170"/>
      <c r="F85" s="171"/>
      <c r="G85" s="171"/>
      <c r="H85" s="170" t="str">
        <f t="shared" si="113"/>
        <v>Estable</v>
      </c>
      <c r="J85" s="4">
        <f t="shared" si="91"/>
        <v>25.9</v>
      </c>
      <c r="K85" s="4">
        <f t="shared" si="92"/>
        <v>17.100000000000001</v>
      </c>
      <c r="L85" s="4">
        <f t="shared" si="93"/>
        <v>25.7</v>
      </c>
      <c r="M85" s="4">
        <f t="shared" si="94"/>
        <v>17.100000000000001</v>
      </c>
      <c r="N85" s="4">
        <f t="shared" si="95"/>
        <v>22.3</v>
      </c>
      <c r="O85" s="4">
        <f t="shared" si="96"/>
        <v>23.6</v>
      </c>
      <c r="Q85" s="170"/>
      <c r="R85" s="164">
        <f t="shared" si="97"/>
        <v>0</v>
      </c>
      <c r="S85" s="164">
        <f t="shared" si="98"/>
        <v>0</v>
      </c>
      <c r="T85" s="164">
        <f t="shared" si="99"/>
        <v>-25.9</v>
      </c>
      <c r="U85" s="173" t="str">
        <f t="shared" si="107"/>
        <v>Excesiva</v>
      </c>
      <c r="V85" s="164">
        <f t="shared" si="100"/>
        <v>-17.100000000000001</v>
      </c>
      <c r="W85" s="172" t="str">
        <f t="shared" si="108"/>
        <v>Excesiva</v>
      </c>
      <c r="X85" s="164">
        <f t="shared" si="101"/>
        <v>-25.7</v>
      </c>
      <c r="Y85" s="172" t="str">
        <f t="shared" si="109"/>
        <v>Excesiva</v>
      </c>
      <c r="AB85" s="170"/>
      <c r="AC85" s="164">
        <f t="shared" si="102"/>
        <v>0</v>
      </c>
      <c r="AD85" s="164">
        <f t="shared" si="103"/>
        <v>0</v>
      </c>
      <c r="AE85" s="164">
        <f t="shared" si="104"/>
        <v>-17.100000000000001</v>
      </c>
      <c r="AF85" s="172" t="str">
        <f t="shared" si="110"/>
        <v>Excesiva</v>
      </c>
      <c r="AG85" s="164">
        <f t="shared" si="105"/>
        <v>-22.3</v>
      </c>
      <c r="AH85" s="172" t="str">
        <f t="shared" si="111"/>
        <v>Excesiva</v>
      </c>
      <c r="AI85" s="164">
        <f t="shared" si="106"/>
        <v>-23.6</v>
      </c>
      <c r="AJ85" s="172" t="str">
        <f t="shared" si="112"/>
        <v>Excesiva</v>
      </c>
    </row>
    <row r="86" spans="1:36" ht="24.95" customHeight="1" x14ac:dyDescent="0.25">
      <c r="A86" s="170"/>
      <c r="B86" s="164"/>
      <c r="C86" s="164"/>
      <c r="D86" s="170"/>
      <c r="E86" s="170"/>
      <c r="F86" s="171"/>
      <c r="G86" s="171"/>
      <c r="H86" s="170" t="str">
        <f t="shared" si="113"/>
        <v>Estable</v>
      </c>
      <c r="J86" s="4">
        <f t="shared" si="91"/>
        <v>25.9</v>
      </c>
      <c r="K86" s="4">
        <f t="shared" si="92"/>
        <v>17.100000000000001</v>
      </c>
      <c r="L86" s="4">
        <f t="shared" si="93"/>
        <v>25.7</v>
      </c>
      <c r="M86" s="4">
        <f t="shared" si="94"/>
        <v>17.100000000000001</v>
      </c>
      <c r="N86" s="4">
        <f t="shared" si="95"/>
        <v>22.3</v>
      </c>
      <c r="O86" s="4">
        <f t="shared" si="96"/>
        <v>23.6</v>
      </c>
      <c r="Q86" s="170"/>
      <c r="R86" s="164">
        <f t="shared" si="97"/>
        <v>0</v>
      </c>
      <c r="S86" s="164">
        <f t="shared" si="98"/>
        <v>0</v>
      </c>
      <c r="T86" s="164">
        <f t="shared" si="99"/>
        <v>-25.9</v>
      </c>
      <c r="U86" s="173" t="str">
        <f t="shared" si="107"/>
        <v>Excesiva</v>
      </c>
      <c r="V86" s="164">
        <f t="shared" si="100"/>
        <v>-17.100000000000001</v>
      </c>
      <c r="W86" s="172" t="str">
        <f t="shared" si="108"/>
        <v>Excesiva</v>
      </c>
      <c r="X86" s="164">
        <f t="shared" si="101"/>
        <v>-25.7</v>
      </c>
      <c r="Y86" s="172" t="str">
        <f t="shared" si="109"/>
        <v>Excesiva</v>
      </c>
      <c r="AB86" s="170"/>
      <c r="AC86" s="164">
        <f t="shared" si="102"/>
        <v>0</v>
      </c>
      <c r="AD86" s="164">
        <f t="shared" si="103"/>
        <v>0</v>
      </c>
      <c r="AE86" s="164">
        <f t="shared" si="104"/>
        <v>-17.100000000000001</v>
      </c>
      <c r="AF86" s="172" t="str">
        <f t="shared" si="110"/>
        <v>Excesiva</v>
      </c>
      <c r="AG86" s="164">
        <f t="shared" si="105"/>
        <v>-22.3</v>
      </c>
      <c r="AH86" s="172" t="str">
        <f t="shared" si="111"/>
        <v>Excesiva</v>
      </c>
      <c r="AI86" s="164">
        <f t="shared" si="106"/>
        <v>-23.6</v>
      </c>
      <c r="AJ86" s="172" t="str">
        <f t="shared" si="112"/>
        <v>Excesiva</v>
      </c>
    </row>
    <row r="87" spans="1:36" ht="24.95" customHeight="1" x14ac:dyDescent="0.25">
      <c r="A87" s="170"/>
      <c r="B87" s="164"/>
      <c r="C87" s="164"/>
      <c r="D87" s="170"/>
      <c r="E87" s="170"/>
      <c r="F87" s="171"/>
      <c r="G87" s="171"/>
      <c r="H87" s="170" t="str">
        <f t="shared" si="113"/>
        <v>Estable</v>
      </c>
      <c r="J87" s="4">
        <f t="shared" si="91"/>
        <v>25.9</v>
      </c>
      <c r="K87" s="4">
        <f t="shared" si="92"/>
        <v>17.100000000000001</v>
      </c>
      <c r="L87" s="4">
        <f t="shared" si="93"/>
        <v>25.7</v>
      </c>
      <c r="M87" s="4">
        <f t="shared" si="94"/>
        <v>17.100000000000001</v>
      </c>
      <c r="N87" s="4">
        <f t="shared" si="95"/>
        <v>22.3</v>
      </c>
      <c r="O87" s="4">
        <f t="shared" si="96"/>
        <v>23.6</v>
      </c>
      <c r="Q87" s="170"/>
      <c r="R87" s="164">
        <f t="shared" si="97"/>
        <v>0</v>
      </c>
      <c r="S87" s="164">
        <f t="shared" si="98"/>
        <v>0</v>
      </c>
      <c r="T87" s="164">
        <f t="shared" si="99"/>
        <v>-25.9</v>
      </c>
      <c r="U87" s="173" t="str">
        <f t="shared" si="107"/>
        <v>Excesiva</v>
      </c>
      <c r="V87" s="164">
        <f t="shared" si="100"/>
        <v>-17.100000000000001</v>
      </c>
      <c r="W87" s="172" t="str">
        <f t="shared" si="108"/>
        <v>Excesiva</v>
      </c>
      <c r="X87" s="164">
        <f t="shared" si="101"/>
        <v>-25.7</v>
      </c>
      <c r="Y87" s="172" t="str">
        <f t="shared" si="109"/>
        <v>Excesiva</v>
      </c>
      <c r="AB87" s="170"/>
      <c r="AC87" s="164">
        <f t="shared" si="102"/>
        <v>0</v>
      </c>
      <c r="AD87" s="164">
        <f t="shared" si="103"/>
        <v>0</v>
      </c>
      <c r="AE87" s="164">
        <f t="shared" si="104"/>
        <v>-17.100000000000001</v>
      </c>
      <c r="AF87" s="172" t="str">
        <f t="shared" si="110"/>
        <v>Excesiva</v>
      </c>
      <c r="AG87" s="164">
        <f t="shared" si="105"/>
        <v>-22.3</v>
      </c>
      <c r="AH87" s="172" t="str">
        <f t="shared" si="111"/>
        <v>Excesiva</v>
      </c>
      <c r="AI87" s="164">
        <f t="shared" si="106"/>
        <v>-23.6</v>
      </c>
      <c r="AJ87" s="172" t="str">
        <f t="shared" si="112"/>
        <v>Excesiva</v>
      </c>
    </row>
    <row r="88" spans="1:36" ht="24.95" customHeight="1" x14ac:dyDescent="0.25">
      <c r="A88" s="170"/>
      <c r="B88" s="164"/>
      <c r="C88" s="164"/>
      <c r="D88" s="170"/>
      <c r="E88" s="170"/>
      <c r="F88" s="171"/>
      <c r="G88" s="171"/>
      <c r="H88" s="170" t="str">
        <f t="shared" si="113"/>
        <v>Estable</v>
      </c>
      <c r="J88" s="4">
        <f t="shared" si="91"/>
        <v>25.9</v>
      </c>
      <c r="K88" s="4">
        <f t="shared" si="92"/>
        <v>17.100000000000001</v>
      </c>
      <c r="L88" s="4">
        <f t="shared" si="93"/>
        <v>25.7</v>
      </c>
      <c r="M88" s="4">
        <f t="shared" si="94"/>
        <v>17.100000000000001</v>
      </c>
      <c r="N88" s="4">
        <f t="shared" si="95"/>
        <v>22.3</v>
      </c>
      <c r="O88" s="4">
        <f t="shared" si="96"/>
        <v>23.6</v>
      </c>
      <c r="Q88" s="170"/>
      <c r="R88" s="164">
        <f t="shared" si="97"/>
        <v>0</v>
      </c>
      <c r="S88" s="164">
        <f t="shared" si="98"/>
        <v>0</v>
      </c>
      <c r="T88" s="164">
        <f t="shared" si="99"/>
        <v>-25.9</v>
      </c>
      <c r="U88" s="173" t="str">
        <f t="shared" si="107"/>
        <v>Excesiva</v>
      </c>
      <c r="V88" s="164">
        <f t="shared" si="100"/>
        <v>-17.100000000000001</v>
      </c>
      <c r="W88" s="172" t="str">
        <f t="shared" si="108"/>
        <v>Excesiva</v>
      </c>
      <c r="X88" s="164">
        <f t="shared" si="101"/>
        <v>-25.7</v>
      </c>
      <c r="Y88" s="172" t="str">
        <f t="shared" si="109"/>
        <v>Excesiva</v>
      </c>
      <c r="AB88" s="170"/>
      <c r="AC88" s="164">
        <f t="shared" si="102"/>
        <v>0</v>
      </c>
      <c r="AD88" s="164">
        <f t="shared" si="103"/>
        <v>0</v>
      </c>
      <c r="AE88" s="164">
        <f t="shared" si="104"/>
        <v>-17.100000000000001</v>
      </c>
      <c r="AF88" s="172" t="str">
        <f t="shared" si="110"/>
        <v>Excesiva</v>
      </c>
      <c r="AG88" s="164">
        <f t="shared" si="105"/>
        <v>-22.3</v>
      </c>
      <c r="AH88" s="172" t="str">
        <f t="shared" si="111"/>
        <v>Excesiva</v>
      </c>
      <c r="AI88" s="164">
        <f t="shared" si="106"/>
        <v>-23.6</v>
      </c>
      <c r="AJ88" s="172" t="str">
        <f t="shared" si="112"/>
        <v>Excesiva</v>
      </c>
    </row>
    <row r="89" spans="1:36" ht="24.95" customHeight="1" x14ac:dyDescent="0.25">
      <c r="A89" s="170"/>
      <c r="B89" s="164"/>
      <c r="C89" s="164"/>
      <c r="D89" s="170"/>
      <c r="E89" s="170"/>
      <c r="F89" s="171"/>
      <c r="G89" s="171"/>
      <c r="H89" s="170" t="str">
        <f t="shared" si="113"/>
        <v>Estable</v>
      </c>
      <c r="J89" s="4">
        <f t="shared" si="91"/>
        <v>25.9</v>
      </c>
      <c r="K89" s="4">
        <f t="shared" si="92"/>
        <v>17.100000000000001</v>
      </c>
      <c r="L89" s="4">
        <f t="shared" si="93"/>
        <v>25.7</v>
      </c>
      <c r="M89" s="4">
        <f t="shared" si="94"/>
        <v>17.100000000000001</v>
      </c>
      <c r="N89" s="4">
        <f t="shared" si="95"/>
        <v>22.3</v>
      </c>
      <c r="O89" s="4">
        <f t="shared" si="96"/>
        <v>23.6</v>
      </c>
      <c r="Q89" s="170"/>
      <c r="R89" s="164">
        <f t="shared" si="97"/>
        <v>0</v>
      </c>
      <c r="S89" s="164">
        <f t="shared" si="98"/>
        <v>0</v>
      </c>
      <c r="T89" s="164">
        <f t="shared" si="99"/>
        <v>-25.9</v>
      </c>
      <c r="U89" s="173" t="str">
        <f t="shared" si="107"/>
        <v>Excesiva</v>
      </c>
      <c r="V89" s="164">
        <f t="shared" si="100"/>
        <v>-17.100000000000001</v>
      </c>
      <c r="W89" s="172" t="str">
        <f t="shared" si="108"/>
        <v>Excesiva</v>
      </c>
      <c r="X89" s="164">
        <f t="shared" si="101"/>
        <v>-25.7</v>
      </c>
      <c r="Y89" s="172" t="str">
        <f t="shared" si="109"/>
        <v>Excesiva</v>
      </c>
      <c r="AB89" s="170"/>
      <c r="AC89" s="164">
        <f t="shared" si="102"/>
        <v>0</v>
      </c>
      <c r="AD89" s="164">
        <f t="shared" si="103"/>
        <v>0</v>
      </c>
      <c r="AE89" s="164">
        <f t="shared" si="104"/>
        <v>-17.100000000000001</v>
      </c>
      <c r="AF89" s="172" t="str">
        <f t="shared" si="110"/>
        <v>Excesiva</v>
      </c>
      <c r="AG89" s="164">
        <f t="shared" si="105"/>
        <v>-22.3</v>
      </c>
      <c r="AH89" s="172" t="str">
        <f t="shared" si="111"/>
        <v>Excesiva</v>
      </c>
      <c r="AI89" s="164">
        <f t="shared" si="106"/>
        <v>-23.6</v>
      </c>
      <c r="AJ89" s="172" t="str">
        <f t="shared" si="112"/>
        <v>Excesiva</v>
      </c>
    </row>
    <row r="90" spans="1:36" ht="24.95" customHeight="1" x14ac:dyDescent="0.25">
      <c r="A90" s="170"/>
      <c r="B90" s="164"/>
      <c r="C90" s="164"/>
      <c r="D90" s="170"/>
      <c r="E90" s="170"/>
      <c r="F90" s="171"/>
      <c r="G90" s="171"/>
      <c r="H90" s="170" t="str">
        <f t="shared" si="113"/>
        <v>Estable</v>
      </c>
      <c r="J90" s="4">
        <f t="shared" si="91"/>
        <v>25.9</v>
      </c>
      <c r="K90" s="4">
        <f t="shared" si="92"/>
        <v>17.100000000000001</v>
      </c>
      <c r="L90" s="4">
        <f t="shared" si="93"/>
        <v>25.7</v>
      </c>
      <c r="M90" s="4">
        <f t="shared" si="94"/>
        <v>17.100000000000001</v>
      </c>
      <c r="N90" s="4">
        <f t="shared" si="95"/>
        <v>22.3</v>
      </c>
      <c r="O90" s="4">
        <f t="shared" si="96"/>
        <v>23.6</v>
      </c>
      <c r="Q90" s="170"/>
      <c r="R90" s="164">
        <f t="shared" si="97"/>
        <v>0</v>
      </c>
      <c r="S90" s="164">
        <f t="shared" si="98"/>
        <v>0</v>
      </c>
      <c r="T90" s="164">
        <f t="shared" si="99"/>
        <v>-25.9</v>
      </c>
      <c r="U90" s="173" t="str">
        <f t="shared" si="107"/>
        <v>Excesiva</v>
      </c>
      <c r="V90" s="164">
        <f t="shared" si="100"/>
        <v>-17.100000000000001</v>
      </c>
      <c r="W90" s="172" t="str">
        <f t="shared" si="108"/>
        <v>Excesiva</v>
      </c>
      <c r="X90" s="164">
        <f t="shared" si="101"/>
        <v>-25.7</v>
      </c>
      <c r="Y90" s="172" t="str">
        <f t="shared" si="109"/>
        <v>Excesiva</v>
      </c>
      <c r="AB90" s="170"/>
      <c r="AC90" s="164">
        <f t="shared" si="102"/>
        <v>0</v>
      </c>
      <c r="AD90" s="164">
        <f t="shared" si="103"/>
        <v>0</v>
      </c>
      <c r="AE90" s="164">
        <f t="shared" si="104"/>
        <v>-17.100000000000001</v>
      </c>
      <c r="AF90" s="172" t="str">
        <f t="shared" si="110"/>
        <v>Excesiva</v>
      </c>
      <c r="AG90" s="164">
        <f t="shared" si="105"/>
        <v>-22.3</v>
      </c>
      <c r="AH90" s="172" t="str">
        <f t="shared" si="111"/>
        <v>Excesiva</v>
      </c>
      <c r="AI90" s="164">
        <f t="shared" si="106"/>
        <v>-23.6</v>
      </c>
      <c r="AJ90" s="172" t="str">
        <f t="shared" si="112"/>
        <v>Excesiva</v>
      </c>
    </row>
    <row r="91" spans="1:36" ht="24.95" customHeight="1" x14ac:dyDescent="0.25">
      <c r="A91" s="170"/>
      <c r="B91" s="164"/>
      <c r="C91" s="164"/>
      <c r="D91" s="170"/>
      <c r="E91" s="170"/>
      <c r="F91" s="171"/>
      <c r="G91" s="171"/>
      <c r="H91" s="170" t="str">
        <f t="shared" si="113"/>
        <v>Estable</v>
      </c>
      <c r="J91" s="4">
        <f t="shared" si="91"/>
        <v>25.9</v>
      </c>
      <c r="K91" s="4">
        <f t="shared" si="92"/>
        <v>17.100000000000001</v>
      </c>
      <c r="L91" s="4">
        <f t="shared" si="93"/>
        <v>25.7</v>
      </c>
      <c r="M91" s="4">
        <f t="shared" si="94"/>
        <v>17.100000000000001</v>
      </c>
      <c r="N91" s="4">
        <f t="shared" si="95"/>
        <v>22.3</v>
      </c>
      <c r="O91" s="4">
        <f t="shared" si="96"/>
        <v>23.6</v>
      </c>
      <c r="Q91" s="170"/>
      <c r="R91" s="164">
        <f t="shared" si="97"/>
        <v>0</v>
      </c>
      <c r="S91" s="164">
        <f t="shared" si="98"/>
        <v>0</v>
      </c>
      <c r="T91" s="164">
        <f t="shared" si="99"/>
        <v>-25.9</v>
      </c>
      <c r="U91" s="173" t="str">
        <f t="shared" si="107"/>
        <v>Excesiva</v>
      </c>
      <c r="V91" s="164">
        <f t="shared" si="100"/>
        <v>-17.100000000000001</v>
      </c>
      <c r="W91" s="172" t="str">
        <f t="shared" si="108"/>
        <v>Excesiva</v>
      </c>
      <c r="X91" s="164">
        <f t="shared" si="101"/>
        <v>-25.7</v>
      </c>
      <c r="Y91" s="172" t="str">
        <f t="shared" si="109"/>
        <v>Excesiva</v>
      </c>
      <c r="AB91" s="170"/>
      <c r="AC91" s="164">
        <f t="shared" si="102"/>
        <v>0</v>
      </c>
      <c r="AD91" s="164">
        <f t="shared" si="103"/>
        <v>0</v>
      </c>
      <c r="AE91" s="164">
        <f t="shared" si="104"/>
        <v>-17.100000000000001</v>
      </c>
      <c r="AF91" s="172" t="str">
        <f t="shared" si="110"/>
        <v>Excesiva</v>
      </c>
      <c r="AG91" s="164">
        <f t="shared" si="105"/>
        <v>-22.3</v>
      </c>
      <c r="AH91" s="172" t="str">
        <f t="shared" si="111"/>
        <v>Excesiva</v>
      </c>
      <c r="AI91" s="164">
        <f t="shared" si="106"/>
        <v>-23.6</v>
      </c>
      <c r="AJ91" s="172" t="str">
        <f t="shared" si="112"/>
        <v>Excesiva</v>
      </c>
    </row>
    <row r="92" spans="1:36" ht="24.95" customHeight="1" x14ac:dyDescent="0.25">
      <c r="A92" s="170"/>
      <c r="B92" s="164"/>
      <c r="C92" s="164"/>
      <c r="D92" s="170"/>
      <c r="E92" s="170"/>
      <c r="F92" s="171"/>
      <c r="G92" s="171"/>
      <c r="H92" s="170" t="str">
        <f t="shared" si="113"/>
        <v>Estable</v>
      </c>
      <c r="J92" s="4">
        <f t="shared" si="91"/>
        <v>25.9</v>
      </c>
      <c r="K92" s="4">
        <f t="shared" si="92"/>
        <v>17.100000000000001</v>
      </c>
      <c r="L92" s="4">
        <f t="shared" si="93"/>
        <v>25.7</v>
      </c>
      <c r="M92" s="4">
        <f t="shared" si="94"/>
        <v>17.100000000000001</v>
      </c>
      <c r="N92" s="4">
        <f t="shared" si="95"/>
        <v>22.3</v>
      </c>
      <c r="O92" s="4">
        <f t="shared" si="96"/>
        <v>23.6</v>
      </c>
      <c r="Q92" s="170"/>
      <c r="R92" s="164">
        <f t="shared" si="97"/>
        <v>0</v>
      </c>
      <c r="S92" s="164">
        <f t="shared" si="98"/>
        <v>0</v>
      </c>
      <c r="T92" s="164">
        <f t="shared" si="99"/>
        <v>-25.9</v>
      </c>
      <c r="U92" s="173" t="str">
        <f t="shared" si="107"/>
        <v>Excesiva</v>
      </c>
      <c r="V92" s="164">
        <f t="shared" si="100"/>
        <v>-17.100000000000001</v>
      </c>
      <c r="W92" s="172" t="str">
        <f t="shared" si="108"/>
        <v>Excesiva</v>
      </c>
      <c r="X92" s="164">
        <f t="shared" si="101"/>
        <v>-25.7</v>
      </c>
      <c r="Y92" s="172" t="str">
        <f t="shared" si="109"/>
        <v>Excesiva</v>
      </c>
      <c r="AB92" s="170"/>
      <c r="AC92" s="164">
        <f t="shared" si="102"/>
        <v>0</v>
      </c>
      <c r="AD92" s="164">
        <f t="shared" si="103"/>
        <v>0</v>
      </c>
      <c r="AE92" s="164">
        <f t="shared" si="104"/>
        <v>-17.100000000000001</v>
      </c>
      <c r="AF92" s="172" t="str">
        <f t="shared" si="110"/>
        <v>Excesiva</v>
      </c>
      <c r="AG92" s="164">
        <f t="shared" si="105"/>
        <v>-22.3</v>
      </c>
      <c r="AH92" s="172" t="str">
        <f t="shared" si="111"/>
        <v>Excesiva</v>
      </c>
      <c r="AI92" s="164">
        <f t="shared" si="106"/>
        <v>-23.6</v>
      </c>
      <c r="AJ92" s="172" t="str">
        <f t="shared" si="112"/>
        <v>Excesiva</v>
      </c>
    </row>
    <row r="93" spans="1:36" ht="24.95" customHeight="1" x14ac:dyDescent="0.25">
      <c r="A93" s="170"/>
      <c r="B93" s="164"/>
      <c r="C93" s="164"/>
      <c r="D93" s="170"/>
      <c r="E93" s="170"/>
      <c r="F93" s="171"/>
      <c r="G93" s="171"/>
      <c r="H93" s="170" t="str">
        <f t="shared" si="113"/>
        <v>Estable</v>
      </c>
      <c r="J93" s="4">
        <f t="shared" si="91"/>
        <v>25.9</v>
      </c>
      <c r="K93" s="4">
        <f t="shared" si="92"/>
        <v>17.100000000000001</v>
      </c>
      <c r="L93" s="4">
        <f t="shared" si="93"/>
        <v>25.7</v>
      </c>
      <c r="M93" s="4">
        <f t="shared" si="94"/>
        <v>17.100000000000001</v>
      </c>
      <c r="N93" s="4">
        <f t="shared" si="95"/>
        <v>22.3</v>
      </c>
      <c r="O93" s="4">
        <f t="shared" si="96"/>
        <v>23.6</v>
      </c>
      <c r="Q93" s="170"/>
      <c r="R93" s="164">
        <f t="shared" si="97"/>
        <v>0</v>
      </c>
      <c r="S93" s="164">
        <f t="shared" si="98"/>
        <v>0</v>
      </c>
      <c r="T93" s="164">
        <f t="shared" si="99"/>
        <v>-25.9</v>
      </c>
      <c r="U93" s="173" t="str">
        <f t="shared" si="107"/>
        <v>Excesiva</v>
      </c>
      <c r="V93" s="164">
        <f t="shared" si="100"/>
        <v>-17.100000000000001</v>
      </c>
      <c r="W93" s="172" t="str">
        <f t="shared" si="108"/>
        <v>Excesiva</v>
      </c>
      <c r="X93" s="164">
        <f t="shared" si="101"/>
        <v>-25.7</v>
      </c>
      <c r="Y93" s="172" t="str">
        <f t="shared" si="109"/>
        <v>Excesiva</v>
      </c>
      <c r="AB93" s="170"/>
      <c r="AC93" s="164">
        <f t="shared" si="102"/>
        <v>0</v>
      </c>
      <c r="AD93" s="164">
        <f t="shared" si="103"/>
        <v>0</v>
      </c>
      <c r="AE93" s="164">
        <f t="shared" si="104"/>
        <v>-17.100000000000001</v>
      </c>
      <c r="AF93" s="172" t="str">
        <f t="shared" si="110"/>
        <v>Excesiva</v>
      </c>
      <c r="AG93" s="164">
        <f t="shared" si="105"/>
        <v>-22.3</v>
      </c>
      <c r="AH93" s="172" t="str">
        <f t="shared" si="111"/>
        <v>Excesiva</v>
      </c>
      <c r="AI93" s="164">
        <f t="shared" si="106"/>
        <v>-23.6</v>
      </c>
      <c r="AJ93" s="172" t="str">
        <f t="shared" si="112"/>
        <v>Excesiva</v>
      </c>
    </row>
    <row r="94" spans="1:36" ht="24.95" customHeight="1" x14ac:dyDescent="0.25">
      <c r="A94" s="170"/>
      <c r="B94" s="164"/>
      <c r="C94" s="164"/>
      <c r="D94" s="170"/>
      <c r="E94" s="170"/>
      <c r="F94" s="171"/>
      <c r="G94" s="171"/>
      <c r="H94" s="170" t="str">
        <f t="shared" si="113"/>
        <v>Estable</v>
      </c>
      <c r="J94" s="4">
        <f t="shared" si="91"/>
        <v>25.9</v>
      </c>
      <c r="K94" s="4">
        <f t="shared" si="92"/>
        <v>17.100000000000001</v>
      </c>
      <c r="L94" s="4">
        <f t="shared" si="93"/>
        <v>25.7</v>
      </c>
      <c r="M94" s="4">
        <f t="shared" si="94"/>
        <v>17.100000000000001</v>
      </c>
      <c r="N94" s="4">
        <f t="shared" si="95"/>
        <v>22.3</v>
      </c>
      <c r="O94" s="4">
        <f t="shared" si="96"/>
        <v>23.6</v>
      </c>
      <c r="Q94" s="170"/>
      <c r="R94" s="164">
        <f t="shared" si="97"/>
        <v>0</v>
      </c>
      <c r="S94" s="164">
        <f t="shared" si="98"/>
        <v>0</v>
      </c>
      <c r="T94" s="164">
        <f t="shared" si="99"/>
        <v>-25.9</v>
      </c>
      <c r="U94" s="173" t="str">
        <f t="shared" si="107"/>
        <v>Excesiva</v>
      </c>
      <c r="V94" s="164">
        <f t="shared" si="100"/>
        <v>-17.100000000000001</v>
      </c>
      <c r="W94" s="172" t="str">
        <f t="shared" si="108"/>
        <v>Excesiva</v>
      </c>
      <c r="X94" s="164">
        <f t="shared" si="101"/>
        <v>-25.7</v>
      </c>
      <c r="Y94" s="172" t="str">
        <f t="shared" si="109"/>
        <v>Excesiva</v>
      </c>
      <c r="AB94" s="170"/>
      <c r="AC94" s="164">
        <f t="shared" si="102"/>
        <v>0</v>
      </c>
      <c r="AD94" s="164">
        <f t="shared" si="103"/>
        <v>0</v>
      </c>
      <c r="AE94" s="164">
        <f t="shared" si="104"/>
        <v>-17.100000000000001</v>
      </c>
      <c r="AF94" s="172" t="str">
        <f t="shared" si="110"/>
        <v>Excesiva</v>
      </c>
      <c r="AG94" s="164">
        <f t="shared" si="105"/>
        <v>-22.3</v>
      </c>
      <c r="AH94" s="172" t="str">
        <f t="shared" si="111"/>
        <v>Excesiva</v>
      </c>
      <c r="AI94" s="164">
        <f t="shared" si="106"/>
        <v>-23.6</v>
      </c>
      <c r="AJ94" s="172" t="str">
        <f t="shared" si="112"/>
        <v>Excesiva</v>
      </c>
    </row>
    <row r="95" spans="1:36" ht="24.95" customHeight="1" x14ac:dyDescent="0.25">
      <c r="A95" s="170"/>
      <c r="B95" s="164"/>
      <c r="C95" s="164"/>
      <c r="D95" s="170"/>
      <c r="E95" s="170"/>
      <c r="F95" s="171"/>
      <c r="G95" s="171"/>
      <c r="H95" s="170" t="str">
        <f t="shared" si="113"/>
        <v>Estable</v>
      </c>
      <c r="J95" s="4">
        <f t="shared" si="91"/>
        <v>25.9</v>
      </c>
      <c r="K95" s="4">
        <f t="shared" si="92"/>
        <v>17.100000000000001</v>
      </c>
      <c r="L95" s="4">
        <f t="shared" si="93"/>
        <v>25.7</v>
      </c>
      <c r="M95" s="4">
        <f t="shared" si="94"/>
        <v>17.100000000000001</v>
      </c>
      <c r="N95" s="4">
        <f t="shared" si="95"/>
        <v>22.3</v>
      </c>
      <c r="O95" s="4">
        <f t="shared" si="96"/>
        <v>23.6</v>
      </c>
      <c r="Q95" s="170"/>
      <c r="R95" s="164">
        <f t="shared" si="97"/>
        <v>0</v>
      </c>
      <c r="S95" s="164">
        <f t="shared" si="98"/>
        <v>0</v>
      </c>
      <c r="T95" s="164">
        <f t="shared" si="99"/>
        <v>-25.9</v>
      </c>
      <c r="U95" s="173" t="str">
        <f t="shared" si="107"/>
        <v>Excesiva</v>
      </c>
      <c r="V95" s="164">
        <f t="shared" si="100"/>
        <v>-17.100000000000001</v>
      </c>
      <c r="W95" s="172" t="str">
        <f t="shared" si="108"/>
        <v>Excesiva</v>
      </c>
      <c r="X95" s="164">
        <f t="shared" si="101"/>
        <v>-25.7</v>
      </c>
      <c r="Y95" s="172" t="str">
        <f t="shared" si="109"/>
        <v>Excesiva</v>
      </c>
      <c r="AB95" s="170"/>
      <c r="AC95" s="164">
        <f t="shared" si="102"/>
        <v>0</v>
      </c>
      <c r="AD95" s="164">
        <f t="shared" si="103"/>
        <v>0</v>
      </c>
      <c r="AE95" s="164">
        <f t="shared" si="104"/>
        <v>-17.100000000000001</v>
      </c>
      <c r="AF95" s="172" t="str">
        <f t="shared" si="110"/>
        <v>Excesiva</v>
      </c>
      <c r="AG95" s="164">
        <f t="shared" si="105"/>
        <v>-22.3</v>
      </c>
      <c r="AH95" s="172" t="str">
        <f t="shared" si="111"/>
        <v>Excesiva</v>
      </c>
      <c r="AI95" s="164">
        <f t="shared" si="106"/>
        <v>-23.6</v>
      </c>
      <c r="AJ95" s="172" t="str">
        <f t="shared" si="112"/>
        <v>Excesiva</v>
      </c>
    </row>
    <row r="96" spans="1:36" ht="24.95" customHeight="1" x14ac:dyDescent="0.25">
      <c r="A96" s="170"/>
      <c r="B96" s="164"/>
      <c r="C96" s="164"/>
      <c r="D96" s="170"/>
      <c r="E96" s="170"/>
      <c r="F96" s="171"/>
      <c r="G96" s="171"/>
      <c r="H96" s="170" t="str">
        <f t="shared" si="113"/>
        <v>Estable</v>
      </c>
      <c r="J96" s="4">
        <f t="shared" si="91"/>
        <v>25.9</v>
      </c>
      <c r="K96" s="4">
        <f t="shared" si="92"/>
        <v>17.100000000000001</v>
      </c>
      <c r="L96" s="4">
        <f t="shared" si="93"/>
        <v>25.7</v>
      </c>
      <c r="M96" s="4">
        <f t="shared" si="94"/>
        <v>17.100000000000001</v>
      </c>
      <c r="N96" s="4">
        <f t="shared" si="95"/>
        <v>22.3</v>
      </c>
      <c r="O96" s="4">
        <f t="shared" si="96"/>
        <v>23.6</v>
      </c>
      <c r="Q96" s="170"/>
      <c r="R96" s="164">
        <f t="shared" si="97"/>
        <v>0</v>
      </c>
      <c r="S96" s="164">
        <f t="shared" si="98"/>
        <v>0</v>
      </c>
      <c r="T96" s="164">
        <f t="shared" si="99"/>
        <v>-25.9</v>
      </c>
      <c r="U96" s="173" t="str">
        <f t="shared" si="107"/>
        <v>Excesiva</v>
      </c>
      <c r="V96" s="164">
        <f t="shared" si="100"/>
        <v>-17.100000000000001</v>
      </c>
      <c r="W96" s="172" t="str">
        <f t="shared" si="108"/>
        <v>Excesiva</v>
      </c>
      <c r="X96" s="164">
        <f t="shared" si="101"/>
        <v>-25.7</v>
      </c>
      <c r="Y96" s="172" t="str">
        <f t="shared" si="109"/>
        <v>Excesiva</v>
      </c>
      <c r="AB96" s="170"/>
      <c r="AC96" s="164">
        <f t="shared" si="102"/>
        <v>0</v>
      </c>
      <c r="AD96" s="164">
        <f t="shared" si="103"/>
        <v>0</v>
      </c>
      <c r="AE96" s="164">
        <f t="shared" si="104"/>
        <v>-17.100000000000001</v>
      </c>
      <c r="AF96" s="172" t="str">
        <f t="shared" si="110"/>
        <v>Excesiva</v>
      </c>
      <c r="AG96" s="164">
        <f t="shared" si="105"/>
        <v>-22.3</v>
      </c>
      <c r="AH96" s="172" t="str">
        <f t="shared" si="111"/>
        <v>Excesiva</v>
      </c>
      <c r="AI96" s="164">
        <f t="shared" si="106"/>
        <v>-23.6</v>
      </c>
      <c r="AJ96" s="172" t="str">
        <f t="shared" si="112"/>
        <v>Excesiva</v>
      </c>
    </row>
    <row r="97" spans="1:36" ht="24.95" customHeight="1" x14ac:dyDescent="0.25">
      <c r="A97" s="170"/>
      <c r="B97" s="164"/>
      <c r="C97" s="164"/>
      <c r="D97" s="170"/>
      <c r="E97" s="170"/>
      <c r="F97" s="171"/>
      <c r="G97" s="171"/>
      <c r="H97" s="170" t="str">
        <f t="shared" si="113"/>
        <v>Estable</v>
      </c>
      <c r="J97" s="4">
        <f t="shared" si="91"/>
        <v>25.9</v>
      </c>
      <c r="K97" s="4">
        <f t="shared" si="92"/>
        <v>17.100000000000001</v>
      </c>
      <c r="L97" s="4">
        <f t="shared" si="93"/>
        <v>25.7</v>
      </c>
      <c r="M97" s="4">
        <f t="shared" si="94"/>
        <v>17.100000000000001</v>
      </c>
      <c r="N97" s="4">
        <f t="shared" si="95"/>
        <v>22.3</v>
      </c>
      <c r="O97" s="4">
        <f t="shared" si="96"/>
        <v>23.6</v>
      </c>
      <c r="Q97" s="170"/>
      <c r="R97" s="164">
        <f t="shared" si="97"/>
        <v>0</v>
      </c>
      <c r="S97" s="164">
        <f t="shared" si="98"/>
        <v>0</v>
      </c>
      <c r="T97" s="164">
        <f t="shared" si="99"/>
        <v>-25.9</v>
      </c>
      <c r="U97" s="173" t="str">
        <f t="shared" si="107"/>
        <v>Excesiva</v>
      </c>
      <c r="V97" s="164">
        <f t="shared" si="100"/>
        <v>-17.100000000000001</v>
      </c>
      <c r="W97" s="172" t="str">
        <f t="shared" si="108"/>
        <v>Excesiva</v>
      </c>
      <c r="X97" s="164">
        <f t="shared" si="101"/>
        <v>-25.7</v>
      </c>
      <c r="Y97" s="172" t="str">
        <f t="shared" si="109"/>
        <v>Excesiva</v>
      </c>
      <c r="AB97" s="170"/>
      <c r="AC97" s="164">
        <f t="shared" si="102"/>
        <v>0</v>
      </c>
      <c r="AD97" s="164">
        <f t="shared" si="103"/>
        <v>0</v>
      </c>
      <c r="AE97" s="164">
        <f t="shared" si="104"/>
        <v>-17.100000000000001</v>
      </c>
      <c r="AF97" s="172" t="str">
        <f t="shared" si="110"/>
        <v>Excesiva</v>
      </c>
      <c r="AG97" s="164">
        <f t="shared" si="105"/>
        <v>-22.3</v>
      </c>
      <c r="AH97" s="172" t="str">
        <f t="shared" si="111"/>
        <v>Excesiva</v>
      </c>
      <c r="AI97" s="164">
        <f t="shared" si="106"/>
        <v>-23.6</v>
      </c>
      <c r="AJ97" s="172" t="str">
        <f t="shared" si="112"/>
        <v>Excesiva</v>
      </c>
    </row>
    <row r="98" spans="1:36" ht="24.95" customHeight="1" x14ac:dyDescent="0.25">
      <c r="A98" s="170"/>
      <c r="B98" s="164"/>
      <c r="C98" s="164"/>
      <c r="D98" s="170"/>
      <c r="E98" s="170"/>
      <c r="F98" s="171"/>
      <c r="G98" s="171"/>
      <c r="H98" s="170" t="str">
        <f t="shared" si="113"/>
        <v>Estable</v>
      </c>
      <c r="J98" s="4">
        <f t="shared" si="91"/>
        <v>25.9</v>
      </c>
      <c r="K98" s="4">
        <f t="shared" si="92"/>
        <v>17.100000000000001</v>
      </c>
      <c r="L98" s="4">
        <f t="shared" si="93"/>
        <v>25.7</v>
      </c>
      <c r="M98" s="4">
        <f t="shared" si="94"/>
        <v>17.100000000000001</v>
      </c>
      <c r="N98" s="4">
        <f t="shared" si="95"/>
        <v>22.3</v>
      </c>
      <c r="O98" s="4">
        <f t="shared" si="96"/>
        <v>23.6</v>
      </c>
      <c r="Q98" s="170"/>
      <c r="R98" s="164">
        <f t="shared" si="97"/>
        <v>0</v>
      </c>
      <c r="S98" s="164">
        <f t="shared" si="98"/>
        <v>0</v>
      </c>
      <c r="T98" s="164">
        <f t="shared" si="99"/>
        <v>-25.9</v>
      </c>
      <c r="U98" s="173" t="str">
        <f t="shared" si="107"/>
        <v>Excesiva</v>
      </c>
      <c r="V98" s="164">
        <f t="shared" si="100"/>
        <v>-17.100000000000001</v>
      </c>
      <c r="W98" s="172" t="str">
        <f t="shared" si="108"/>
        <v>Excesiva</v>
      </c>
      <c r="X98" s="164">
        <f t="shared" si="101"/>
        <v>-25.7</v>
      </c>
      <c r="Y98" s="172" t="str">
        <f t="shared" si="109"/>
        <v>Excesiva</v>
      </c>
      <c r="AB98" s="170"/>
      <c r="AC98" s="164">
        <f t="shared" si="102"/>
        <v>0</v>
      </c>
      <c r="AD98" s="164">
        <f t="shared" si="103"/>
        <v>0</v>
      </c>
      <c r="AE98" s="164">
        <f t="shared" si="104"/>
        <v>-17.100000000000001</v>
      </c>
      <c r="AF98" s="172" t="str">
        <f t="shared" si="110"/>
        <v>Excesiva</v>
      </c>
      <c r="AG98" s="164">
        <f t="shared" si="105"/>
        <v>-22.3</v>
      </c>
      <c r="AH98" s="172" t="str">
        <f t="shared" si="111"/>
        <v>Excesiva</v>
      </c>
      <c r="AI98" s="164">
        <f t="shared" si="106"/>
        <v>-23.6</v>
      </c>
      <c r="AJ98" s="172" t="str">
        <f t="shared" si="112"/>
        <v>Excesiva</v>
      </c>
    </row>
    <row r="99" spans="1:36" ht="24.95" customHeight="1" x14ac:dyDescent="0.25">
      <c r="A99" s="170"/>
      <c r="B99" s="164"/>
      <c r="C99" s="164"/>
      <c r="D99" s="170"/>
      <c r="E99" s="170"/>
      <c r="F99" s="171"/>
      <c r="G99" s="171"/>
      <c r="H99" s="170" t="str">
        <f t="shared" si="113"/>
        <v>Estable</v>
      </c>
      <c r="J99" s="4">
        <f t="shared" si="91"/>
        <v>25.9</v>
      </c>
      <c r="K99" s="4">
        <f t="shared" si="92"/>
        <v>17.100000000000001</v>
      </c>
      <c r="L99" s="4">
        <f t="shared" si="93"/>
        <v>25.7</v>
      </c>
      <c r="M99" s="4">
        <f t="shared" si="94"/>
        <v>17.100000000000001</v>
      </c>
      <c r="N99" s="4">
        <f t="shared" si="95"/>
        <v>22.3</v>
      </c>
      <c r="O99" s="4">
        <f t="shared" si="96"/>
        <v>23.6</v>
      </c>
      <c r="Q99" s="170"/>
      <c r="R99" s="164">
        <f t="shared" si="97"/>
        <v>0</v>
      </c>
      <c r="S99" s="164">
        <f t="shared" si="98"/>
        <v>0</v>
      </c>
      <c r="T99" s="164">
        <f t="shared" si="99"/>
        <v>-25.9</v>
      </c>
      <c r="U99" s="173" t="str">
        <f t="shared" si="107"/>
        <v>Excesiva</v>
      </c>
      <c r="V99" s="164">
        <f t="shared" si="100"/>
        <v>-17.100000000000001</v>
      </c>
      <c r="W99" s="172" t="str">
        <f t="shared" si="108"/>
        <v>Excesiva</v>
      </c>
      <c r="X99" s="164">
        <f t="shared" si="101"/>
        <v>-25.7</v>
      </c>
      <c r="Y99" s="172" t="str">
        <f t="shared" si="109"/>
        <v>Excesiva</v>
      </c>
      <c r="AB99" s="170"/>
      <c r="AC99" s="164">
        <f t="shared" si="102"/>
        <v>0</v>
      </c>
      <c r="AD99" s="164">
        <f t="shared" si="103"/>
        <v>0</v>
      </c>
      <c r="AE99" s="164">
        <f t="shared" si="104"/>
        <v>-17.100000000000001</v>
      </c>
      <c r="AF99" s="172" t="str">
        <f t="shared" si="110"/>
        <v>Excesiva</v>
      </c>
      <c r="AG99" s="164">
        <f t="shared" si="105"/>
        <v>-22.3</v>
      </c>
      <c r="AH99" s="172" t="str">
        <f t="shared" si="111"/>
        <v>Excesiva</v>
      </c>
      <c r="AI99" s="164">
        <f t="shared" si="106"/>
        <v>-23.6</v>
      </c>
      <c r="AJ99" s="172" t="str">
        <f t="shared" si="112"/>
        <v>Excesiva</v>
      </c>
    </row>
    <row r="100" spans="1:36" ht="24.95" customHeight="1" x14ac:dyDescent="0.25">
      <c r="A100" s="170"/>
      <c r="B100" s="164"/>
      <c r="C100" s="164"/>
      <c r="D100" s="170"/>
      <c r="E100" s="170"/>
      <c r="F100" s="171"/>
      <c r="G100" s="171"/>
      <c r="H100" s="170" t="str">
        <f t="shared" si="113"/>
        <v>Estable</v>
      </c>
      <c r="J100" s="4">
        <f t="shared" si="91"/>
        <v>25.9</v>
      </c>
      <c r="K100" s="4">
        <f t="shared" si="92"/>
        <v>17.100000000000001</v>
      </c>
      <c r="L100" s="4">
        <f t="shared" si="93"/>
        <v>25.7</v>
      </c>
      <c r="M100" s="4">
        <f t="shared" si="94"/>
        <v>17.100000000000001</v>
      </c>
      <c r="N100" s="4">
        <f t="shared" si="95"/>
        <v>22.3</v>
      </c>
      <c r="O100" s="4">
        <f t="shared" si="96"/>
        <v>23.6</v>
      </c>
      <c r="Q100" s="170"/>
      <c r="R100" s="164">
        <f t="shared" si="97"/>
        <v>0</v>
      </c>
      <c r="S100" s="164">
        <f t="shared" si="98"/>
        <v>0</v>
      </c>
      <c r="T100" s="164">
        <f t="shared" si="99"/>
        <v>-25.9</v>
      </c>
      <c r="U100" s="173" t="str">
        <f t="shared" si="107"/>
        <v>Excesiva</v>
      </c>
      <c r="V100" s="164">
        <f t="shared" si="100"/>
        <v>-17.100000000000001</v>
      </c>
      <c r="W100" s="172" t="str">
        <f t="shared" si="108"/>
        <v>Excesiva</v>
      </c>
      <c r="X100" s="164">
        <f t="shared" si="101"/>
        <v>-25.7</v>
      </c>
      <c r="Y100" s="172" t="str">
        <f t="shared" si="109"/>
        <v>Excesiva</v>
      </c>
      <c r="AB100" s="170"/>
      <c r="AC100" s="164">
        <f t="shared" si="102"/>
        <v>0</v>
      </c>
      <c r="AD100" s="164">
        <f t="shared" si="103"/>
        <v>0</v>
      </c>
      <c r="AE100" s="164">
        <f t="shared" si="104"/>
        <v>-17.100000000000001</v>
      </c>
      <c r="AF100" s="172" t="str">
        <f t="shared" si="110"/>
        <v>Excesiva</v>
      </c>
      <c r="AG100" s="164">
        <f t="shared" si="105"/>
        <v>-22.3</v>
      </c>
      <c r="AH100" s="172" t="str">
        <f t="shared" si="111"/>
        <v>Excesiva</v>
      </c>
      <c r="AI100" s="164">
        <f t="shared" si="106"/>
        <v>-23.6</v>
      </c>
      <c r="AJ100" s="172" t="str">
        <f t="shared" si="112"/>
        <v>Excesiva</v>
      </c>
    </row>
    <row r="101" spans="1:36" ht="24.95" customHeight="1" x14ac:dyDescent="0.25">
      <c r="A101" s="170"/>
      <c r="B101" s="164"/>
      <c r="C101" s="164"/>
      <c r="D101" s="170"/>
      <c r="E101" s="170"/>
      <c r="F101" s="171"/>
      <c r="G101" s="171"/>
      <c r="H101" s="170" t="str">
        <f t="shared" si="113"/>
        <v>Estable</v>
      </c>
      <c r="J101" s="4">
        <f t="shared" si="91"/>
        <v>25.9</v>
      </c>
      <c r="K101" s="4">
        <f t="shared" si="92"/>
        <v>17.100000000000001</v>
      </c>
      <c r="L101" s="4">
        <f t="shared" si="93"/>
        <v>25.7</v>
      </c>
      <c r="M101" s="4">
        <f t="shared" si="94"/>
        <v>17.100000000000001</v>
      </c>
      <c r="N101" s="4">
        <f t="shared" si="95"/>
        <v>22.3</v>
      </c>
      <c r="O101" s="4">
        <f t="shared" si="96"/>
        <v>23.6</v>
      </c>
      <c r="Q101" s="170"/>
      <c r="R101" s="164">
        <f t="shared" si="97"/>
        <v>0</v>
      </c>
      <c r="S101" s="164">
        <f t="shared" si="98"/>
        <v>0</v>
      </c>
      <c r="T101" s="164">
        <f t="shared" si="99"/>
        <v>-25.9</v>
      </c>
      <c r="U101" s="173" t="str">
        <f t="shared" si="107"/>
        <v>Excesiva</v>
      </c>
      <c r="V101" s="164">
        <f t="shared" si="100"/>
        <v>-17.100000000000001</v>
      </c>
      <c r="W101" s="172" t="str">
        <f t="shared" si="108"/>
        <v>Excesiva</v>
      </c>
      <c r="X101" s="164">
        <f t="shared" si="101"/>
        <v>-25.7</v>
      </c>
      <c r="Y101" s="172" t="str">
        <f t="shared" si="109"/>
        <v>Excesiva</v>
      </c>
      <c r="AB101" s="170"/>
      <c r="AC101" s="164">
        <f t="shared" si="102"/>
        <v>0</v>
      </c>
      <c r="AD101" s="164">
        <f t="shared" si="103"/>
        <v>0</v>
      </c>
      <c r="AE101" s="164">
        <f t="shared" si="104"/>
        <v>-17.100000000000001</v>
      </c>
      <c r="AF101" s="172" t="str">
        <f t="shared" si="110"/>
        <v>Excesiva</v>
      </c>
      <c r="AG101" s="164">
        <f t="shared" si="105"/>
        <v>-22.3</v>
      </c>
      <c r="AH101" s="172" t="str">
        <f t="shared" si="111"/>
        <v>Excesiva</v>
      </c>
      <c r="AI101" s="164">
        <f t="shared" si="106"/>
        <v>-23.6</v>
      </c>
      <c r="AJ101" s="172" t="str">
        <f t="shared" si="112"/>
        <v>Excesiva</v>
      </c>
    </row>
    <row r="102" spans="1:36" ht="24.95" customHeight="1" x14ac:dyDescent="0.25">
      <c r="A102" s="170"/>
      <c r="B102" s="164"/>
      <c r="C102" s="164"/>
      <c r="D102" s="170"/>
      <c r="E102" s="170"/>
      <c r="F102" s="171"/>
      <c r="G102" s="171"/>
      <c r="H102" s="170" t="str">
        <f t="shared" si="113"/>
        <v>Estable</v>
      </c>
      <c r="J102" s="4">
        <f t="shared" si="91"/>
        <v>25.9</v>
      </c>
      <c r="K102" s="4">
        <f t="shared" si="92"/>
        <v>17.100000000000001</v>
      </c>
      <c r="L102" s="4">
        <f t="shared" si="93"/>
        <v>25.7</v>
      </c>
      <c r="M102" s="4">
        <f t="shared" si="94"/>
        <v>17.100000000000001</v>
      </c>
      <c r="N102" s="4">
        <f t="shared" si="95"/>
        <v>22.3</v>
      </c>
      <c r="O102" s="4">
        <f t="shared" si="96"/>
        <v>23.6</v>
      </c>
      <c r="Q102" s="170"/>
      <c r="R102" s="164">
        <f t="shared" si="97"/>
        <v>0</v>
      </c>
      <c r="S102" s="164">
        <f t="shared" si="98"/>
        <v>0</v>
      </c>
      <c r="T102" s="164">
        <f t="shared" si="99"/>
        <v>-25.9</v>
      </c>
      <c r="U102" s="173" t="str">
        <f t="shared" si="107"/>
        <v>Excesiva</v>
      </c>
      <c r="V102" s="164">
        <f t="shared" si="100"/>
        <v>-17.100000000000001</v>
      </c>
      <c r="W102" s="172" t="str">
        <f t="shared" si="108"/>
        <v>Excesiva</v>
      </c>
      <c r="X102" s="164">
        <f t="shared" si="101"/>
        <v>-25.7</v>
      </c>
      <c r="Y102" s="172" t="str">
        <f t="shared" si="109"/>
        <v>Excesiva</v>
      </c>
      <c r="AB102" s="170"/>
      <c r="AC102" s="164">
        <f t="shared" si="102"/>
        <v>0</v>
      </c>
      <c r="AD102" s="164">
        <f t="shared" si="103"/>
        <v>0</v>
      </c>
      <c r="AE102" s="164">
        <f t="shared" si="104"/>
        <v>-17.100000000000001</v>
      </c>
      <c r="AF102" s="172" t="str">
        <f t="shared" si="110"/>
        <v>Excesiva</v>
      </c>
      <c r="AG102" s="164">
        <f t="shared" si="105"/>
        <v>-22.3</v>
      </c>
      <c r="AH102" s="172" t="str">
        <f t="shared" si="111"/>
        <v>Excesiva</v>
      </c>
      <c r="AI102" s="164">
        <f t="shared" si="106"/>
        <v>-23.6</v>
      </c>
      <c r="AJ102" s="172" t="str">
        <f t="shared" si="112"/>
        <v>Excesiva</v>
      </c>
    </row>
    <row r="103" spans="1:36" ht="24.95" customHeight="1" x14ac:dyDescent="0.25">
      <c r="A103" s="170"/>
      <c r="B103" s="164"/>
      <c r="C103" s="164"/>
      <c r="D103" s="170"/>
      <c r="E103" s="170"/>
      <c r="F103" s="171"/>
      <c r="G103" s="171"/>
      <c r="H103" s="170" t="str">
        <f t="shared" si="113"/>
        <v>Estable</v>
      </c>
      <c r="J103" s="4">
        <f t="shared" si="91"/>
        <v>25.9</v>
      </c>
      <c r="K103" s="4">
        <f t="shared" si="92"/>
        <v>17.100000000000001</v>
      </c>
      <c r="L103" s="4">
        <f t="shared" si="93"/>
        <v>25.7</v>
      </c>
      <c r="M103" s="4">
        <f t="shared" si="94"/>
        <v>17.100000000000001</v>
      </c>
      <c r="N103" s="4">
        <f t="shared" si="95"/>
        <v>22.3</v>
      </c>
      <c r="O103" s="4">
        <f t="shared" si="96"/>
        <v>23.6</v>
      </c>
      <c r="Q103" s="170"/>
      <c r="R103" s="164">
        <f t="shared" si="97"/>
        <v>0</v>
      </c>
      <c r="S103" s="164">
        <f t="shared" si="98"/>
        <v>0</v>
      </c>
      <c r="T103" s="164">
        <f t="shared" si="99"/>
        <v>-25.9</v>
      </c>
      <c r="U103" s="173" t="str">
        <f t="shared" si="107"/>
        <v>Excesiva</v>
      </c>
      <c r="V103" s="164">
        <f t="shared" si="100"/>
        <v>-17.100000000000001</v>
      </c>
      <c r="W103" s="172" t="str">
        <f t="shared" si="108"/>
        <v>Excesiva</v>
      </c>
      <c r="X103" s="164">
        <f t="shared" si="101"/>
        <v>-25.7</v>
      </c>
      <c r="Y103" s="172" t="str">
        <f t="shared" si="109"/>
        <v>Excesiva</v>
      </c>
      <c r="AB103" s="170"/>
      <c r="AC103" s="164">
        <f t="shared" si="102"/>
        <v>0</v>
      </c>
      <c r="AD103" s="164">
        <f t="shared" si="103"/>
        <v>0</v>
      </c>
      <c r="AE103" s="164">
        <f t="shared" si="104"/>
        <v>-17.100000000000001</v>
      </c>
      <c r="AF103" s="172" t="str">
        <f t="shared" si="110"/>
        <v>Excesiva</v>
      </c>
      <c r="AG103" s="164">
        <f t="shared" si="105"/>
        <v>-22.3</v>
      </c>
      <c r="AH103" s="172" t="str">
        <f t="shared" si="111"/>
        <v>Excesiva</v>
      </c>
      <c r="AI103" s="164">
        <f t="shared" si="106"/>
        <v>-23.6</v>
      </c>
      <c r="AJ103" s="172" t="str">
        <f t="shared" si="112"/>
        <v>Excesiva</v>
      </c>
    </row>
    <row r="104" spans="1:36" ht="24.95" customHeight="1" x14ac:dyDescent="0.25">
      <c r="A104" s="170"/>
      <c r="B104" s="164"/>
      <c r="C104" s="164"/>
      <c r="D104" s="170"/>
      <c r="E104" s="170"/>
      <c r="F104" s="171"/>
      <c r="G104" s="171"/>
      <c r="H104" s="170" t="str">
        <f t="shared" si="113"/>
        <v>Estable</v>
      </c>
      <c r="J104" s="4">
        <f t="shared" si="91"/>
        <v>25.9</v>
      </c>
      <c r="K104" s="4">
        <f t="shared" si="92"/>
        <v>17.100000000000001</v>
      </c>
      <c r="L104" s="4">
        <f t="shared" si="93"/>
        <v>25.7</v>
      </c>
      <c r="M104" s="4">
        <f t="shared" si="94"/>
        <v>17.100000000000001</v>
      </c>
      <c r="N104" s="4">
        <f t="shared" si="95"/>
        <v>22.3</v>
      </c>
      <c r="O104" s="4">
        <f t="shared" si="96"/>
        <v>23.6</v>
      </c>
      <c r="Q104" s="170"/>
      <c r="R104" s="164">
        <f t="shared" si="97"/>
        <v>0</v>
      </c>
      <c r="S104" s="164">
        <f t="shared" si="98"/>
        <v>0</v>
      </c>
      <c r="T104" s="164">
        <f t="shared" si="99"/>
        <v>-25.9</v>
      </c>
      <c r="U104" s="173" t="str">
        <f t="shared" si="107"/>
        <v>Excesiva</v>
      </c>
      <c r="V104" s="164">
        <f t="shared" si="100"/>
        <v>-17.100000000000001</v>
      </c>
      <c r="W104" s="172" t="str">
        <f t="shared" si="108"/>
        <v>Excesiva</v>
      </c>
      <c r="X104" s="164">
        <f t="shared" si="101"/>
        <v>-25.7</v>
      </c>
      <c r="Y104" s="172" t="str">
        <f t="shared" si="109"/>
        <v>Excesiva</v>
      </c>
      <c r="AB104" s="170"/>
      <c r="AC104" s="164">
        <f t="shared" si="102"/>
        <v>0</v>
      </c>
      <c r="AD104" s="164">
        <f t="shared" si="103"/>
        <v>0</v>
      </c>
      <c r="AE104" s="164">
        <f t="shared" si="104"/>
        <v>-17.100000000000001</v>
      </c>
      <c r="AF104" s="172" t="str">
        <f t="shared" si="110"/>
        <v>Excesiva</v>
      </c>
      <c r="AG104" s="164">
        <f t="shared" si="105"/>
        <v>-22.3</v>
      </c>
      <c r="AH104" s="172" t="str">
        <f t="shared" si="111"/>
        <v>Excesiva</v>
      </c>
      <c r="AI104" s="164">
        <f t="shared" si="106"/>
        <v>-23.6</v>
      </c>
      <c r="AJ104" s="172" t="str">
        <f t="shared" si="112"/>
        <v>Excesiva</v>
      </c>
    </row>
    <row r="105" spans="1:36" ht="24.95" customHeight="1" x14ac:dyDescent="0.25">
      <c r="A105" s="170"/>
      <c r="B105" s="164"/>
      <c r="C105" s="164"/>
      <c r="D105" s="170"/>
      <c r="E105" s="170"/>
      <c r="F105" s="171"/>
      <c r="G105" s="171"/>
      <c r="H105" s="170" t="str">
        <f t="shared" si="113"/>
        <v>Estable</v>
      </c>
      <c r="J105" s="4">
        <f t="shared" si="91"/>
        <v>25.9</v>
      </c>
      <c r="K105" s="4">
        <f t="shared" si="92"/>
        <v>17.100000000000001</v>
      </c>
      <c r="L105" s="4">
        <f t="shared" si="93"/>
        <v>25.7</v>
      </c>
      <c r="M105" s="4">
        <f t="shared" si="94"/>
        <v>17.100000000000001</v>
      </c>
      <c r="N105" s="4">
        <f t="shared" si="95"/>
        <v>22.3</v>
      </c>
      <c r="O105" s="4">
        <f t="shared" si="96"/>
        <v>23.6</v>
      </c>
      <c r="Q105" s="170"/>
      <c r="R105" s="164">
        <f t="shared" si="97"/>
        <v>0</v>
      </c>
      <c r="S105" s="164">
        <f t="shared" si="98"/>
        <v>0</v>
      </c>
      <c r="T105" s="164">
        <f t="shared" si="99"/>
        <v>-25.9</v>
      </c>
      <c r="U105" s="173" t="str">
        <f t="shared" si="107"/>
        <v>Excesiva</v>
      </c>
      <c r="V105" s="164">
        <f t="shared" si="100"/>
        <v>-17.100000000000001</v>
      </c>
      <c r="W105" s="172" t="str">
        <f t="shared" si="108"/>
        <v>Excesiva</v>
      </c>
      <c r="X105" s="164">
        <f t="shared" si="101"/>
        <v>-25.7</v>
      </c>
      <c r="Y105" s="172" t="str">
        <f t="shared" si="109"/>
        <v>Excesiva</v>
      </c>
      <c r="AB105" s="170"/>
      <c r="AC105" s="164">
        <f t="shared" si="102"/>
        <v>0</v>
      </c>
      <c r="AD105" s="164">
        <f t="shared" si="103"/>
        <v>0</v>
      </c>
      <c r="AE105" s="164">
        <f t="shared" si="104"/>
        <v>-17.100000000000001</v>
      </c>
      <c r="AF105" s="172" t="str">
        <f t="shared" si="110"/>
        <v>Excesiva</v>
      </c>
      <c r="AG105" s="164">
        <f t="shared" si="105"/>
        <v>-22.3</v>
      </c>
      <c r="AH105" s="172" t="str">
        <f t="shared" si="111"/>
        <v>Excesiva</v>
      </c>
      <c r="AI105" s="164">
        <f t="shared" si="106"/>
        <v>-23.6</v>
      </c>
      <c r="AJ105" s="172" t="str">
        <f t="shared" si="112"/>
        <v>Excesiva</v>
      </c>
    </row>
    <row r="106" spans="1:36" ht="24.95" customHeight="1" x14ac:dyDescent="0.25">
      <c r="A106" s="170"/>
      <c r="B106" s="164"/>
      <c r="C106" s="164"/>
      <c r="D106" s="170"/>
      <c r="E106" s="170"/>
      <c r="F106" s="171"/>
      <c r="G106" s="171"/>
      <c r="H106" s="170" t="str">
        <f t="shared" si="113"/>
        <v>Estable</v>
      </c>
      <c r="J106" s="4">
        <f t="shared" si="91"/>
        <v>25.9</v>
      </c>
      <c r="K106" s="4">
        <f t="shared" si="92"/>
        <v>17.100000000000001</v>
      </c>
      <c r="L106" s="4">
        <f t="shared" si="93"/>
        <v>25.7</v>
      </c>
      <c r="M106" s="4">
        <f t="shared" si="94"/>
        <v>17.100000000000001</v>
      </c>
      <c r="N106" s="4">
        <f t="shared" si="95"/>
        <v>22.3</v>
      </c>
      <c r="O106" s="4">
        <f t="shared" si="96"/>
        <v>23.6</v>
      </c>
      <c r="Q106" s="170"/>
      <c r="R106" s="164">
        <f t="shared" si="97"/>
        <v>0</v>
      </c>
      <c r="S106" s="164">
        <f t="shared" si="98"/>
        <v>0</v>
      </c>
      <c r="T106" s="164">
        <f t="shared" si="99"/>
        <v>-25.9</v>
      </c>
      <c r="U106" s="173" t="str">
        <f t="shared" si="107"/>
        <v>Excesiva</v>
      </c>
      <c r="V106" s="164">
        <f t="shared" si="100"/>
        <v>-17.100000000000001</v>
      </c>
      <c r="W106" s="172" t="str">
        <f t="shared" si="108"/>
        <v>Excesiva</v>
      </c>
      <c r="X106" s="164">
        <f t="shared" si="101"/>
        <v>-25.7</v>
      </c>
      <c r="Y106" s="172" t="str">
        <f t="shared" si="109"/>
        <v>Excesiva</v>
      </c>
      <c r="AB106" s="170"/>
      <c r="AC106" s="164">
        <f t="shared" si="102"/>
        <v>0</v>
      </c>
      <c r="AD106" s="164">
        <f t="shared" si="103"/>
        <v>0</v>
      </c>
      <c r="AE106" s="164">
        <f t="shared" si="104"/>
        <v>-17.100000000000001</v>
      </c>
      <c r="AF106" s="172" t="str">
        <f t="shared" si="110"/>
        <v>Excesiva</v>
      </c>
      <c r="AG106" s="164">
        <f t="shared" si="105"/>
        <v>-22.3</v>
      </c>
      <c r="AH106" s="172" t="str">
        <f t="shared" si="111"/>
        <v>Excesiva</v>
      </c>
      <c r="AI106" s="164">
        <f t="shared" si="106"/>
        <v>-23.6</v>
      </c>
      <c r="AJ106" s="172" t="str">
        <f t="shared" si="112"/>
        <v>Excesiva</v>
      </c>
    </row>
    <row r="107" spans="1:36" ht="24.95" customHeight="1" x14ac:dyDescent="0.25">
      <c r="A107" s="170"/>
      <c r="B107" s="164"/>
      <c r="C107" s="164"/>
      <c r="D107" s="170"/>
      <c r="E107" s="170"/>
      <c r="F107" s="171"/>
      <c r="G107" s="171"/>
      <c r="H107" s="170" t="str">
        <f t="shared" si="113"/>
        <v>Estable</v>
      </c>
      <c r="J107" s="4">
        <f t="shared" si="91"/>
        <v>25.9</v>
      </c>
      <c r="K107" s="4">
        <f t="shared" si="92"/>
        <v>17.100000000000001</v>
      </c>
      <c r="L107" s="4">
        <f t="shared" si="93"/>
        <v>25.7</v>
      </c>
      <c r="M107" s="4">
        <f t="shared" si="94"/>
        <v>17.100000000000001</v>
      </c>
      <c r="N107" s="4">
        <f t="shared" si="95"/>
        <v>22.3</v>
      </c>
      <c r="O107" s="4">
        <f t="shared" si="96"/>
        <v>23.6</v>
      </c>
      <c r="Q107" s="170"/>
      <c r="R107" s="164">
        <f t="shared" si="97"/>
        <v>0</v>
      </c>
      <c r="S107" s="164">
        <f t="shared" si="98"/>
        <v>0</v>
      </c>
      <c r="T107" s="164">
        <f t="shared" si="99"/>
        <v>-25.9</v>
      </c>
      <c r="U107" s="173" t="str">
        <f t="shared" si="107"/>
        <v>Excesiva</v>
      </c>
      <c r="V107" s="164">
        <f t="shared" si="100"/>
        <v>-17.100000000000001</v>
      </c>
      <c r="W107" s="172" t="str">
        <f t="shared" si="108"/>
        <v>Excesiva</v>
      </c>
      <c r="X107" s="164">
        <f t="shared" si="101"/>
        <v>-25.7</v>
      </c>
      <c r="Y107" s="172" t="str">
        <f t="shared" si="109"/>
        <v>Excesiva</v>
      </c>
      <c r="AB107" s="170"/>
      <c r="AC107" s="164">
        <f t="shared" si="102"/>
        <v>0</v>
      </c>
      <c r="AD107" s="164">
        <f t="shared" si="103"/>
        <v>0</v>
      </c>
      <c r="AE107" s="164">
        <f t="shared" si="104"/>
        <v>-17.100000000000001</v>
      </c>
      <c r="AF107" s="172" t="str">
        <f t="shared" si="110"/>
        <v>Excesiva</v>
      </c>
      <c r="AG107" s="164">
        <f t="shared" si="105"/>
        <v>-22.3</v>
      </c>
      <c r="AH107" s="172" t="str">
        <f t="shared" si="111"/>
        <v>Excesiva</v>
      </c>
      <c r="AI107" s="164">
        <f t="shared" si="106"/>
        <v>-23.6</v>
      </c>
      <c r="AJ107" s="172" t="str">
        <f t="shared" si="112"/>
        <v>Excesiva</v>
      </c>
    </row>
    <row r="108" spans="1:36" ht="24.95" customHeight="1" x14ac:dyDescent="0.25">
      <c r="A108" s="170"/>
      <c r="B108" s="164"/>
      <c r="C108" s="164"/>
      <c r="D108" s="170"/>
      <c r="E108" s="170"/>
      <c r="F108" s="171"/>
      <c r="G108" s="171"/>
      <c r="H108" s="170" t="str">
        <f t="shared" si="113"/>
        <v>Estable</v>
      </c>
      <c r="J108" s="4">
        <f t="shared" si="91"/>
        <v>25.9</v>
      </c>
      <c r="K108" s="4">
        <f t="shared" si="92"/>
        <v>17.100000000000001</v>
      </c>
      <c r="L108" s="4">
        <f t="shared" si="93"/>
        <v>25.7</v>
      </c>
      <c r="M108" s="4">
        <f t="shared" si="94"/>
        <v>17.100000000000001</v>
      </c>
      <c r="N108" s="4">
        <f t="shared" si="95"/>
        <v>22.3</v>
      </c>
      <c r="O108" s="4">
        <f t="shared" si="96"/>
        <v>23.6</v>
      </c>
      <c r="Q108" s="170"/>
      <c r="R108" s="164">
        <f t="shared" si="97"/>
        <v>0</v>
      </c>
      <c r="S108" s="164">
        <f t="shared" si="98"/>
        <v>0</v>
      </c>
      <c r="T108" s="164">
        <f t="shared" si="99"/>
        <v>-25.9</v>
      </c>
      <c r="U108" s="173" t="str">
        <f t="shared" si="107"/>
        <v>Excesiva</v>
      </c>
      <c r="V108" s="164">
        <f t="shared" si="100"/>
        <v>-17.100000000000001</v>
      </c>
      <c r="W108" s="172" t="str">
        <f t="shared" si="108"/>
        <v>Excesiva</v>
      </c>
      <c r="X108" s="164">
        <f t="shared" si="101"/>
        <v>-25.7</v>
      </c>
      <c r="Y108" s="172" t="str">
        <f t="shared" si="109"/>
        <v>Excesiva</v>
      </c>
      <c r="AB108" s="170"/>
      <c r="AC108" s="164">
        <f t="shared" si="102"/>
        <v>0</v>
      </c>
      <c r="AD108" s="164">
        <f t="shared" si="103"/>
        <v>0</v>
      </c>
      <c r="AE108" s="164">
        <f t="shared" si="104"/>
        <v>-17.100000000000001</v>
      </c>
      <c r="AF108" s="172" t="str">
        <f t="shared" si="110"/>
        <v>Excesiva</v>
      </c>
      <c r="AG108" s="164">
        <f t="shared" si="105"/>
        <v>-22.3</v>
      </c>
      <c r="AH108" s="172" t="str">
        <f t="shared" si="111"/>
        <v>Excesiva</v>
      </c>
      <c r="AI108" s="164">
        <f t="shared" si="106"/>
        <v>-23.6</v>
      </c>
      <c r="AJ108" s="172" t="str">
        <f t="shared" si="112"/>
        <v>Excesiva</v>
      </c>
    </row>
    <row r="109" spans="1:36" ht="24.95" customHeight="1" x14ac:dyDescent="0.25">
      <c r="A109" s="170"/>
      <c r="B109" s="164"/>
      <c r="C109" s="164"/>
      <c r="D109" s="170"/>
      <c r="E109" s="170"/>
      <c r="F109" s="171"/>
      <c r="G109" s="171"/>
      <c r="H109" s="170" t="str">
        <f t="shared" si="113"/>
        <v>Estable</v>
      </c>
      <c r="J109" s="4">
        <f t="shared" si="91"/>
        <v>25.9</v>
      </c>
      <c r="K109" s="4">
        <f t="shared" si="92"/>
        <v>17.100000000000001</v>
      </c>
      <c r="L109" s="4">
        <f t="shared" si="93"/>
        <v>25.7</v>
      </c>
      <c r="M109" s="4">
        <f t="shared" si="94"/>
        <v>17.100000000000001</v>
      </c>
      <c r="N109" s="4">
        <f t="shared" si="95"/>
        <v>22.3</v>
      </c>
      <c r="O109" s="4">
        <f t="shared" si="96"/>
        <v>23.6</v>
      </c>
      <c r="Q109" s="170"/>
      <c r="R109" s="164">
        <f t="shared" si="97"/>
        <v>0</v>
      </c>
      <c r="S109" s="164">
        <f t="shared" si="98"/>
        <v>0</v>
      </c>
      <c r="T109" s="164">
        <f t="shared" si="99"/>
        <v>-25.9</v>
      </c>
      <c r="U109" s="173" t="str">
        <f t="shared" si="107"/>
        <v>Excesiva</v>
      </c>
      <c r="V109" s="164">
        <f t="shared" si="100"/>
        <v>-17.100000000000001</v>
      </c>
      <c r="W109" s="172" t="str">
        <f t="shared" si="108"/>
        <v>Excesiva</v>
      </c>
      <c r="X109" s="164">
        <f t="shared" si="101"/>
        <v>-25.7</v>
      </c>
      <c r="Y109" s="172" t="str">
        <f t="shared" si="109"/>
        <v>Excesiva</v>
      </c>
      <c r="AB109" s="170"/>
      <c r="AC109" s="164">
        <f t="shared" si="102"/>
        <v>0</v>
      </c>
      <c r="AD109" s="164">
        <f t="shared" si="103"/>
        <v>0</v>
      </c>
      <c r="AE109" s="164">
        <f t="shared" si="104"/>
        <v>-17.100000000000001</v>
      </c>
      <c r="AF109" s="172" t="str">
        <f t="shared" si="110"/>
        <v>Excesiva</v>
      </c>
      <c r="AG109" s="164">
        <f t="shared" si="105"/>
        <v>-22.3</v>
      </c>
      <c r="AH109" s="172" t="str">
        <f t="shared" si="111"/>
        <v>Excesiva</v>
      </c>
      <c r="AI109" s="164">
        <f t="shared" si="106"/>
        <v>-23.6</v>
      </c>
      <c r="AJ109" s="172" t="str">
        <f t="shared" si="112"/>
        <v>Excesiva</v>
      </c>
    </row>
    <row r="110" spans="1:36" ht="24.95" customHeight="1" x14ac:dyDescent="0.25">
      <c r="A110" s="170"/>
      <c r="B110" s="164"/>
      <c r="C110" s="164"/>
      <c r="D110" s="170"/>
      <c r="E110" s="170"/>
      <c r="F110" s="171"/>
      <c r="G110" s="171"/>
      <c r="H110" s="170" t="str">
        <f t="shared" si="113"/>
        <v>Estable</v>
      </c>
      <c r="J110" s="4">
        <f t="shared" si="91"/>
        <v>25.9</v>
      </c>
      <c r="K110" s="4">
        <f t="shared" si="92"/>
        <v>17.100000000000001</v>
      </c>
      <c r="L110" s="4">
        <f t="shared" si="93"/>
        <v>25.7</v>
      </c>
      <c r="M110" s="4">
        <f t="shared" si="94"/>
        <v>17.100000000000001</v>
      </c>
      <c r="N110" s="4">
        <f t="shared" si="95"/>
        <v>22.3</v>
      </c>
      <c r="O110" s="4">
        <f t="shared" si="96"/>
        <v>23.6</v>
      </c>
      <c r="Q110" s="170"/>
      <c r="R110" s="164">
        <f t="shared" si="97"/>
        <v>0</v>
      </c>
      <c r="S110" s="164">
        <f t="shared" si="98"/>
        <v>0</v>
      </c>
      <c r="T110" s="164">
        <f t="shared" si="99"/>
        <v>-25.9</v>
      </c>
      <c r="U110" s="173" t="str">
        <f t="shared" si="107"/>
        <v>Excesiva</v>
      </c>
      <c r="V110" s="164">
        <f t="shared" si="100"/>
        <v>-17.100000000000001</v>
      </c>
      <c r="W110" s="172" t="str">
        <f t="shared" si="108"/>
        <v>Excesiva</v>
      </c>
      <c r="X110" s="164">
        <f t="shared" si="101"/>
        <v>-25.7</v>
      </c>
      <c r="Y110" s="172" t="str">
        <f t="shared" si="109"/>
        <v>Excesiva</v>
      </c>
      <c r="AB110" s="170"/>
      <c r="AC110" s="164">
        <f t="shared" si="102"/>
        <v>0</v>
      </c>
      <c r="AD110" s="164">
        <f t="shared" si="103"/>
        <v>0</v>
      </c>
      <c r="AE110" s="164">
        <f t="shared" si="104"/>
        <v>-17.100000000000001</v>
      </c>
      <c r="AF110" s="172" t="str">
        <f t="shared" si="110"/>
        <v>Excesiva</v>
      </c>
      <c r="AG110" s="164">
        <f t="shared" si="105"/>
        <v>-22.3</v>
      </c>
      <c r="AH110" s="172" t="str">
        <f t="shared" si="111"/>
        <v>Excesiva</v>
      </c>
      <c r="AI110" s="164">
        <f t="shared" si="106"/>
        <v>-23.6</v>
      </c>
      <c r="AJ110" s="172" t="str">
        <f t="shared" si="112"/>
        <v>Excesiva</v>
      </c>
    </row>
    <row r="111" spans="1:36" ht="24.95" customHeight="1" x14ac:dyDescent="0.25">
      <c r="A111" s="170"/>
      <c r="B111" s="164"/>
      <c r="C111" s="164"/>
      <c r="D111" s="170"/>
      <c r="E111" s="170"/>
      <c r="F111" s="171"/>
      <c r="G111" s="171"/>
      <c r="H111" s="170" t="str">
        <f t="shared" si="113"/>
        <v>Estable</v>
      </c>
      <c r="J111" s="4">
        <f t="shared" si="91"/>
        <v>25.9</v>
      </c>
      <c r="K111" s="4">
        <f t="shared" si="92"/>
        <v>17.100000000000001</v>
      </c>
      <c r="L111" s="4">
        <f t="shared" si="93"/>
        <v>25.7</v>
      </c>
      <c r="M111" s="4">
        <f t="shared" si="94"/>
        <v>17.100000000000001</v>
      </c>
      <c r="N111" s="4">
        <f t="shared" si="95"/>
        <v>22.3</v>
      </c>
      <c r="O111" s="4">
        <f t="shared" si="96"/>
        <v>23.6</v>
      </c>
      <c r="Q111" s="170"/>
      <c r="R111" s="164">
        <f t="shared" si="97"/>
        <v>0</v>
      </c>
      <c r="S111" s="164">
        <f t="shared" si="98"/>
        <v>0</v>
      </c>
      <c r="T111" s="164">
        <f t="shared" si="99"/>
        <v>-25.9</v>
      </c>
      <c r="U111" s="173" t="str">
        <f t="shared" si="107"/>
        <v>Excesiva</v>
      </c>
      <c r="V111" s="164">
        <f t="shared" si="100"/>
        <v>-17.100000000000001</v>
      </c>
      <c r="W111" s="172" t="str">
        <f t="shared" si="108"/>
        <v>Excesiva</v>
      </c>
      <c r="X111" s="164">
        <f t="shared" si="101"/>
        <v>-25.7</v>
      </c>
      <c r="Y111" s="172" t="str">
        <f t="shared" si="109"/>
        <v>Excesiva</v>
      </c>
      <c r="AB111" s="170"/>
      <c r="AC111" s="164">
        <f t="shared" si="102"/>
        <v>0</v>
      </c>
      <c r="AD111" s="164">
        <f t="shared" si="103"/>
        <v>0</v>
      </c>
      <c r="AE111" s="164">
        <f t="shared" si="104"/>
        <v>-17.100000000000001</v>
      </c>
      <c r="AF111" s="172" t="str">
        <f t="shared" si="110"/>
        <v>Excesiva</v>
      </c>
      <c r="AG111" s="164">
        <f t="shared" si="105"/>
        <v>-22.3</v>
      </c>
      <c r="AH111" s="172" t="str">
        <f t="shared" si="111"/>
        <v>Excesiva</v>
      </c>
      <c r="AI111" s="164">
        <f t="shared" si="106"/>
        <v>-23.6</v>
      </c>
      <c r="AJ111" s="172" t="str">
        <f t="shared" si="112"/>
        <v>Excesiva</v>
      </c>
    </row>
    <row r="112" spans="1:36" ht="24.95" customHeight="1" x14ac:dyDescent="0.25">
      <c r="A112" s="170"/>
      <c r="B112" s="164"/>
      <c r="C112" s="164"/>
      <c r="D112" s="170"/>
      <c r="E112" s="170"/>
      <c r="F112" s="171"/>
      <c r="G112" s="171"/>
      <c r="H112" s="170" t="str">
        <f t="shared" si="113"/>
        <v>Estable</v>
      </c>
      <c r="J112" s="4">
        <f t="shared" si="91"/>
        <v>25.9</v>
      </c>
      <c r="K112" s="4">
        <f t="shared" si="92"/>
        <v>17.100000000000001</v>
      </c>
      <c r="L112" s="4">
        <f t="shared" si="93"/>
        <v>25.7</v>
      </c>
      <c r="M112" s="4">
        <f t="shared" si="94"/>
        <v>17.100000000000001</v>
      </c>
      <c r="N112" s="4">
        <f t="shared" si="95"/>
        <v>22.3</v>
      </c>
      <c r="O112" s="4">
        <f t="shared" si="96"/>
        <v>23.6</v>
      </c>
      <c r="Q112" s="170"/>
      <c r="R112" s="164">
        <f t="shared" si="97"/>
        <v>0</v>
      </c>
      <c r="S112" s="164">
        <f t="shared" si="98"/>
        <v>0</v>
      </c>
      <c r="T112" s="164">
        <f t="shared" si="99"/>
        <v>-25.9</v>
      </c>
      <c r="U112" s="173" t="str">
        <f t="shared" si="107"/>
        <v>Excesiva</v>
      </c>
      <c r="V112" s="164">
        <f t="shared" si="100"/>
        <v>-17.100000000000001</v>
      </c>
      <c r="W112" s="172" t="str">
        <f t="shared" si="108"/>
        <v>Excesiva</v>
      </c>
      <c r="X112" s="164">
        <f t="shared" si="101"/>
        <v>-25.7</v>
      </c>
      <c r="Y112" s="172" t="str">
        <f t="shared" si="109"/>
        <v>Excesiva</v>
      </c>
      <c r="AB112" s="170"/>
      <c r="AC112" s="164">
        <f t="shared" si="102"/>
        <v>0</v>
      </c>
      <c r="AD112" s="164">
        <f t="shared" si="103"/>
        <v>0</v>
      </c>
      <c r="AE112" s="164">
        <f t="shared" si="104"/>
        <v>-17.100000000000001</v>
      </c>
      <c r="AF112" s="172" t="str">
        <f t="shared" si="110"/>
        <v>Excesiva</v>
      </c>
      <c r="AG112" s="164">
        <f t="shared" si="105"/>
        <v>-22.3</v>
      </c>
      <c r="AH112" s="172" t="str">
        <f t="shared" si="111"/>
        <v>Excesiva</v>
      </c>
      <c r="AI112" s="164">
        <f t="shared" si="106"/>
        <v>-23.6</v>
      </c>
      <c r="AJ112" s="172" t="str">
        <f t="shared" si="112"/>
        <v>Excesiva</v>
      </c>
    </row>
    <row r="113" spans="1:36" ht="24.95" customHeight="1" x14ac:dyDescent="0.25">
      <c r="A113" s="170"/>
      <c r="B113" s="164"/>
      <c r="C113" s="164"/>
      <c r="D113" s="170"/>
      <c r="E113" s="170"/>
      <c r="F113" s="171"/>
      <c r="G113" s="171"/>
      <c r="H113" s="170" t="str">
        <f t="shared" si="113"/>
        <v>Estable</v>
      </c>
      <c r="J113" s="4">
        <f t="shared" si="91"/>
        <v>25.9</v>
      </c>
      <c r="K113" s="4">
        <f t="shared" si="92"/>
        <v>17.100000000000001</v>
      </c>
      <c r="L113" s="4">
        <f t="shared" si="93"/>
        <v>25.7</v>
      </c>
      <c r="M113" s="4">
        <f t="shared" si="94"/>
        <v>17.100000000000001</v>
      </c>
      <c r="N113" s="4">
        <f t="shared" si="95"/>
        <v>22.3</v>
      </c>
      <c r="O113" s="4">
        <f t="shared" si="96"/>
        <v>23.6</v>
      </c>
      <c r="Q113" s="170"/>
      <c r="R113" s="164">
        <f t="shared" si="97"/>
        <v>0</v>
      </c>
      <c r="S113" s="164">
        <f t="shared" si="98"/>
        <v>0</v>
      </c>
      <c r="T113" s="164">
        <f t="shared" si="99"/>
        <v>-25.9</v>
      </c>
      <c r="U113" s="173" t="str">
        <f t="shared" si="107"/>
        <v>Excesiva</v>
      </c>
      <c r="V113" s="164">
        <f t="shared" si="100"/>
        <v>-17.100000000000001</v>
      </c>
      <c r="W113" s="172" t="str">
        <f t="shared" si="108"/>
        <v>Excesiva</v>
      </c>
      <c r="X113" s="164">
        <f t="shared" si="101"/>
        <v>-25.7</v>
      </c>
      <c r="Y113" s="172" t="str">
        <f t="shared" si="109"/>
        <v>Excesiva</v>
      </c>
      <c r="AB113" s="170"/>
      <c r="AC113" s="164">
        <f t="shared" si="102"/>
        <v>0</v>
      </c>
      <c r="AD113" s="164">
        <f t="shared" si="103"/>
        <v>0</v>
      </c>
      <c r="AE113" s="164">
        <f t="shared" si="104"/>
        <v>-17.100000000000001</v>
      </c>
      <c r="AF113" s="172" t="str">
        <f t="shared" si="110"/>
        <v>Excesiva</v>
      </c>
      <c r="AG113" s="164">
        <f t="shared" si="105"/>
        <v>-22.3</v>
      </c>
      <c r="AH113" s="172" t="str">
        <f t="shared" si="111"/>
        <v>Excesiva</v>
      </c>
      <c r="AI113" s="164">
        <f t="shared" si="106"/>
        <v>-23.6</v>
      </c>
      <c r="AJ113" s="172" t="str">
        <f t="shared" si="112"/>
        <v>Excesiva</v>
      </c>
    </row>
    <row r="114" spans="1:36" ht="24.95" customHeight="1" x14ac:dyDescent="0.25">
      <c r="A114" s="170"/>
      <c r="B114" s="164"/>
      <c r="C114" s="164"/>
      <c r="D114" s="170"/>
      <c r="E114" s="170"/>
      <c r="F114" s="171"/>
      <c r="G114" s="171"/>
      <c r="H114" s="170" t="str">
        <f t="shared" si="113"/>
        <v>Estable</v>
      </c>
      <c r="J114" s="4">
        <f t="shared" si="91"/>
        <v>25.9</v>
      </c>
      <c r="K114" s="4">
        <f t="shared" si="92"/>
        <v>17.100000000000001</v>
      </c>
      <c r="L114" s="4">
        <f t="shared" si="93"/>
        <v>25.7</v>
      </c>
      <c r="M114" s="4">
        <f t="shared" si="94"/>
        <v>17.100000000000001</v>
      </c>
      <c r="N114" s="4">
        <f t="shared" si="95"/>
        <v>22.3</v>
      </c>
      <c r="O114" s="4">
        <f t="shared" si="96"/>
        <v>23.6</v>
      </c>
      <c r="Q114" s="170"/>
      <c r="R114" s="164">
        <f t="shared" si="97"/>
        <v>0</v>
      </c>
      <c r="S114" s="164">
        <f t="shared" si="98"/>
        <v>0</v>
      </c>
      <c r="T114" s="164">
        <f t="shared" si="99"/>
        <v>-25.9</v>
      </c>
      <c r="U114" s="173" t="str">
        <f t="shared" si="107"/>
        <v>Excesiva</v>
      </c>
      <c r="V114" s="164">
        <f t="shared" si="100"/>
        <v>-17.100000000000001</v>
      </c>
      <c r="W114" s="172" t="str">
        <f t="shared" si="108"/>
        <v>Excesiva</v>
      </c>
      <c r="X114" s="164">
        <f t="shared" si="101"/>
        <v>-25.7</v>
      </c>
      <c r="Y114" s="172" t="str">
        <f t="shared" si="109"/>
        <v>Excesiva</v>
      </c>
      <c r="AB114" s="170"/>
      <c r="AC114" s="164">
        <f t="shared" si="102"/>
        <v>0</v>
      </c>
      <c r="AD114" s="164">
        <f t="shared" si="103"/>
        <v>0</v>
      </c>
      <c r="AE114" s="164">
        <f t="shared" si="104"/>
        <v>-17.100000000000001</v>
      </c>
      <c r="AF114" s="172" t="str">
        <f t="shared" si="110"/>
        <v>Excesiva</v>
      </c>
      <c r="AG114" s="164">
        <f t="shared" si="105"/>
        <v>-22.3</v>
      </c>
      <c r="AH114" s="172" t="str">
        <f t="shared" si="111"/>
        <v>Excesiva</v>
      </c>
      <c r="AI114" s="164">
        <f t="shared" si="106"/>
        <v>-23.6</v>
      </c>
      <c r="AJ114" s="172" t="str">
        <f t="shared" si="112"/>
        <v>Excesiva</v>
      </c>
    </row>
  </sheetData>
  <mergeCells count="3">
    <mergeCell ref="Q2:Y2"/>
    <mergeCell ref="AB2:AJ2"/>
    <mergeCell ref="A2:H2"/>
  </mergeCells>
  <conditionalFormatting sqref="U15:U16">
    <cfRule type="cellIs" dxfId="70" priority="169" operator="equal">
      <formula>"Adecuada"</formula>
    </cfRule>
    <cfRule type="cellIs" dxfId="69" priority="170" operator="equal">
      <formula>"Excesiva"</formula>
    </cfRule>
    <cfRule type="cellIs" dxfId="68" priority="171" operator="equal">
      <formula>"Insuficiente"</formula>
    </cfRule>
  </conditionalFormatting>
  <conditionalFormatting sqref="W15:W114">
    <cfRule type="cellIs" dxfId="67" priority="166" operator="equal">
      <formula>"Adecuada"</formula>
    </cfRule>
    <cfRule type="cellIs" dxfId="66" priority="167" operator="equal">
      <formula>"Excesiva"</formula>
    </cfRule>
    <cfRule type="cellIs" dxfId="65" priority="168" operator="equal">
      <formula>"Insuficiente"</formula>
    </cfRule>
  </conditionalFormatting>
  <conditionalFormatting sqref="Y15:Y114">
    <cfRule type="cellIs" dxfId="64" priority="163" operator="equal">
      <formula>"Adecuada"</formula>
    </cfRule>
    <cfRule type="cellIs" dxfId="63" priority="164" operator="equal">
      <formula>"Excesiva"</formula>
    </cfRule>
    <cfRule type="cellIs" dxfId="62" priority="165" operator="equal">
      <formula>"Insuficiente"</formula>
    </cfRule>
  </conditionalFormatting>
  <conditionalFormatting sqref="U17:U21">
    <cfRule type="cellIs" dxfId="61" priority="43" operator="equal">
      <formula>"Adecuada"</formula>
    </cfRule>
    <cfRule type="cellIs" dxfId="60" priority="44" operator="equal">
      <formula>"Excesiva"</formula>
    </cfRule>
    <cfRule type="cellIs" dxfId="59" priority="45" operator="equal">
      <formula>"Insuficiente"</formula>
    </cfRule>
  </conditionalFormatting>
  <conditionalFormatting sqref="U22:U114">
    <cfRule type="cellIs" dxfId="58" priority="34" operator="equal">
      <formula>"Adecuada"</formula>
    </cfRule>
    <cfRule type="cellIs" dxfId="57" priority="35" operator="equal">
      <formula>"Excesiva"</formula>
    </cfRule>
    <cfRule type="cellIs" dxfId="56" priority="36" operator="equal">
      <formula>"Insuficiente"</formula>
    </cfRule>
  </conditionalFormatting>
  <conditionalFormatting sqref="AF15:AF114">
    <cfRule type="cellIs" dxfId="55" priority="25" operator="equal">
      <formula>"Adecuada"</formula>
    </cfRule>
    <cfRule type="cellIs" dxfId="54" priority="26" operator="equal">
      <formula>"Excesiva"</formula>
    </cfRule>
    <cfRule type="cellIs" dxfId="53" priority="27" operator="equal">
      <formula>"Insuficiente"</formula>
    </cfRule>
  </conditionalFormatting>
  <conditionalFormatting sqref="AH15:AH114">
    <cfRule type="cellIs" dxfId="52" priority="22" operator="equal">
      <formula>"Adecuada"</formula>
    </cfRule>
    <cfRule type="cellIs" dxfId="51" priority="23" operator="equal">
      <formula>"Excesiva"</formula>
    </cfRule>
    <cfRule type="cellIs" dxfId="50" priority="24" operator="equal">
      <formula>"Insuficiente"</formula>
    </cfRule>
  </conditionalFormatting>
  <conditionalFormatting sqref="AJ15:AJ114">
    <cfRule type="cellIs" dxfId="49" priority="19" operator="equal">
      <formula>"Adecuada"</formula>
    </cfRule>
    <cfRule type="cellIs" dxfId="48" priority="20" operator="equal">
      <formula>"Excesiva"</formula>
    </cfRule>
    <cfRule type="cellIs" dxfId="47" priority="21" operator="equal">
      <formula>"Insuficiente"</formula>
    </cfRule>
  </conditionalFormatting>
  <pageMargins left="0.7" right="0.7" top="0.75" bottom="0.75" header="0.3" footer="0.3"/>
  <pageSetup orientation="portrait" horizontalDpi="300" verticalDpi="300" r:id="rId1"/>
  <ignoredErrors>
    <ignoredError sqref="U15:U24" calculatedColumn="1"/>
  </ignoredErrors>
  <drawing r:id="rId2"/>
  <legacyDrawing r:id="rId3"/>
  <controls>
    <mc:AlternateContent xmlns:mc="http://schemas.openxmlformats.org/markup-compatibility/2006">
      <mc:Choice Requires="x14">
        <control shapeId="9225" r:id="rId4" name="CommandButton1">
          <controlPr defaultSize="0" autoLine="0" r:id="rId5">
            <anchor moveWithCells="1">
              <from>
                <xdr:col>8</xdr:col>
                <xdr:colOff>47625</xdr:colOff>
                <xdr:row>2</xdr:row>
                <xdr:rowOff>57150</xdr:rowOff>
              </from>
              <to>
                <xdr:col>16</xdr:col>
                <xdr:colOff>57150</xdr:colOff>
                <xdr:row>4</xdr:row>
                <xdr:rowOff>76200</xdr:rowOff>
              </to>
            </anchor>
          </controlPr>
        </control>
      </mc:Choice>
      <mc:Fallback>
        <control shapeId="9225" r:id="rId4" name="CommandButton1"/>
      </mc:Fallback>
    </mc:AlternateContent>
    <mc:AlternateContent xmlns:mc="http://schemas.openxmlformats.org/markup-compatibility/2006">
      <mc:Choice Requires="x14">
        <control shapeId="9218" r:id="rId6" name="Drop Down 2">
          <controlPr locked="0" defaultSize="0" autoLine="0" autoPict="0">
            <anchor moveWithCells="1">
              <from>
                <xdr:col>18</xdr:col>
                <xdr:colOff>647700</xdr:colOff>
                <xdr:row>2</xdr:row>
                <xdr:rowOff>200025</xdr:rowOff>
              </from>
              <to>
                <xdr:col>20</xdr:col>
                <xdr:colOff>838200</xdr:colOff>
                <xdr:row>3</xdr:row>
                <xdr:rowOff>200025</xdr:rowOff>
              </to>
            </anchor>
          </controlPr>
        </control>
      </mc:Choice>
    </mc:AlternateContent>
    <mc:AlternateContent xmlns:mc="http://schemas.openxmlformats.org/markup-compatibility/2006">
      <mc:Choice Requires="x14">
        <control shapeId="9219" r:id="rId7" name="Drop Down 3">
          <controlPr locked="0" defaultSize="0" autoLine="0" autoPict="0">
            <anchor moveWithCells="1">
              <from>
                <xdr:col>18</xdr:col>
                <xdr:colOff>647700</xdr:colOff>
                <xdr:row>3</xdr:row>
                <xdr:rowOff>228600</xdr:rowOff>
              </from>
              <to>
                <xdr:col>20</xdr:col>
                <xdr:colOff>838200</xdr:colOff>
                <xdr:row>4</xdr:row>
                <xdr:rowOff>228600</xdr:rowOff>
              </to>
            </anchor>
          </controlPr>
        </control>
      </mc:Choice>
    </mc:AlternateContent>
    <mc:AlternateContent xmlns:mc="http://schemas.openxmlformats.org/markup-compatibility/2006">
      <mc:Choice Requires="x14">
        <control shapeId="9221" r:id="rId8" name="Drop Down 5">
          <controlPr locked="0" defaultSize="0" autoLine="0" autoPict="0">
            <anchor moveWithCells="1">
              <from>
                <xdr:col>18</xdr:col>
                <xdr:colOff>647700</xdr:colOff>
                <xdr:row>5</xdr:row>
                <xdr:rowOff>0</xdr:rowOff>
              </from>
              <to>
                <xdr:col>20</xdr:col>
                <xdr:colOff>838200</xdr:colOff>
                <xdr:row>6</xdr:row>
                <xdr:rowOff>0</xdr:rowOff>
              </to>
            </anchor>
          </controlPr>
        </control>
      </mc:Choice>
    </mc:AlternateContent>
    <mc:AlternateContent xmlns:mc="http://schemas.openxmlformats.org/markup-compatibility/2006">
      <mc:Choice Requires="x14">
        <control shapeId="9222" r:id="rId9" name="Drop Down 6">
          <controlPr locked="0" defaultSize="0" autoLine="0" autoPict="0">
            <anchor moveWithCells="1">
              <from>
                <xdr:col>29</xdr:col>
                <xdr:colOff>561975</xdr:colOff>
                <xdr:row>3</xdr:row>
                <xdr:rowOff>0</xdr:rowOff>
              </from>
              <to>
                <xdr:col>31</xdr:col>
                <xdr:colOff>752475</xdr:colOff>
                <xdr:row>4</xdr:row>
                <xdr:rowOff>0</xdr:rowOff>
              </to>
            </anchor>
          </controlPr>
        </control>
      </mc:Choice>
    </mc:AlternateContent>
    <mc:AlternateContent xmlns:mc="http://schemas.openxmlformats.org/markup-compatibility/2006">
      <mc:Choice Requires="x14">
        <control shapeId="9223" r:id="rId10" name="Drop Down 7">
          <controlPr locked="0" defaultSize="0" autoLine="0" autoPict="0">
            <anchor moveWithCells="1">
              <from>
                <xdr:col>29</xdr:col>
                <xdr:colOff>561975</xdr:colOff>
                <xdr:row>4</xdr:row>
                <xdr:rowOff>0</xdr:rowOff>
              </from>
              <to>
                <xdr:col>31</xdr:col>
                <xdr:colOff>752475</xdr:colOff>
                <xdr:row>5</xdr:row>
                <xdr:rowOff>0</xdr:rowOff>
              </to>
            </anchor>
          </controlPr>
        </control>
      </mc:Choice>
    </mc:AlternateContent>
    <mc:AlternateContent xmlns:mc="http://schemas.openxmlformats.org/markup-compatibility/2006">
      <mc:Choice Requires="x14">
        <control shapeId="9224" r:id="rId11" name="Drop Down 8">
          <controlPr locked="0" defaultSize="0" autoLine="0" autoPict="0">
            <anchor moveWithCells="1">
              <from>
                <xdr:col>29</xdr:col>
                <xdr:colOff>561975</xdr:colOff>
                <xdr:row>5</xdr:row>
                <xdr:rowOff>0</xdr:rowOff>
              </from>
              <to>
                <xdr:col>31</xdr:col>
                <xdr:colOff>752475</xdr:colOff>
                <xdr:row>6</xdr:row>
                <xdr:rowOff>0</xdr:rowOff>
              </to>
            </anchor>
          </controlPr>
        </control>
      </mc:Choice>
    </mc:AlternateContent>
  </control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1">
    <tabColor rgb="FF00B050"/>
  </sheetPr>
  <dimension ref="A2:L113"/>
  <sheetViews>
    <sheetView workbookViewId="0">
      <selection activeCell="I5" sqref="I5"/>
    </sheetView>
  </sheetViews>
  <sheetFormatPr baseColWidth="10" defaultRowHeight="15" x14ac:dyDescent="0.25"/>
  <cols>
    <col min="1" max="1" width="2.7109375" customWidth="1"/>
    <col min="2" max="2" width="16.7109375" customWidth="1"/>
    <col min="3" max="3" width="20.7109375" customWidth="1"/>
    <col min="4" max="4" width="3.85546875" hidden="1" customWidth="1"/>
    <col min="5" max="6" width="8.7109375" customWidth="1"/>
    <col min="7" max="7" width="16.7109375" customWidth="1"/>
    <col min="8" max="8" width="36.7109375" customWidth="1"/>
  </cols>
  <sheetData>
    <row r="2" spans="1:8" hidden="1" x14ac:dyDescent="0.25">
      <c r="A2" s="122" t="s">
        <v>195</v>
      </c>
      <c r="B2" s="123" t="s">
        <v>230</v>
      </c>
      <c r="C2" s="123" t="s">
        <v>196</v>
      </c>
      <c r="D2" s="123" t="s">
        <v>197</v>
      </c>
      <c r="E2" s="123"/>
      <c r="F2" s="123" t="s">
        <v>198</v>
      </c>
      <c r="G2" s="123" t="s">
        <v>199</v>
      </c>
      <c r="H2" s="123" t="s">
        <v>200</v>
      </c>
    </row>
    <row r="3" spans="1:8" ht="33.950000000000003" customHeight="1" x14ac:dyDescent="0.25">
      <c r="A3" s="110" t="str">
        <f>'Puestos de Trabajo Esp'!A6</f>
        <v>N°</v>
      </c>
      <c r="B3" s="110" t="str">
        <f>'Puestos de Trabajo Esp'!B6</f>
        <v>Área</v>
      </c>
      <c r="C3" s="110" t="str">
        <f>'Puestos de Trabajo Esp'!C6</f>
        <v>Puesto de Trabajo</v>
      </c>
      <c r="D3" s="110" t="str">
        <f>'Puestos de Trabajo Esp'!L6</f>
        <v>Nº     T x P</v>
      </c>
      <c r="E3" s="110" t="s">
        <v>234</v>
      </c>
      <c r="F3" s="110" t="str">
        <f>'Puestos de Trabajo Esp'!AE6</f>
        <v>Calificación del Riesgo</v>
      </c>
      <c r="G3" s="110" t="str">
        <f>'Puestos de Trabajo Esp'!AF6</f>
        <v>Conclusión</v>
      </c>
      <c r="H3" s="110" t="s">
        <v>231</v>
      </c>
    </row>
    <row r="4" spans="1:8" ht="65.099999999999994" customHeight="1" x14ac:dyDescent="0.25">
      <c r="A4" s="124">
        <v>1</v>
      </c>
      <c r="B4" s="125" t="str">
        <f>'Puestos de Trabajo Esp'!B7</f>
        <v>9200-9300</v>
      </c>
      <c r="C4" s="125" t="str">
        <f>'Puestos de Trabajo Esp'!C7</f>
        <v>Obras civiles (carpinteros, albañil, Cubicador, Enfierradores, Maestro Primera y segunda.</v>
      </c>
      <c r="D4" s="124">
        <f>'Puestos de Trabajo Esp'!L7</f>
        <v>172</v>
      </c>
      <c r="E4" s="124" t="e">
        <f>'Puestos de Trabajo Esp'!AD7</f>
        <v>#REF!</v>
      </c>
      <c r="F4" s="117" t="e">
        <f>'Puestos de Trabajo Esp'!AE7</f>
        <v>#REF!</v>
      </c>
      <c r="G4" s="116" t="e">
        <f>'Puestos de Trabajo Esp'!AF7</f>
        <v>#REF!</v>
      </c>
      <c r="H4" s="116" t="e">
        <f>'Puestos de Trabajo Esp'!AG7</f>
        <v>#REF!</v>
      </c>
    </row>
    <row r="5" spans="1:8" ht="65.099999999999994" customHeight="1" x14ac:dyDescent="0.25">
      <c r="A5" s="111">
        <v>2</v>
      </c>
      <c r="B5" s="112" t="str">
        <f>'Puestos de Trabajo Esp'!B12</f>
        <v>9200 - 9300</v>
      </c>
      <c r="C5" s="112" t="str">
        <f>'Puestos de Trabajo Esp'!C12</f>
        <v>Soldadores</v>
      </c>
      <c r="D5" s="111" t="e">
        <f>'Puestos de Trabajo Esp'!L12</f>
        <v>#REF!</v>
      </c>
      <c r="E5" s="111" t="e">
        <f>'Puestos de Trabajo Esp'!AD12</f>
        <v>#REF!</v>
      </c>
      <c r="F5" s="115" t="e">
        <f>'Puestos de Trabajo Esp'!AE12</f>
        <v>#REF!</v>
      </c>
      <c r="G5" s="114" t="e">
        <f>'Puestos de Trabajo Esp'!AF12</f>
        <v>#REF!</v>
      </c>
      <c r="H5" s="114" t="e">
        <f>'Puestos de Trabajo Esp'!AG12</f>
        <v>#REF!</v>
      </c>
    </row>
    <row r="6" spans="1:8" ht="65.099999999999994" customHeight="1" x14ac:dyDescent="0.25">
      <c r="A6" s="111">
        <v>3</v>
      </c>
      <c r="B6" s="112" t="str">
        <f>'Puestos de Trabajo Esp'!B17</f>
        <v>9200-9300</v>
      </c>
      <c r="C6" s="112" t="str">
        <f>'Puestos de Trabajo Esp'!C17</f>
        <v>prevencionista</v>
      </c>
      <c r="D6" s="111">
        <f>'Puestos de Trabajo Esp'!L17</f>
        <v>2</v>
      </c>
      <c r="E6" s="111" t="e">
        <f>'Puestos de Trabajo Esp'!AD17</f>
        <v>#REF!</v>
      </c>
      <c r="F6" s="113" t="e">
        <f>'Puestos de Trabajo Esp'!AE17</f>
        <v>#REF!</v>
      </c>
      <c r="G6" s="114" t="e">
        <f>'Puestos de Trabajo Esp'!AF17</f>
        <v>#REF!</v>
      </c>
      <c r="H6" s="114" t="e">
        <f>'Puestos de Trabajo Esp'!AG17</f>
        <v>#REF!</v>
      </c>
    </row>
    <row r="7" spans="1:8" ht="65.099999999999994" customHeight="1" x14ac:dyDescent="0.25">
      <c r="A7" s="111">
        <v>4</v>
      </c>
      <c r="B7" s="112" t="e">
        <f>'Puestos de Trabajo Esp'!B22</f>
        <v>#REF!</v>
      </c>
      <c r="C7" s="112" t="e">
        <f>'Puestos de Trabajo Esp'!C22</f>
        <v>#REF!</v>
      </c>
      <c r="D7" s="111" t="e">
        <f>'Puestos de Trabajo Esp'!L22</f>
        <v>#REF!</v>
      </c>
      <c r="E7" s="111" t="e">
        <f>'Puestos de Trabajo Esp'!AD22</f>
        <v>#REF!</v>
      </c>
      <c r="F7" s="115" t="e">
        <f>'Puestos de Trabajo Esp'!AE22</f>
        <v>#REF!</v>
      </c>
      <c r="G7" s="114" t="e">
        <f>'Puestos de Trabajo Esp'!AF22</f>
        <v>#REF!</v>
      </c>
      <c r="H7" s="114" t="e">
        <f>'Puestos de Trabajo Esp'!AG22</f>
        <v>#REF!</v>
      </c>
    </row>
    <row r="8" spans="1:8" ht="65.099999999999994" customHeight="1" x14ac:dyDescent="0.25">
      <c r="A8" s="111">
        <v>5</v>
      </c>
      <c r="B8" s="112" t="e">
        <f>'Puestos de Trabajo Esp'!B27</f>
        <v>#REF!</v>
      </c>
      <c r="C8" s="112" t="e">
        <f>'Puestos de Trabajo Esp'!C27</f>
        <v>#REF!</v>
      </c>
      <c r="D8" s="111" t="e">
        <f>'Puestos de Trabajo Esp'!L27</f>
        <v>#REF!</v>
      </c>
      <c r="E8" s="111" t="e">
        <f>'Puestos de Trabajo Esp'!AD27</f>
        <v>#REF!</v>
      </c>
      <c r="F8" s="113" t="e">
        <f>'Puestos de Trabajo Esp'!AE27</f>
        <v>#REF!</v>
      </c>
      <c r="G8" s="114" t="e">
        <f>'Puestos de Trabajo Esp'!AF27</f>
        <v>#REF!</v>
      </c>
      <c r="H8" s="114" t="e">
        <f>'Puestos de Trabajo Esp'!AG27</f>
        <v>#REF!</v>
      </c>
    </row>
    <row r="9" spans="1:8" ht="65.099999999999994" customHeight="1" x14ac:dyDescent="0.25">
      <c r="A9" s="111">
        <v>6</v>
      </c>
      <c r="B9" s="112" t="str">
        <f>'Puestos de Trabajo Esp'!B32</f>
        <v>9200-9300</v>
      </c>
      <c r="C9" s="112" t="str">
        <f>'Puestos de Trabajo Esp'!C32</f>
        <v xml:space="preserve">Capataces </v>
      </c>
      <c r="D9" s="111">
        <f>'Puestos de Trabajo Esp'!L32</f>
        <v>17</v>
      </c>
      <c r="E9" s="111" t="e">
        <f>'Puestos de Trabajo Esp'!AD32</f>
        <v>#REF!</v>
      </c>
      <c r="F9" s="115" t="e">
        <f>'Puestos de Trabajo Esp'!AE32</f>
        <v>#REF!</v>
      </c>
      <c r="G9" s="114" t="e">
        <f>'Puestos de Trabajo Esp'!AF32</f>
        <v>#REF!</v>
      </c>
      <c r="H9" s="114" t="e">
        <f>'Puestos de Trabajo Esp'!AG32</f>
        <v>#REF!</v>
      </c>
    </row>
    <row r="10" spans="1:8" ht="65.099999999999994" customHeight="1" x14ac:dyDescent="0.25">
      <c r="A10" s="111">
        <v>7</v>
      </c>
      <c r="B10" s="112" t="str">
        <f>'Puestos de Trabajo Esp'!B37</f>
        <v>9200-9300</v>
      </c>
      <c r="C10" s="112" t="str">
        <f>'Puestos de Trabajo Esp'!C37</f>
        <v>Supervisores</v>
      </c>
      <c r="D10" s="111">
        <f>'Puestos de Trabajo Esp'!L37</f>
        <v>1</v>
      </c>
      <c r="E10" s="111" t="e">
        <f>'Puestos de Trabajo Esp'!AD37</f>
        <v>#REF!</v>
      </c>
      <c r="F10" s="113" t="e">
        <f>'Puestos de Trabajo Esp'!AE37</f>
        <v>#REF!</v>
      </c>
      <c r="G10" s="114" t="e">
        <f>'Puestos de Trabajo Esp'!AF37</f>
        <v>#REF!</v>
      </c>
      <c r="H10" s="114" t="e">
        <f>'Puestos de Trabajo Esp'!AG37</f>
        <v>#REF!</v>
      </c>
    </row>
    <row r="11" spans="1:8" ht="65.099999999999994" customHeight="1" x14ac:dyDescent="0.25">
      <c r="A11" s="111">
        <v>8</v>
      </c>
      <c r="B11" s="112" t="e">
        <f>'Puestos de Trabajo Esp'!B42</f>
        <v>#REF!</v>
      </c>
      <c r="C11" s="112" t="e">
        <f>'Puestos de Trabajo Esp'!C42</f>
        <v>#REF!</v>
      </c>
      <c r="D11" s="111" t="e">
        <f>'Puestos de Trabajo Esp'!L42</f>
        <v>#REF!</v>
      </c>
      <c r="E11" s="111" t="e">
        <f>'Puestos de Trabajo Esp'!AD42</f>
        <v>#REF!</v>
      </c>
      <c r="F11" s="115" t="e">
        <f>'Puestos de Trabajo Esp'!AE42</f>
        <v>#REF!</v>
      </c>
      <c r="G11" s="114" t="e">
        <f>'Puestos de Trabajo Esp'!AF42</f>
        <v>#REF!</v>
      </c>
      <c r="H11" s="114" t="e">
        <f>'Puestos de Trabajo Esp'!AG42</f>
        <v>#REF!</v>
      </c>
    </row>
    <row r="12" spans="1:8" ht="65.099999999999994" customHeight="1" x14ac:dyDescent="0.25">
      <c r="A12" s="111">
        <v>9</v>
      </c>
      <c r="B12" s="112" t="e">
        <f>'Puestos de Trabajo Esp'!B47</f>
        <v>#REF!</v>
      </c>
      <c r="C12" s="112" t="e">
        <f>'Puestos de Trabajo Esp'!C47</f>
        <v>#REF!</v>
      </c>
      <c r="D12" s="111" t="e">
        <f>'Puestos de Trabajo Esp'!L47</f>
        <v>#REF!</v>
      </c>
      <c r="E12" s="111" t="e">
        <f>'Puestos de Trabajo Esp'!AD47</f>
        <v>#REF!</v>
      </c>
      <c r="F12" s="113" t="e">
        <f>'Puestos de Trabajo Esp'!AE47</f>
        <v>#REF!</v>
      </c>
      <c r="G12" s="114" t="e">
        <f>'Puestos de Trabajo Esp'!AF47</f>
        <v>#REF!</v>
      </c>
      <c r="H12" s="114" t="e">
        <f>'Puestos de Trabajo Esp'!AG47</f>
        <v>#REF!</v>
      </c>
    </row>
    <row r="13" spans="1:8" ht="65.099999999999994" customHeight="1" x14ac:dyDescent="0.25">
      <c r="A13" s="111">
        <v>10</v>
      </c>
      <c r="B13" s="112" t="e">
        <f>'Puestos de Trabajo Esp'!B52</f>
        <v>#REF!</v>
      </c>
      <c r="C13" s="112" t="e">
        <f>'Puestos de Trabajo Esp'!C52</f>
        <v>#REF!</v>
      </c>
      <c r="D13" s="111" t="e">
        <f>'Puestos de Trabajo Esp'!L52</f>
        <v>#REF!</v>
      </c>
      <c r="E13" s="111" t="e">
        <f>'Puestos de Trabajo Esp'!AD52</f>
        <v>#REF!</v>
      </c>
      <c r="F13" s="115" t="e">
        <f>'Puestos de Trabajo Esp'!AE52</f>
        <v>#REF!</v>
      </c>
      <c r="G13" s="114" t="e">
        <f>'Puestos de Trabajo Esp'!AF52</f>
        <v>#REF!</v>
      </c>
      <c r="H13" s="114" t="e">
        <f>'Puestos de Trabajo Esp'!AG52</f>
        <v>#REF!</v>
      </c>
    </row>
    <row r="14" spans="1:8" ht="65.099999999999994" customHeight="1" x14ac:dyDescent="0.25">
      <c r="A14" s="111">
        <v>11</v>
      </c>
      <c r="B14" s="112" t="e">
        <f>'Puestos de Trabajo Esp'!B57</f>
        <v>#REF!</v>
      </c>
      <c r="C14" s="112" t="e">
        <f>'Puestos de Trabajo Esp'!C57</f>
        <v>#REF!</v>
      </c>
      <c r="D14" s="111" t="e">
        <f>'Puestos de Trabajo Esp'!L57</f>
        <v>#REF!</v>
      </c>
      <c r="E14" s="111" t="e">
        <f>'Puestos de Trabajo Esp'!AD57</f>
        <v>#REF!</v>
      </c>
      <c r="F14" s="113" t="e">
        <f>'Puestos de Trabajo Esp'!AE57</f>
        <v>#REF!</v>
      </c>
      <c r="G14" s="114" t="e">
        <f>'Puestos de Trabajo Esp'!AF57</f>
        <v>#REF!</v>
      </c>
      <c r="H14" s="114" t="e">
        <f>'Puestos de Trabajo Esp'!AG57</f>
        <v>#REF!</v>
      </c>
    </row>
    <row r="15" spans="1:8" ht="65.099999999999994" customHeight="1" x14ac:dyDescent="0.25">
      <c r="A15" s="111">
        <v>12</v>
      </c>
      <c r="B15" s="112" t="e">
        <f>'Puestos de Trabajo Esp'!B62</f>
        <v>#REF!</v>
      </c>
      <c r="C15" s="112" t="e">
        <f>'Puestos de Trabajo Esp'!C62</f>
        <v>#REF!</v>
      </c>
      <c r="D15" s="111" t="e">
        <f>'Puestos de Trabajo Esp'!L62</f>
        <v>#REF!</v>
      </c>
      <c r="E15" s="111" t="e">
        <f>'Puestos de Trabajo Esp'!AD62</f>
        <v>#REF!</v>
      </c>
      <c r="F15" s="115" t="e">
        <f>'Puestos de Trabajo Esp'!AE62</f>
        <v>#REF!</v>
      </c>
      <c r="G15" s="114" t="e">
        <f>'Puestos de Trabajo Esp'!AF62</f>
        <v>#REF!</v>
      </c>
      <c r="H15" s="114" t="e">
        <f>'Puestos de Trabajo Esp'!AG62</f>
        <v>#REF!</v>
      </c>
    </row>
    <row r="16" spans="1:8" ht="65.099999999999994" customHeight="1" x14ac:dyDescent="0.25">
      <c r="A16" s="111">
        <v>13</v>
      </c>
      <c r="B16" s="112" t="e">
        <f>'Puestos de Trabajo Esp'!B67</f>
        <v>#REF!</v>
      </c>
      <c r="C16" s="112" t="e">
        <f>'Puestos de Trabajo Esp'!C67</f>
        <v>#REF!</v>
      </c>
      <c r="D16" s="111" t="e">
        <f>'Puestos de Trabajo Esp'!L67</f>
        <v>#REF!</v>
      </c>
      <c r="E16" s="111" t="e">
        <f>'Puestos de Trabajo Esp'!AD67</f>
        <v>#REF!</v>
      </c>
      <c r="F16" s="113" t="e">
        <f>'Puestos de Trabajo Esp'!AE67</f>
        <v>#REF!</v>
      </c>
      <c r="G16" s="114" t="e">
        <f>'Puestos de Trabajo Esp'!AF67</f>
        <v>#REF!</v>
      </c>
      <c r="H16" s="114" t="e">
        <f>'Puestos de Trabajo Esp'!AG67</f>
        <v>#REF!</v>
      </c>
    </row>
    <row r="17" spans="1:8" ht="65.099999999999994" customHeight="1" x14ac:dyDescent="0.25">
      <c r="A17" s="111">
        <v>14</v>
      </c>
      <c r="B17" s="112" t="e">
        <f>'Puestos de Trabajo Esp'!B72</f>
        <v>#REF!</v>
      </c>
      <c r="C17" s="112" t="e">
        <f>'Puestos de Trabajo Esp'!C72</f>
        <v>#REF!</v>
      </c>
      <c r="D17" s="111" t="e">
        <f>'Puestos de Trabajo Esp'!L72</f>
        <v>#REF!</v>
      </c>
      <c r="E17" s="111" t="e">
        <f>'Puestos de Trabajo Esp'!AD72</f>
        <v>#REF!</v>
      </c>
      <c r="F17" s="115" t="e">
        <f>'Puestos de Trabajo Esp'!AE72</f>
        <v>#REF!</v>
      </c>
      <c r="G17" s="114" t="e">
        <f>'Puestos de Trabajo Esp'!AF72</f>
        <v>#REF!</v>
      </c>
      <c r="H17" s="114" t="e">
        <f>'Puestos de Trabajo Esp'!AG72</f>
        <v>#REF!</v>
      </c>
    </row>
    <row r="18" spans="1:8" ht="65.099999999999994" customHeight="1" x14ac:dyDescent="0.25">
      <c r="A18" s="111">
        <v>15</v>
      </c>
      <c r="B18" s="112" t="e">
        <f>'Puestos de Trabajo Esp'!B77</f>
        <v>#REF!</v>
      </c>
      <c r="C18" s="112" t="e">
        <f>'Puestos de Trabajo Esp'!C77</f>
        <v>#REF!</v>
      </c>
      <c r="D18" s="111" t="e">
        <f>'Puestos de Trabajo Esp'!L77</f>
        <v>#REF!</v>
      </c>
      <c r="E18" s="111" t="e">
        <f>'Puestos de Trabajo Esp'!AD77</f>
        <v>#REF!</v>
      </c>
      <c r="F18" s="113" t="e">
        <f>'Puestos de Trabajo Esp'!AE77</f>
        <v>#REF!</v>
      </c>
      <c r="G18" s="114" t="e">
        <f>'Puestos de Trabajo Esp'!AF77</f>
        <v>#REF!</v>
      </c>
      <c r="H18" s="114" t="e">
        <f>'Puestos de Trabajo Esp'!AG77</f>
        <v>#REF!</v>
      </c>
    </row>
    <row r="19" spans="1:8" ht="65.099999999999994" customHeight="1" x14ac:dyDescent="0.25">
      <c r="A19" s="111">
        <v>16</v>
      </c>
      <c r="B19" s="112" t="e">
        <f>'Puestos de Trabajo Esp'!B82</f>
        <v>#REF!</v>
      </c>
      <c r="C19" s="112" t="e">
        <f>'Puestos de Trabajo Esp'!C82</f>
        <v>#REF!</v>
      </c>
      <c r="D19" s="111" t="e">
        <f>'Puestos de Trabajo Esp'!L82</f>
        <v>#REF!</v>
      </c>
      <c r="E19" s="111" t="e">
        <f>'Puestos de Trabajo Esp'!AD82</f>
        <v>#REF!</v>
      </c>
      <c r="F19" s="113" t="e">
        <f>'Puestos de Trabajo Esp'!AE82</f>
        <v>#REF!</v>
      </c>
      <c r="G19" s="114" t="e">
        <f>'Puestos de Trabajo Esp'!AF82</f>
        <v>#REF!</v>
      </c>
      <c r="H19" s="114" t="e">
        <f>'Puestos de Trabajo Esp'!AG82</f>
        <v>#REF!</v>
      </c>
    </row>
    <row r="20" spans="1:8" ht="65.099999999999994" customHeight="1" x14ac:dyDescent="0.25">
      <c r="A20" s="111">
        <v>17</v>
      </c>
      <c r="B20" s="112" t="e">
        <f>'Puestos de Trabajo Esp'!B87</f>
        <v>#REF!</v>
      </c>
      <c r="C20" s="112" t="e">
        <f>'Puestos de Trabajo Esp'!C87</f>
        <v>#REF!</v>
      </c>
      <c r="D20" s="111" t="e">
        <f>'Puestos de Trabajo Esp'!L87</f>
        <v>#REF!</v>
      </c>
      <c r="E20" s="111" t="e">
        <f>'Puestos de Trabajo Esp'!AD87</f>
        <v>#REF!</v>
      </c>
      <c r="F20" s="113" t="e">
        <f>'Puestos de Trabajo Esp'!AE87</f>
        <v>#REF!</v>
      </c>
      <c r="G20" s="114" t="e">
        <f>'Puestos de Trabajo Esp'!AF87</f>
        <v>#REF!</v>
      </c>
      <c r="H20" s="114" t="e">
        <f>'Puestos de Trabajo Esp'!AG87</f>
        <v>#REF!</v>
      </c>
    </row>
    <row r="21" spans="1:8" ht="65.099999999999994" customHeight="1" x14ac:dyDescent="0.25">
      <c r="A21" s="111">
        <v>18</v>
      </c>
      <c r="B21" s="112" t="e">
        <f>'Puestos de Trabajo Esp'!B92</f>
        <v>#REF!</v>
      </c>
      <c r="C21" s="112" t="e">
        <f>'Puestos de Trabajo Esp'!C92</f>
        <v>#REF!</v>
      </c>
      <c r="D21" s="111" t="e">
        <f>'Puestos de Trabajo Esp'!L92</f>
        <v>#REF!</v>
      </c>
      <c r="E21" s="111" t="e">
        <f>'Puestos de Trabajo Esp'!AD92</f>
        <v>#REF!</v>
      </c>
      <c r="F21" s="113" t="e">
        <f>'Puestos de Trabajo Esp'!AE92</f>
        <v>#REF!</v>
      </c>
      <c r="G21" s="114" t="e">
        <f>'Puestos de Trabajo Esp'!AF92</f>
        <v>#REF!</v>
      </c>
      <c r="H21" s="114" t="e">
        <f>'Puestos de Trabajo Esp'!AG92</f>
        <v>#REF!</v>
      </c>
    </row>
    <row r="22" spans="1:8" ht="65.099999999999994" customHeight="1" x14ac:dyDescent="0.25">
      <c r="A22" s="111">
        <v>19</v>
      </c>
      <c r="B22" s="112" t="e">
        <f>'Puestos de Trabajo Esp'!B97</f>
        <v>#REF!</v>
      </c>
      <c r="C22" s="112" t="e">
        <f>'Puestos de Trabajo Esp'!C97</f>
        <v>#REF!</v>
      </c>
      <c r="D22" s="111" t="e">
        <f>'Puestos de Trabajo Esp'!L97</f>
        <v>#REF!</v>
      </c>
      <c r="E22" s="111" t="e">
        <f>'Puestos de Trabajo Esp'!AD97</f>
        <v>#REF!</v>
      </c>
      <c r="F22" s="113" t="e">
        <f>'Puestos de Trabajo Esp'!AE97</f>
        <v>#REF!</v>
      </c>
      <c r="G22" s="114" t="e">
        <f>'Puestos de Trabajo Esp'!AF97</f>
        <v>#REF!</v>
      </c>
      <c r="H22" s="114" t="e">
        <f>'Puestos de Trabajo Esp'!AG97</f>
        <v>#REF!</v>
      </c>
    </row>
    <row r="23" spans="1:8" ht="65.099999999999994" customHeight="1" x14ac:dyDescent="0.25">
      <c r="A23" s="111">
        <v>20</v>
      </c>
      <c r="B23" s="112" t="e">
        <f>'Puestos de Trabajo Esp'!B102</f>
        <v>#REF!</v>
      </c>
      <c r="C23" s="112" t="e">
        <f>'Puestos de Trabajo Esp'!C102</f>
        <v>#REF!</v>
      </c>
      <c r="D23" s="111" t="e">
        <f>'Puestos de Trabajo Esp'!L102</f>
        <v>#REF!</v>
      </c>
      <c r="E23" s="111" t="e">
        <f>'Puestos de Trabajo Esp'!AD102</f>
        <v>#REF!</v>
      </c>
      <c r="F23" s="113" t="e">
        <f>'Puestos de Trabajo Esp'!AE102</f>
        <v>#REF!</v>
      </c>
      <c r="G23" s="114" t="e">
        <f>'Puestos de Trabajo Esp'!AF102</f>
        <v>#REF!</v>
      </c>
      <c r="H23" s="114" t="e">
        <f>'Puestos de Trabajo Esp'!AG102</f>
        <v>#REF!</v>
      </c>
    </row>
    <row r="24" spans="1:8" ht="65.099999999999994" customHeight="1" x14ac:dyDescent="0.25">
      <c r="A24" s="111">
        <v>21</v>
      </c>
      <c r="B24" s="112" t="e">
        <f>'Puestos de Trabajo Esp'!B107</f>
        <v>#REF!</v>
      </c>
      <c r="C24" s="112" t="e">
        <f>'Puestos de Trabajo Esp'!C107</f>
        <v>#REF!</v>
      </c>
      <c r="D24" s="111" t="e">
        <f>'Puestos de Trabajo Esp'!L107</f>
        <v>#REF!</v>
      </c>
      <c r="E24" s="111" t="e">
        <f>'Puestos de Trabajo Esp'!AD107</f>
        <v>#REF!</v>
      </c>
      <c r="F24" s="113" t="e">
        <f>'Puestos de Trabajo Esp'!AE107</f>
        <v>#REF!</v>
      </c>
      <c r="G24" s="114" t="e">
        <f>'Puestos de Trabajo Esp'!AF107</f>
        <v>#REF!</v>
      </c>
      <c r="H24" s="114" t="e">
        <f>'Puestos de Trabajo Esp'!AG107</f>
        <v>#REF!</v>
      </c>
    </row>
    <row r="25" spans="1:8" ht="65.099999999999994" customHeight="1" x14ac:dyDescent="0.25">
      <c r="A25" s="111">
        <v>22</v>
      </c>
      <c r="B25" s="112" t="e">
        <f>'Puestos de Trabajo Esp'!B112</f>
        <v>#REF!</v>
      </c>
      <c r="C25" s="112" t="e">
        <f>'Puestos de Trabajo Esp'!C112</f>
        <v>#REF!</v>
      </c>
      <c r="D25" s="111" t="e">
        <f>'Puestos de Trabajo Esp'!L112</f>
        <v>#REF!</v>
      </c>
      <c r="E25" s="111" t="e">
        <f>'Puestos de Trabajo Esp'!AD112</f>
        <v>#REF!</v>
      </c>
      <c r="F25" s="113" t="e">
        <f>'Puestos de Trabajo Esp'!AE112</f>
        <v>#REF!</v>
      </c>
      <c r="G25" s="114" t="e">
        <f>'Puestos de Trabajo Esp'!AF112</f>
        <v>#REF!</v>
      </c>
      <c r="H25" s="114" t="e">
        <f>'Puestos de Trabajo Esp'!AG112</f>
        <v>#REF!</v>
      </c>
    </row>
    <row r="26" spans="1:8" ht="65.099999999999994" customHeight="1" x14ac:dyDescent="0.25">
      <c r="A26" s="111">
        <v>23</v>
      </c>
      <c r="B26" s="112" t="e">
        <f>'Puestos de Trabajo Esp'!B117</f>
        <v>#REF!</v>
      </c>
      <c r="C26" s="112" t="e">
        <f>'Puestos de Trabajo Esp'!C117</f>
        <v>#REF!</v>
      </c>
      <c r="D26" s="111" t="e">
        <f>'Puestos de Trabajo Esp'!L117</f>
        <v>#REF!</v>
      </c>
      <c r="E26" s="111" t="e">
        <f>'Puestos de Trabajo Esp'!AD117</f>
        <v>#REF!</v>
      </c>
      <c r="F26" s="113" t="e">
        <f>'Puestos de Trabajo Esp'!AE117</f>
        <v>#REF!</v>
      </c>
      <c r="G26" s="114" t="e">
        <f>'Puestos de Trabajo Esp'!AF117</f>
        <v>#REF!</v>
      </c>
      <c r="H26" s="114" t="e">
        <f>'Puestos de Trabajo Esp'!AG117</f>
        <v>#REF!</v>
      </c>
    </row>
    <row r="27" spans="1:8" ht="65.099999999999994" customHeight="1" x14ac:dyDescent="0.25">
      <c r="A27" s="111">
        <v>24</v>
      </c>
      <c r="B27" s="112" t="e">
        <f>'Puestos de Trabajo Esp'!B122</f>
        <v>#REF!</v>
      </c>
      <c r="C27" s="112" t="e">
        <f>'Puestos de Trabajo Esp'!C122</f>
        <v>#REF!</v>
      </c>
      <c r="D27" s="111" t="e">
        <f>'Puestos de Trabajo Esp'!L122</f>
        <v>#REF!</v>
      </c>
      <c r="E27" s="111" t="e">
        <f>'Puestos de Trabajo Esp'!AD122</f>
        <v>#REF!</v>
      </c>
      <c r="F27" s="113" t="e">
        <f>'Puestos de Trabajo Esp'!AE122</f>
        <v>#REF!</v>
      </c>
      <c r="G27" s="114" t="e">
        <f>'Puestos de Trabajo Esp'!AF122</f>
        <v>#REF!</v>
      </c>
      <c r="H27" s="114" t="e">
        <f>'Puestos de Trabajo Esp'!AG122</f>
        <v>#REF!</v>
      </c>
    </row>
    <row r="28" spans="1:8" ht="65.099999999999994" customHeight="1" x14ac:dyDescent="0.25">
      <c r="A28" s="111">
        <v>25</v>
      </c>
      <c r="B28" s="112" t="e">
        <f>'Puestos de Trabajo Esp'!B127</f>
        <v>#REF!</v>
      </c>
      <c r="C28" s="112" t="e">
        <f>'Puestos de Trabajo Esp'!C127</f>
        <v>#REF!</v>
      </c>
      <c r="D28" s="111" t="e">
        <f>'Puestos de Trabajo Esp'!L127</f>
        <v>#REF!</v>
      </c>
      <c r="E28" s="111" t="e">
        <f>'Puestos de Trabajo Esp'!AD127</f>
        <v>#REF!</v>
      </c>
      <c r="F28" s="113" t="e">
        <f>'Puestos de Trabajo Esp'!AE127</f>
        <v>#REF!</v>
      </c>
      <c r="G28" s="114" t="e">
        <f>'Puestos de Trabajo Esp'!AF127</f>
        <v>#REF!</v>
      </c>
      <c r="H28" s="114" t="e">
        <f>'Puestos de Trabajo Esp'!AG127</f>
        <v>#REF!</v>
      </c>
    </row>
    <row r="29" spans="1:8" ht="65.099999999999994" customHeight="1" x14ac:dyDescent="0.25">
      <c r="A29" s="111">
        <v>26</v>
      </c>
      <c r="B29" s="112" t="e">
        <f>'Puestos de Trabajo Esp'!B132</f>
        <v>#REF!</v>
      </c>
      <c r="C29" s="112" t="e">
        <f>'Puestos de Trabajo Esp'!C132</f>
        <v>#REF!</v>
      </c>
      <c r="D29" s="111" t="e">
        <f>'Puestos de Trabajo Esp'!L132</f>
        <v>#REF!</v>
      </c>
      <c r="E29" s="111" t="e">
        <f>'Puestos de Trabajo Esp'!AD132</f>
        <v>#REF!</v>
      </c>
      <c r="F29" s="113" t="e">
        <f>'Puestos de Trabajo Esp'!AE132</f>
        <v>#REF!</v>
      </c>
      <c r="G29" s="114" t="e">
        <f>'Puestos de Trabajo Esp'!AF132</f>
        <v>#REF!</v>
      </c>
      <c r="H29" s="114" t="e">
        <f>'Puestos de Trabajo Esp'!AG132</f>
        <v>#REF!</v>
      </c>
    </row>
    <row r="30" spans="1:8" ht="65.099999999999994" customHeight="1" x14ac:dyDescent="0.25">
      <c r="A30" s="111">
        <v>27</v>
      </c>
      <c r="B30" s="112" t="e">
        <f>'Puestos de Trabajo Esp'!B137</f>
        <v>#REF!</v>
      </c>
      <c r="C30" s="112" t="e">
        <f>'Puestos de Trabajo Esp'!C137</f>
        <v>#REF!</v>
      </c>
      <c r="D30" s="111" t="e">
        <f>'Puestos de Trabajo Esp'!L137</f>
        <v>#REF!</v>
      </c>
      <c r="E30" s="111" t="e">
        <f>'Puestos de Trabajo Esp'!AD137</f>
        <v>#REF!</v>
      </c>
      <c r="F30" s="113" t="e">
        <f>'Puestos de Trabajo Esp'!AE137</f>
        <v>#REF!</v>
      </c>
      <c r="G30" s="114" t="e">
        <f>'Puestos de Trabajo Esp'!AF137</f>
        <v>#REF!</v>
      </c>
      <c r="H30" s="114" t="e">
        <f>'Puestos de Trabajo Esp'!AG137</f>
        <v>#REF!</v>
      </c>
    </row>
    <row r="31" spans="1:8" ht="65.099999999999994" customHeight="1" x14ac:dyDescent="0.25">
      <c r="A31" s="111">
        <v>28</v>
      </c>
      <c r="B31" s="112" t="e">
        <f>'Puestos de Trabajo Esp'!B142</f>
        <v>#REF!</v>
      </c>
      <c r="C31" s="112" t="e">
        <f>'Puestos de Trabajo Esp'!C142</f>
        <v>#REF!</v>
      </c>
      <c r="D31" s="111" t="e">
        <f>'Puestos de Trabajo Esp'!L142</f>
        <v>#REF!</v>
      </c>
      <c r="E31" s="111" t="e">
        <f>'Puestos de Trabajo Esp'!AD142</f>
        <v>#REF!</v>
      </c>
      <c r="F31" s="113" t="e">
        <f>'Puestos de Trabajo Esp'!AE142</f>
        <v>#REF!</v>
      </c>
      <c r="G31" s="114" t="e">
        <f>'Puestos de Trabajo Esp'!AF142</f>
        <v>#REF!</v>
      </c>
      <c r="H31" s="114" t="e">
        <f>'Puestos de Trabajo Esp'!AG142</f>
        <v>#REF!</v>
      </c>
    </row>
    <row r="32" spans="1:8" ht="65.099999999999994" customHeight="1" x14ac:dyDescent="0.25">
      <c r="A32" s="111">
        <v>29</v>
      </c>
      <c r="B32" s="112" t="e">
        <f>'Puestos de Trabajo Esp'!B147</f>
        <v>#REF!</v>
      </c>
      <c r="C32" s="112" t="e">
        <f>'Puestos de Trabajo Esp'!C147</f>
        <v>#REF!</v>
      </c>
      <c r="D32" s="111" t="e">
        <f>'Puestos de Trabajo Esp'!L147</f>
        <v>#REF!</v>
      </c>
      <c r="E32" s="111" t="e">
        <f>'Puestos de Trabajo Esp'!AD147</f>
        <v>#REF!</v>
      </c>
      <c r="F32" s="113" t="e">
        <f>'Puestos de Trabajo Esp'!AE147</f>
        <v>#REF!</v>
      </c>
      <c r="G32" s="114" t="e">
        <f>'Puestos de Trabajo Esp'!AF147</f>
        <v>#REF!</v>
      </c>
      <c r="H32" s="114" t="e">
        <f>'Puestos de Trabajo Esp'!AG147</f>
        <v>#REF!</v>
      </c>
    </row>
    <row r="33" spans="1:8" ht="65.099999999999994" customHeight="1" x14ac:dyDescent="0.25">
      <c r="A33" s="111">
        <v>30</v>
      </c>
      <c r="B33" s="112" t="e">
        <f>'Puestos de Trabajo Esp'!B152</f>
        <v>#REF!</v>
      </c>
      <c r="C33" s="112" t="e">
        <f>'Puestos de Trabajo Esp'!C152</f>
        <v>#REF!</v>
      </c>
      <c r="D33" s="111" t="e">
        <f>'Puestos de Trabajo Esp'!L152</f>
        <v>#REF!</v>
      </c>
      <c r="E33" s="111" t="e">
        <f>'Puestos de Trabajo Esp'!AD152</f>
        <v>#REF!</v>
      </c>
      <c r="F33" s="113" t="e">
        <f>'Puestos de Trabajo Esp'!AE152</f>
        <v>#REF!</v>
      </c>
      <c r="G33" s="114" t="e">
        <f>'Puestos de Trabajo Esp'!AF152</f>
        <v>#REF!</v>
      </c>
      <c r="H33" s="114" t="e">
        <f>'Puestos de Trabajo Esp'!AG152</f>
        <v>#REF!</v>
      </c>
    </row>
    <row r="34" spans="1:8" ht="65.099999999999994" customHeight="1" x14ac:dyDescent="0.25">
      <c r="A34" s="111">
        <v>31</v>
      </c>
      <c r="B34" s="112" t="e">
        <f>'Puestos de Trabajo Esp'!B157</f>
        <v>#REF!</v>
      </c>
      <c r="C34" s="112" t="e">
        <f>'Puestos de Trabajo Esp'!C157</f>
        <v>#REF!</v>
      </c>
      <c r="D34" s="111" t="e">
        <f>'Puestos de Trabajo Esp'!L157</f>
        <v>#REF!</v>
      </c>
      <c r="E34" s="111" t="e">
        <f>'Puestos de Trabajo Esp'!AD157</f>
        <v>#REF!</v>
      </c>
      <c r="F34" s="113" t="e">
        <f>'Puestos de Trabajo Esp'!AE157</f>
        <v>#REF!</v>
      </c>
      <c r="G34" s="114" t="e">
        <f>'Puestos de Trabajo Esp'!AF157</f>
        <v>#REF!</v>
      </c>
      <c r="H34" s="114" t="e">
        <f>'Puestos de Trabajo Esp'!AG157</f>
        <v>#REF!</v>
      </c>
    </row>
    <row r="35" spans="1:8" ht="65.099999999999994" customHeight="1" x14ac:dyDescent="0.25">
      <c r="A35" s="111">
        <v>32</v>
      </c>
      <c r="B35" s="112" t="e">
        <f>'Puestos de Trabajo Esp'!B162</f>
        <v>#REF!</v>
      </c>
      <c r="C35" s="112" t="e">
        <f>'Puestos de Trabajo Esp'!C162</f>
        <v>#REF!</v>
      </c>
      <c r="D35" s="111" t="e">
        <f>'Puestos de Trabajo Esp'!L162</f>
        <v>#REF!</v>
      </c>
      <c r="E35" s="111" t="e">
        <f>'Puestos de Trabajo Esp'!AD162</f>
        <v>#REF!</v>
      </c>
      <c r="F35" s="113" t="e">
        <f>'Puestos de Trabajo Esp'!AE162</f>
        <v>#REF!</v>
      </c>
      <c r="G35" s="114" t="e">
        <f>'Puestos de Trabajo Esp'!AF162</f>
        <v>#REF!</v>
      </c>
      <c r="H35" s="114" t="e">
        <f>'Puestos de Trabajo Esp'!AG162</f>
        <v>#REF!</v>
      </c>
    </row>
    <row r="36" spans="1:8" ht="65.099999999999994" customHeight="1" x14ac:dyDescent="0.25">
      <c r="A36" s="111">
        <v>33</v>
      </c>
      <c r="B36" s="112" t="e">
        <f>'Puestos de Trabajo Esp'!B167</f>
        <v>#REF!</v>
      </c>
      <c r="C36" s="112" t="e">
        <f>'Puestos de Trabajo Esp'!C167</f>
        <v>#REF!</v>
      </c>
      <c r="D36" s="111" t="e">
        <f>'Puestos de Trabajo Esp'!L167</f>
        <v>#REF!</v>
      </c>
      <c r="E36" s="111" t="e">
        <f>'Puestos de Trabajo Esp'!AD167</f>
        <v>#REF!</v>
      </c>
      <c r="F36" s="113" t="e">
        <f>'Puestos de Trabajo Esp'!AE167</f>
        <v>#REF!</v>
      </c>
      <c r="G36" s="114" t="e">
        <f>'Puestos de Trabajo Esp'!AF167</f>
        <v>#REF!</v>
      </c>
      <c r="H36" s="114" t="e">
        <f>'Puestos de Trabajo Esp'!AG167</f>
        <v>#REF!</v>
      </c>
    </row>
    <row r="37" spans="1:8" ht="65.099999999999994" customHeight="1" x14ac:dyDescent="0.25">
      <c r="A37" s="111">
        <v>34</v>
      </c>
      <c r="B37" s="112" t="e">
        <f>'Puestos de Trabajo Esp'!B172</f>
        <v>#REF!</v>
      </c>
      <c r="C37" s="112" t="e">
        <f>'Puestos de Trabajo Esp'!C172</f>
        <v>#REF!</v>
      </c>
      <c r="D37" s="111" t="e">
        <f>'Puestos de Trabajo Esp'!L172</f>
        <v>#REF!</v>
      </c>
      <c r="E37" s="111" t="e">
        <f>'Puestos de Trabajo Esp'!AD172</f>
        <v>#REF!</v>
      </c>
      <c r="F37" s="113" t="e">
        <f>'Puestos de Trabajo Esp'!AE172</f>
        <v>#REF!</v>
      </c>
      <c r="G37" s="114" t="e">
        <f>'Puestos de Trabajo Esp'!AF172</f>
        <v>#REF!</v>
      </c>
      <c r="H37" s="114" t="e">
        <f>'Puestos de Trabajo Esp'!AG172</f>
        <v>#REF!</v>
      </c>
    </row>
    <row r="38" spans="1:8" ht="65.099999999999994" customHeight="1" x14ac:dyDescent="0.25">
      <c r="A38" s="111">
        <v>35</v>
      </c>
      <c r="B38" s="112" t="e">
        <f>'Puestos de Trabajo Esp'!B177</f>
        <v>#REF!</v>
      </c>
      <c r="C38" s="112" t="e">
        <f>'Puestos de Trabajo Esp'!C177</f>
        <v>#REF!</v>
      </c>
      <c r="D38" s="111" t="e">
        <f>'Puestos de Trabajo Esp'!L177</f>
        <v>#REF!</v>
      </c>
      <c r="E38" s="111" t="e">
        <f>'Puestos de Trabajo Esp'!AD177</f>
        <v>#REF!</v>
      </c>
      <c r="F38" s="113" t="e">
        <f>'Puestos de Trabajo Esp'!AE177</f>
        <v>#REF!</v>
      </c>
      <c r="G38" s="114" t="e">
        <f>'Puestos de Trabajo Esp'!AF177</f>
        <v>#REF!</v>
      </c>
      <c r="H38" s="114" t="e">
        <f>'Puestos de Trabajo Esp'!AG177</f>
        <v>#REF!</v>
      </c>
    </row>
    <row r="39" spans="1:8" ht="65.099999999999994" customHeight="1" x14ac:dyDescent="0.25">
      <c r="A39" s="111">
        <v>36</v>
      </c>
      <c r="B39" s="112" t="e">
        <f>'Puestos de Trabajo Esp'!B182</f>
        <v>#REF!</v>
      </c>
      <c r="C39" s="112" t="e">
        <f>'Puestos de Trabajo Esp'!C182</f>
        <v>#REF!</v>
      </c>
      <c r="D39" s="111" t="e">
        <f>'Puestos de Trabajo Esp'!L182</f>
        <v>#REF!</v>
      </c>
      <c r="E39" s="111" t="e">
        <f>'Puestos de Trabajo Esp'!AD182</f>
        <v>#REF!</v>
      </c>
      <c r="F39" s="113" t="e">
        <f>'Puestos de Trabajo Esp'!AE182</f>
        <v>#REF!</v>
      </c>
      <c r="G39" s="114" t="e">
        <f>'Puestos de Trabajo Esp'!AF182</f>
        <v>#REF!</v>
      </c>
      <c r="H39" s="114" t="e">
        <f>'Puestos de Trabajo Esp'!AG182</f>
        <v>#REF!</v>
      </c>
    </row>
    <row r="40" spans="1:8" ht="65.099999999999994" customHeight="1" x14ac:dyDescent="0.25">
      <c r="A40" s="111">
        <v>37</v>
      </c>
      <c r="B40" s="112" t="e">
        <f>'Puestos de Trabajo Esp'!B187</f>
        <v>#REF!</v>
      </c>
      <c r="C40" s="112" t="e">
        <f>'Puestos de Trabajo Esp'!C187</f>
        <v>#REF!</v>
      </c>
      <c r="D40" s="111" t="e">
        <f>'Puestos de Trabajo Esp'!L187</f>
        <v>#REF!</v>
      </c>
      <c r="E40" s="111" t="e">
        <f>'Puestos de Trabajo Esp'!AD187</f>
        <v>#REF!</v>
      </c>
      <c r="F40" s="113" t="e">
        <f>'Puestos de Trabajo Esp'!AE187</f>
        <v>#REF!</v>
      </c>
      <c r="G40" s="114" t="e">
        <f>'Puestos de Trabajo Esp'!AF187</f>
        <v>#REF!</v>
      </c>
      <c r="H40" s="114" t="e">
        <f>'Puestos de Trabajo Esp'!AG187</f>
        <v>#REF!</v>
      </c>
    </row>
    <row r="41" spans="1:8" ht="65.099999999999994" customHeight="1" x14ac:dyDescent="0.25">
      <c r="A41" s="111">
        <v>38</v>
      </c>
      <c r="B41" s="112" t="e">
        <f>'Puestos de Trabajo Esp'!B192</f>
        <v>#REF!</v>
      </c>
      <c r="C41" s="112" t="e">
        <f>'Puestos de Trabajo Esp'!C192</f>
        <v>#REF!</v>
      </c>
      <c r="D41" s="111" t="e">
        <f>'Puestos de Trabajo Esp'!L192</f>
        <v>#REF!</v>
      </c>
      <c r="E41" s="111" t="e">
        <f>'Puestos de Trabajo Esp'!AD192</f>
        <v>#REF!</v>
      </c>
      <c r="F41" s="113" t="e">
        <f>'Puestos de Trabajo Esp'!AE192</f>
        <v>#REF!</v>
      </c>
      <c r="G41" s="114" t="e">
        <f>'Puestos de Trabajo Esp'!AF192</f>
        <v>#REF!</v>
      </c>
      <c r="H41" s="114" t="e">
        <f>'Puestos de Trabajo Esp'!AG192</f>
        <v>#REF!</v>
      </c>
    </row>
    <row r="42" spans="1:8" ht="65.099999999999994" customHeight="1" x14ac:dyDescent="0.25">
      <c r="A42" s="111">
        <v>39</v>
      </c>
      <c r="B42" s="112" t="e">
        <f>'Puestos de Trabajo Esp'!B197</f>
        <v>#REF!</v>
      </c>
      <c r="C42" s="112" t="e">
        <f>'Puestos de Trabajo Esp'!C197</f>
        <v>#REF!</v>
      </c>
      <c r="D42" s="111" t="e">
        <f>'Puestos de Trabajo Esp'!L197</f>
        <v>#REF!</v>
      </c>
      <c r="E42" s="111" t="e">
        <f>'Puestos de Trabajo Esp'!AD197</f>
        <v>#REF!</v>
      </c>
      <c r="F42" s="113" t="e">
        <f>'Puestos de Trabajo Esp'!AE197</f>
        <v>#REF!</v>
      </c>
      <c r="G42" s="114" t="e">
        <f>'Puestos de Trabajo Esp'!AF197</f>
        <v>#REF!</v>
      </c>
      <c r="H42" s="114" t="e">
        <f>'Puestos de Trabajo Esp'!AG197</f>
        <v>#REF!</v>
      </c>
    </row>
    <row r="43" spans="1:8" ht="65.099999999999994" customHeight="1" x14ac:dyDescent="0.25">
      <c r="A43" s="111">
        <v>40</v>
      </c>
      <c r="B43" s="112" t="e">
        <f>'Puestos de Trabajo Esp'!B202</f>
        <v>#REF!</v>
      </c>
      <c r="C43" s="112" t="e">
        <f>'Puestos de Trabajo Esp'!C202</f>
        <v>#REF!</v>
      </c>
      <c r="D43" s="111" t="e">
        <f>'Puestos de Trabajo Esp'!L202</f>
        <v>#REF!</v>
      </c>
      <c r="E43" s="111" t="e">
        <f>'Puestos de Trabajo Esp'!AD202</f>
        <v>#REF!</v>
      </c>
      <c r="F43" s="113" t="e">
        <f>'Puestos de Trabajo Esp'!AE202</f>
        <v>#REF!</v>
      </c>
      <c r="G43" s="114" t="e">
        <f>'Puestos de Trabajo Esp'!AF202</f>
        <v>#REF!</v>
      </c>
      <c r="H43" s="114" t="e">
        <f>'Puestos de Trabajo Esp'!AG202</f>
        <v>#REF!</v>
      </c>
    </row>
    <row r="44" spans="1:8" ht="65.099999999999994" customHeight="1" x14ac:dyDescent="0.25">
      <c r="A44" s="111">
        <v>41</v>
      </c>
      <c r="B44" s="112" t="e">
        <f>'Puestos de Trabajo Esp'!B207</f>
        <v>#REF!</v>
      </c>
      <c r="C44" s="112" t="e">
        <f>'Puestos de Trabajo Esp'!C207</f>
        <v>#REF!</v>
      </c>
      <c r="D44" s="111" t="e">
        <f>'Puestos de Trabajo Esp'!L207</f>
        <v>#REF!</v>
      </c>
      <c r="E44" s="111" t="e">
        <f>'Puestos de Trabajo Esp'!AD207</f>
        <v>#REF!</v>
      </c>
      <c r="F44" s="113" t="e">
        <f>'Puestos de Trabajo Esp'!AE207</f>
        <v>#REF!</v>
      </c>
      <c r="G44" s="114" t="e">
        <f>'Puestos de Trabajo Esp'!AF207</f>
        <v>#REF!</v>
      </c>
      <c r="H44" s="114" t="e">
        <f>'Puestos de Trabajo Esp'!AG207</f>
        <v>#REF!</v>
      </c>
    </row>
    <row r="45" spans="1:8" ht="65.099999999999994" customHeight="1" x14ac:dyDescent="0.25">
      <c r="A45" s="111">
        <v>42</v>
      </c>
      <c r="B45" s="112" t="e">
        <f>'Puestos de Trabajo Esp'!B212</f>
        <v>#REF!</v>
      </c>
      <c r="C45" s="112" t="e">
        <f>'Puestos de Trabajo Esp'!C212</f>
        <v>#REF!</v>
      </c>
      <c r="D45" s="111">
        <f>'Puestos de Trabajo Esp'!L212</f>
        <v>7</v>
      </c>
      <c r="E45" s="111" t="e">
        <f>'Puestos de Trabajo Esp'!AD212</f>
        <v>#REF!</v>
      </c>
      <c r="F45" s="113" t="e">
        <f>'Puestos de Trabajo Esp'!AE212</f>
        <v>#REF!</v>
      </c>
      <c r="G45" s="114" t="e">
        <f>'Puestos de Trabajo Esp'!AF212</f>
        <v>#REF!</v>
      </c>
      <c r="H45" s="114" t="e">
        <f>'Puestos de Trabajo Esp'!AG212</f>
        <v>#REF!</v>
      </c>
    </row>
    <row r="46" spans="1:8" ht="65.099999999999994" customHeight="1" x14ac:dyDescent="0.25">
      <c r="A46" s="111">
        <v>43</v>
      </c>
      <c r="B46" s="112" t="e">
        <f>'Puestos de Trabajo Esp'!B217</f>
        <v>#REF!</v>
      </c>
      <c r="C46" s="112" t="e">
        <f>'Puestos de Trabajo Esp'!C217</f>
        <v>#REF!</v>
      </c>
      <c r="D46" s="111" t="e">
        <f>'Puestos de Trabajo Esp'!L217</f>
        <v>#REF!</v>
      </c>
      <c r="E46" s="111" t="e">
        <f>'Puestos de Trabajo Esp'!AD217</f>
        <v>#REF!</v>
      </c>
      <c r="F46" s="113" t="e">
        <f>'Puestos de Trabajo Esp'!AE217</f>
        <v>#REF!</v>
      </c>
      <c r="G46" s="114" t="e">
        <f>'Puestos de Trabajo Esp'!AF217</f>
        <v>#REF!</v>
      </c>
      <c r="H46" s="114" t="e">
        <f>'Puestos de Trabajo Esp'!AG217</f>
        <v>#REF!</v>
      </c>
    </row>
    <row r="47" spans="1:8" ht="65.099999999999994" customHeight="1" x14ac:dyDescent="0.25">
      <c r="A47" s="111">
        <v>44</v>
      </c>
      <c r="B47" s="112" t="e">
        <f>'Puestos de Trabajo Esp'!B222</f>
        <v>#REF!</v>
      </c>
      <c r="C47" s="112" t="e">
        <f>'Puestos de Trabajo Esp'!C222</f>
        <v>#REF!</v>
      </c>
      <c r="D47" s="111" t="e">
        <f>'Puestos de Trabajo Esp'!L222</f>
        <v>#REF!</v>
      </c>
      <c r="E47" s="111" t="e">
        <f>'Puestos de Trabajo Esp'!AD222</f>
        <v>#REF!</v>
      </c>
      <c r="F47" s="113" t="e">
        <f>'Puestos de Trabajo Esp'!AE222</f>
        <v>#REF!</v>
      </c>
      <c r="G47" s="114" t="e">
        <f>'Puestos de Trabajo Esp'!AF222</f>
        <v>#REF!</v>
      </c>
      <c r="H47" s="114" t="e">
        <f>'Puestos de Trabajo Esp'!AG222</f>
        <v>#REF!</v>
      </c>
    </row>
    <row r="48" spans="1:8" ht="65.099999999999994" customHeight="1" x14ac:dyDescent="0.25">
      <c r="A48" s="111">
        <v>45</v>
      </c>
      <c r="B48" s="112" t="e">
        <f>'Puestos de Trabajo Esp'!B227</f>
        <v>#REF!</v>
      </c>
      <c r="C48" s="112" t="e">
        <f>'Puestos de Trabajo Esp'!C227</f>
        <v>#REF!</v>
      </c>
      <c r="D48" s="111" t="e">
        <f>'Puestos de Trabajo Esp'!L227</f>
        <v>#REF!</v>
      </c>
      <c r="E48" s="111" t="e">
        <f>'Puestos de Trabajo Esp'!AD227</f>
        <v>#REF!</v>
      </c>
      <c r="F48" s="113" t="e">
        <f>'Puestos de Trabajo Esp'!AE227</f>
        <v>#REF!</v>
      </c>
      <c r="G48" s="114" t="e">
        <f>'Puestos de Trabajo Esp'!AF227</f>
        <v>#REF!</v>
      </c>
      <c r="H48" s="114" t="e">
        <f>'Puestos de Trabajo Esp'!AG227</f>
        <v>#REF!</v>
      </c>
    </row>
    <row r="49" spans="1:12" ht="65.099999999999994" customHeight="1" x14ac:dyDescent="0.25">
      <c r="A49" s="111">
        <v>46</v>
      </c>
      <c r="B49" s="112" t="e">
        <f>'Puestos de Trabajo Esp'!B232</f>
        <v>#REF!</v>
      </c>
      <c r="C49" s="112" t="e">
        <f>'Puestos de Trabajo Esp'!C232</f>
        <v>#REF!</v>
      </c>
      <c r="D49" s="111" t="e">
        <f>'Puestos de Trabajo Esp'!L232</f>
        <v>#REF!</v>
      </c>
      <c r="E49" s="111" t="e">
        <f>'Puestos de Trabajo Esp'!AD232</f>
        <v>#REF!</v>
      </c>
      <c r="F49" s="113" t="e">
        <f>'Puestos de Trabajo Esp'!AE232</f>
        <v>#REF!</v>
      </c>
      <c r="G49" s="114" t="e">
        <f>'Puestos de Trabajo Esp'!AF232</f>
        <v>#REF!</v>
      </c>
      <c r="H49" s="114" t="e">
        <f>'Puestos de Trabajo Esp'!AG232</f>
        <v>#REF!</v>
      </c>
    </row>
    <row r="50" spans="1:12" ht="65.099999999999994" customHeight="1" x14ac:dyDescent="0.25">
      <c r="A50" s="111">
        <v>47</v>
      </c>
      <c r="B50" s="112" t="e">
        <f>'Puestos de Trabajo Esp'!B237</f>
        <v>#REF!</v>
      </c>
      <c r="C50" s="112" t="e">
        <f>'Puestos de Trabajo Esp'!C237</f>
        <v>#REF!</v>
      </c>
      <c r="D50" s="111" t="e">
        <f>'Puestos de Trabajo Esp'!L237</f>
        <v>#REF!</v>
      </c>
      <c r="E50" s="111" t="e">
        <f>'Puestos de Trabajo Esp'!AD237</f>
        <v>#REF!</v>
      </c>
      <c r="F50" s="113" t="e">
        <f>'Puestos de Trabajo Esp'!AE237</f>
        <v>#REF!</v>
      </c>
      <c r="G50" s="114" t="e">
        <f>'Puestos de Trabajo Esp'!AF237</f>
        <v>#REF!</v>
      </c>
      <c r="H50" s="114" t="e">
        <f>'Puestos de Trabajo Esp'!AG237</f>
        <v>#REF!</v>
      </c>
    </row>
    <row r="51" spans="1:12" ht="65.099999999999994" customHeight="1" x14ac:dyDescent="0.25">
      <c r="A51" s="111">
        <v>48</v>
      </c>
      <c r="B51" s="112" t="e">
        <f>'Puestos de Trabajo Esp'!B242</f>
        <v>#REF!</v>
      </c>
      <c r="C51" s="112" t="e">
        <f>'Puestos de Trabajo Esp'!C242</f>
        <v>#REF!</v>
      </c>
      <c r="D51" s="111" t="e">
        <f>'Puestos de Trabajo Esp'!L242</f>
        <v>#REF!</v>
      </c>
      <c r="E51" s="111" t="e">
        <f>'Puestos de Trabajo Esp'!AD242</f>
        <v>#REF!</v>
      </c>
      <c r="F51" s="113" t="e">
        <f>'Puestos de Trabajo Esp'!AE242</f>
        <v>#REF!</v>
      </c>
      <c r="G51" s="114" t="e">
        <f>'Puestos de Trabajo Esp'!AF242</f>
        <v>#REF!</v>
      </c>
      <c r="H51" s="114" t="e">
        <f>'Puestos de Trabajo Esp'!AG242</f>
        <v>#REF!</v>
      </c>
    </row>
    <row r="52" spans="1:12" ht="65.099999999999994" customHeight="1" x14ac:dyDescent="0.25">
      <c r="A52" s="111">
        <v>49</v>
      </c>
      <c r="B52" s="112" t="e">
        <f>'Puestos de Trabajo Esp'!B247</f>
        <v>#REF!</v>
      </c>
      <c r="C52" s="112" t="e">
        <f>'Puestos de Trabajo Esp'!C247</f>
        <v>#REF!</v>
      </c>
      <c r="D52" s="111" t="e">
        <f>'Puestos de Trabajo Esp'!L247</f>
        <v>#REF!</v>
      </c>
      <c r="E52" s="111" t="e">
        <f>'Puestos de Trabajo Esp'!AD247</f>
        <v>#REF!</v>
      </c>
      <c r="F52" s="113" t="e">
        <f>'Puestos de Trabajo Esp'!AE247</f>
        <v>#REF!</v>
      </c>
      <c r="G52" s="114" t="e">
        <f>'Puestos de Trabajo Esp'!AF247</f>
        <v>#REF!</v>
      </c>
      <c r="H52" s="114" t="e">
        <f>'Puestos de Trabajo Esp'!AG247</f>
        <v>#REF!</v>
      </c>
    </row>
    <row r="53" spans="1:12" ht="65.099999999999994" customHeight="1" x14ac:dyDescent="0.25">
      <c r="A53" s="111">
        <v>50</v>
      </c>
      <c r="B53" s="112" t="e">
        <f>'Puestos de Trabajo Esp'!B252</f>
        <v>#REF!</v>
      </c>
      <c r="C53" s="112" t="e">
        <f>'Puestos de Trabajo Esp'!C252</f>
        <v>#REF!</v>
      </c>
      <c r="D53" s="111" t="e">
        <f>'Puestos de Trabajo Esp'!L252</f>
        <v>#REF!</v>
      </c>
      <c r="E53" s="111" t="e">
        <f>'Puestos de Trabajo Esp'!AD252</f>
        <v>#REF!</v>
      </c>
      <c r="F53" s="113" t="e">
        <f>'Puestos de Trabajo Esp'!AE252</f>
        <v>#REF!</v>
      </c>
      <c r="G53" s="114" t="e">
        <f>'Puestos de Trabajo Esp'!AF252</f>
        <v>#REF!</v>
      </c>
      <c r="H53" s="114" t="e">
        <f>'Puestos de Trabajo Esp'!AG252</f>
        <v>#REF!</v>
      </c>
    </row>
    <row r="54" spans="1:12" x14ac:dyDescent="0.25">
      <c r="A54" s="75"/>
      <c r="B54" s="76"/>
      <c r="C54" s="76"/>
      <c r="D54" s="75"/>
      <c r="E54" s="75"/>
      <c r="F54" s="77"/>
      <c r="G54" s="78"/>
    </row>
    <row r="55" spans="1:12" x14ac:dyDescent="0.25">
      <c r="A55" s="75"/>
      <c r="B55" s="76"/>
      <c r="C55" s="76"/>
      <c r="D55" s="75"/>
      <c r="E55" s="75"/>
      <c r="F55" s="77"/>
      <c r="G55" s="78"/>
    </row>
    <row r="56" spans="1:12" x14ac:dyDescent="0.25">
      <c r="A56" s="75"/>
      <c r="B56" s="76"/>
      <c r="C56" s="76"/>
      <c r="D56" s="75"/>
      <c r="E56" s="75"/>
      <c r="F56" s="77"/>
      <c r="G56" s="78"/>
      <c r="J56" s="8" t="s">
        <v>29</v>
      </c>
      <c r="K56" s="12" t="e">
        <f>'Puestos de Trabajo Esp'!M508</f>
        <v>#REF!</v>
      </c>
      <c r="L56" s="65" t="e">
        <f>K56/K59</f>
        <v>#REF!</v>
      </c>
    </row>
    <row r="57" spans="1:12" x14ac:dyDescent="0.25">
      <c r="A57" s="75"/>
      <c r="B57" s="76"/>
      <c r="C57" s="76"/>
      <c r="D57" s="75"/>
      <c r="E57" s="75"/>
      <c r="F57" s="77"/>
      <c r="G57" s="78"/>
      <c r="J57" s="8" t="s">
        <v>30</v>
      </c>
      <c r="K57" s="13" t="e">
        <f>'Puestos de Trabajo Esp'!U508</f>
        <v>#REF!</v>
      </c>
      <c r="L57" s="65" t="e">
        <f>K57/K59</f>
        <v>#REF!</v>
      </c>
    </row>
    <row r="58" spans="1:12" ht="15.75" thickBot="1" x14ac:dyDescent="0.3">
      <c r="A58" s="75"/>
      <c r="B58" s="76"/>
      <c r="C58" s="76"/>
      <c r="D58" s="75"/>
      <c r="E58" s="75"/>
      <c r="F58" s="77"/>
      <c r="G58" s="78"/>
      <c r="J58" s="8" t="s">
        <v>31</v>
      </c>
      <c r="K58" s="14" t="e">
        <f>'Puestos de Trabajo Esp'!L508</f>
        <v>#REF!</v>
      </c>
      <c r="L58" s="65" t="e">
        <f>K58/K59</f>
        <v>#REF!</v>
      </c>
    </row>
    <row r="59" spans="1:12" ht="15.75" thickTop="1" x14ac:dyDescent="0.25">
      <c r="A59" s="75"/>
      <c r="B59" s="76"/>
      <c r="C59" s="76"/>
      <c r="D59" s="75"/>
      <c r="E59" s="75"/>
      <c r="F59" s="77"/>
      <c r="G59" s="78"/>
      <c r="J59" s="8" t="s">
        <v>28</v>
      </c>
      <c r="K59" s="11" t="e">
        <f>SUM(D4:D53)</f>
        <v>#REF!</v>
      </c>
    </row>
    <row r="60" spans="1:12" x14ac:dyDescent="0.25">
      <c r="A60" s="75"/>
      <c r="B60" s="76"/>
      <c r="C60" s="76"/>
      <c r="D60" s="75"/>
      <c r="E60" s="75"/>
      <c r="F60" s="77"/>
      <c r="G60" s="78"/>
    </row>
    <row r="61" spans="1:12" x14ac:dyDescent="0.25">
      <c r="A61" s="75"/>
      <c r="B61" s="76"/>
      <c r="C61" s="76"/>
      <c r="D61" s="75"/>
      <c r="E61" s="75"/>
      <c r="F61" s="77"/>
      <c r="G61" s="78"/>
    </row>
    <row r="62" spans="1:12" x14ac:dyDescent="0.25">
      <c r="A62" s="75"/>
      <c r="B62" s="76"/>
      <c r="C62" s="76"/>
      <c r="D62" s="75"/>
      <c r="E62" s="75"/>
      <c r="F62" s="77"/>
      <c r="G62" s="78"/>
    </row>
    <row r="63" spans="1:12" x14ac:dyDescent="0.25">
      <c r="A63" s="75"/>
      <c r="B63" s="76"/>
      <c r="C63" s="76"/>
      <c r="D63" s="75"/>
      <c r="E63" s="75"/>
      <c r="F63" s="77"/>
      <c r="G63" s="78"/>
    </row>
    <row r="64" spans="1:12" x14ac:dyDescent="0.25">
      <c r="A64" s="75"/>
      <c r="B64" s="76"/>
      <c r="C64" s="76"/>
      <c r="D64" s="75"/>
      <c r="E64" s="75"/>
      <c r="F64" s="77"/>
      <c r="G64" s="78"/>
    </row>
    <row r="65" spans="1:7" x14ac:dyDescent="0.25">
      <c r="A65" s="75"/>
      <c r="B65" s="76"/>
      <c r="C65" s="76"/>
      <c r="D65" s="75"/>
      <c r="E65" s="75"/>
      <c r="F65" s="77"/>
      <c r="G65" s="78"/>
    </row>
    <row r="66" spans="1:7" x14ac:dyDescent="0.25">
      <c r="A66" s="75"/>
      <c r="B66" s="76"/>
      <c r="C66" s="76"/>
      <c r="D66" s="75"/>
      <c r="E66" s="75"/>
      <c r="F66" s="77"/>
      <c r="G66" s="78"/>
    </row>
    <row r="67" spans="1:7" x14ac:dyDescent="0.25">
      <c r="A67" s="75"/>
      <c r="B67" s="76"/>
      <c r="C67" s="76"/>
      <c r="D67" s="75"/>
      <c r="E67" s="75"/>
      <c r="F67" s="77"/>
      <c r="G67" s="78"/>
    </row>
    <row r="68" spans="1:7" x14ac:dyDescent="0.25">
      <c r="A68" s="75"/>
      <c r="B68" s="76"/>
      <c r="C68" s="76"/>
      <c r="D68" s="75"/>
      <c r="E68" s="75"/>
      <c r="F68" s="77"/>
      <c r="G68" s="78"/>
    </row>
    <row r="69" spans="1:7" x14ac:dyDescent="0.25">
      <c r="A69" s="75"/>
      <c r="B69" s="76"/>
      <c r="C69" s="76"/>
      <c r="D69" s="75"/>
      <c r="E69" s="75"/>
      <c r="F69" s="77"/>
      <c r="G69" s="78"/>
    </row>
    <row r="70" spans="1:7" x14ac:dyDescent="0.25">
      <c r="A70" s="75"/>
      <c r="B70" s="76"/>
      <c r="C70" s="76"/>
      <c r="D70" s="75"/>
      <c r="E70" s="75"/>
      <c r="F70" s="77"/>
      <c r="G70" s="78"/>
    </row>
    <row r="71" spans="1:7" x14ac:dyDescent="0.25">
      <c r="A71" s="75"/>
      <c r="B71" s="76"/>
      <c r="C71" s="76"/>
      <c r="D71" s="75"/>
      <c r="E71" s="75"/>
      <c r="F71" s="77"/>
      <c r="G71" s="78"/>
    </row>
    <row r="72" spans="1:7" x14ac:dyDescent="0.25">
      <c r="A72" s="75"/>
      <c r="B72" s="76"/>
      <c r="C72" s="76"/>
      <c r="D72" s="75"/>
      <c r="E72" s="75"/>
      <c r="F72" s="77"/>
      <c r="G72" s="78"/>
    </row>
    <row r="73" spans="1:7" x14ac:dyDescent="0.25">
      <c r="A73" s="75"/>
      <c r="B73" s="76"/>
      <c r="C73" s="76"/>
      <c r="D73" s="75"/>
      <c r="E73" s="75"/>
      <c r="F73" s="77"/>
      <c r="G73" s="78"/>
    </row>
    <row r="74" spans="1:7" x14ac:dyDescent="0.25">
      <c r="A74" s="75"/>
      <c r="B74" s="76"/>
      <c r="C74" s="76"/>
      <c r="D74" s="75"/>
      <c r="E74" s="75"/>
      <c r="F74" s="77"/>
      <c r="G74" s="78"/>
    </row>
    <row r="75" spans="1:7" x14ac:dyDescent="0.25">
      <c r="A75" s="75"/>
      <c r="B75" s="76"/>
      <c r="C75" s="76"/>
      <c r="D75" s="75"/>
      <c r="E75" s="75"/>
      <c r="F75" s="77"/>
      <c r="G75" s="78"/>
    </row>
    <row r="76" spans="1:7" x14ac:dyDescent="0.25">
      <c r="A76" s="75"/>
      <c r="B76" s="76"/>
      <c r="C76" s="76"/>
      <c r="D76" s="75"/>
      <c r="E76" s="75"/>
      <c r="F76" s="77"/>
      <c r="G76" s="78"/>
    </row>
    <row r="77" spans="1:7" x14ac:dyDescent="0.25">
      <c r="A77" s="75"/>
      <c r="B77" s="76"/>
      <c r="C77" s="76"/>
      <c r="D77" s="75"/>
      <c r="E77" s="75"/>
      <c r="F77" s="77"/>
      <c r="G77" s="78"/>
    </row>
    <row r="78" spans="1:7" x14ac:dyDescent="0.25">
      <c r="A78" s="75"/>
      <c r="B78" s="76"/>
      <c r="C78" s="76"/>
      <c r="D78" s="75"/>
      <c r="E78" s="75"/>
      <c r="F78" s="77"/>
      <c r="G78" s="78"/>
    </row>
    <row r="79" spans="1:7" x14ac:dyDescent="0.25">
      <c r="A79" s="75"/>
      <c r="B79" s="76"/>
      <c r="C79" s="76"/>
      <c r="D79" s="75"/>
      <c r="E79" s="75"/>
      <c r="F79" s="77"/>
      <c r="G79" s="78"/>
    </row>
    <row r="80" spans="1:7" x14ac:dyDescent="0.25">
      <c r="A80" s="75"/>
      <c r="B80" s="76"/>
      <c r="C80" s="76"/>
      <c r="D80" s="75"/>
      <c r="E80" s="75"/>
      <c r="F80" s="77"/>
      <c r="G80" s="78"/>
    </row>
    <row r="81" spans="1:7" x14ac:dyDescent="0.25">
      <c r="A81" s="75"/>
      <c r="B81" s="76"/>
      <c r="C81" s="76"/>
      <c r="D81" s="75"/>
      <c r="E81" s="75"/>
      <c r="F81" s="77"/>
      <c r="G81" s="78"/>
    </row>
    <row r="82" spans="1:7" x14ac:dyDescent="0.25">
      <c r="A82" s="75"/>
      <c r="B82" s="76"/>
      <c r="C82" s="76"/>
      <c r="D82" s="75"/>
      <c r="E82" s="75"/>
      <c r="F82" s="77"/>
      <c r="G82" s="78"/>
    </row>
    <row r="83" spans="1:7" x14ac:dyDescent="0.25">
      <c r="A83" s="75"/>
      <c r="B83" s="76"/>
      <c r="C83" s="76"/>
      <c r="D83" s="75"/>
      <c r="E83" s="75"/>
      <c r="F83" s="77"/>
      <c r="G83" s="78"/>
    </row>
    <row r="84" spans="1:7" x14ac:dyDescent="0.25">
      <c r="A84" s="75"/>
      <c r="B84" s="76"/>
      <c r="C84" s="76"/>
      <c r="D84" s="75"/>
      <c r="E84" s="75"/>
      <c r="F84" s="77"/>
      <c r="G84" s="78"/>
    </row>
    <row r="85" spans="1:7" x14ac:dyDescent="0.25">
      <c r="A85" s="75"/>
      <c r="B85" s="76"/>
      <c r="C85" s="76"/>
      <c r="D85" s="75"/>
      <c r="E85" s="75"/>
      <c r="F85" s="77"/>
      <c r="G85" s="78"/>
    </row>
    <row r="86" spans="1:7" x14ac:dyDescent="0.25">
      <c r="A86" s="75"/>
      <c r="B86" s="76"/>
      <c r="C86" s="76"/>
      <c r="D86" s="75"/>
      <c r="E86" s="75"/>
      <c r="F86" s="77"/>
      <c r="G86" s="78"/>
    </row>
    <row r="87" spans="1:7" x14ac:dyDescent="0.25">
      <c r="A87" s="75"/>
      <c r="B87" s="76"/>
      <c r="C87" s="76"/>
      <c r="D87" s="75"/>
      <c r="E87" s="75"/>
      <c r="F87" s="77"/>
      <c r="G87" s="78"/>
    </row>
    <row r="88" spans="1:7" x14ac:dyDescent="0.25">
      <c r="A88" s="75"/>
      <c r="B88" s="76"/>
      <c r="C88" s="76"/>
      <c r="D88" s="75"/>
      <c r="E88" s="75"/>
      <c r="F88" s="77"/>
      <c r="G88" s="78"/>
    </row>
    <row r="89" spans="1:7" x14ac:dyDescent="0.25">
      <c r="A89" s="75"/>
      <c r="B89" s="76"/>
      <c r="C89" s="76"/>
      <c r="D89" s="75"/>
      <c r="E89" s="75"/>
      <c r="F89" s="77"/>
      <c r="G89" s="78"/>
    </row>
    <row r="90" spans="1:7" x14ac:dyDescent="0.25">
      <c r="A90" s="75"/>
      <c r="B90" s="76"/>
      <c r="C90" s="76"/>
      <c r="D90" s="75"/>
      <c r="E90" s="75"/>
      <c r="F90" s="77"/>
      <c r="G90" s="78"/>
    </row>
    <row r="91" spans="1:7" x14ac:dyDescent="0.25">
      <c r="A91" s="75"/>
      <c r="B91" s="76"/>
      <c r="C91" s="76"/>
      <c r="D91" s="75"/>
      <c r="E91" s="75"/>
      <c r="F91" s="77"/>
      <c r="G91" s="78"/>
    </row>
    <row r="92" spans="1:7" x14ac:dyDescent="0.25">
      <c r="A92" s="75"/>
      <c r="B92" s="76"/>
      <c r="C92" s="76"/>
      <c r="D92" s="75"/>
      <c r="E92" s="75"/>
      <c r="F92" s="77"/>
      <c r="G92" s="78"/>
    </row>
    <row r="93" spans="1:7" x14ac:dyDescent="0.25">
      <c r="A93" s="75"/>
      <c r="B93" s="76"/>
      <c r="C93" s="76"/>
      <c r="D93" s="75"/>
      <c r="E93" s="75"/>
      <c r="F93" s="77"/>
      <c r="G93" s="78"/>
    </row>
    <row r="94" spans="1:7" x14ac:dyDescent="0.25">
      <c r="A94" s="75"/>
      <c r="B94" s="76"/>
      <c r="C94" s="76"/>
      <c r="D94" s="75"/>
      <c r="E94" s="75"/>
      <c r="F94" s="77"/>
      <c r="G94" s="78"/>
    </row>
    <row r="95" spans="1:7" x14ac:dyDescent="0.25">
      <c r="A95" s="75"/>
      <c r="B95" s="76"/>
      <c r="C95" s="76"/>
      <c r="D95" s="75"/>
      <c r="E95" s="75"/>
      <c r="F95" s="77"/>
      <c r="G95" s="78"/>
    </row>
    <row r="96" spans="1:7" x14ac:dyDescent="0.25">
      <c r="A96" s="75"/>
      <c r="B96" s="76"/>
      <c r="C96" s="76"/>
      <c r="D96" s="75"/>
      <c r="E96" s="75"/>
      <c r="F96" s="77"/>
      <c r="G96" s="78"/>
    </row>
    <row r="97" spans="1:7" x14ac:dyDescent="0.25">
      <c r="A97" s="75"/>
      <c r="B97" s="76"/>
      <c r="C97" s="76"/>
      <c r="D97" s="75"/>
      <c r="E97" s="75"/>
      <c r="F97" s="77"/>
      <c r="G97" s="78"/>
    </row>
    <row r="98" spans="1:7" x14ac:dyDescent="0.25">
      <c r="A98" s="75"/>
      <c r="B98" s="76"/>
      <c r="C98" s="76"/>
      <c r="D98" s="75"/>
      <c r="E98" s="75"/>
      <c r="F98" s="77"/>
      <c r="G98" s="78"/>
    </row>
    <row r="99" spans="1:7" x14ac:dyDescent="0.25">
      <c r="A99" s="75"/>
      <c r="B99" s="76"/>
      <c r="C99" s="76"/>
      <c r="D99" s="75"/>
      <c r="E99" s="75"/>
      <c r="F99" s="77"/>
      <c r="G99" s="78"/>
    </row>
    <row r="100" spans="1:7" x14ac:dyDescent="0.25">
      <c r="A100" s="75"/>
      <c r="B100" s="76"/>
      <c r="C100" s="76"/>
      <c r="D100" s="75"/>
      <c r="E100" s="75"/>
      <c r="F100" s="77"/>
      <c r="G100" s="78"/>
    </row>
    <row r="101" spans="1:7" x14ac:dyDescent="0.25">
      <c r="A101" s="75"/>
      <c r="B101" s="76"/>
      <c r="C101" s="76"/>
      <c r="D101" s="75"/>
      <c r="E101" s="75"/>
      <c r="F101" s="77"/>
      <c r="G101" s="78"/>
    </row>
    <row r="102" spans="1:7" x14ac:dyDescent="0.25">
      <c r="A102" s="75"/>
      <c r="B102" s="76"/>
      <c r="C102" s="76"/>
      <c r="D102" s="75"/>
      <c r="E102" s="75"/>
      <c r="F102" s="77"/>
      <c r="G102" s="78"/>
    </row>
    <row r="103" spans="1:7" x14ac:dyDescent="0.25">
      <c r="A103" s="75"/>
      <c r="B103" s="76"/>
      <c r="C103" s="76"/>
      <c r="D103" s="75"/>
      <c r="E103" s="75"/>
      <c r="F103" s="77"/>
      <c r="G103" s="78"/>
    </row>
    <row r="104" spans="1:7" x14ac:dyDescent="0.25">
      <c r="A104" s="75"/>
      <c r="B104" s="76"/>
      <c r="C104" s="76"/>
      <c r="D104" s="75"/>
      <c r="E104" s="75"/>
      <c r="F104" s="77"/>
      <c r="G104" s="78"/>
    </row>
    <row r="105" spans="1:7" x14ac:dyDescent="0.25">
      <c r="A105" s="75"/>
      <c r="B105" s="76"/>
      <c r="C105" s="76"/>
      <c r="D105" s="75"/>
      <c r="E105" s="75"/>
      <c r="F105" s="77"/>
      <c r="G105" s="78"/>
    </row>
    <row r="106" spans="1:7" x14ac:dyDescent="0.25">
      <c r="A106" s="75"/>
      <c r="B106" s="76"/>
      <c r="C106" s="76"/>
      <c r="D106" s="75"/>
      <c r="E106" s="75"/>
      <c r="F106" s="77"/>
      <c r="G106" s="78"/>
    </row>
    <row r="107" spans="1:7" x14ac:dyDescent="0.25">
      <c r="A107" s="75"/>
      <c r="B107" s="76"/>
      <c r="C107" s="76"/>
      <c r="D107" s="75"/>
      <c r="E107" s="75"/>
      <c r="F107" s="77"/>
      <c r="G107" s="78"/>
    </row>
    <row r="108" spans="1:7" x14ac:dyDescent="0.25">
      <c r="A108" s="75"/>
      <c r="B108" s="76"/>
      <c r="C108" s="76"/>
      <c r="D108" s="75"/>
      <c r="E108" s="75"/>
      <c r="F108" s="77"/>
      <c r="G108" s="78"/>
    </row>
    <row r="109" spans="1:7" x14ac:dyDescent="0.25">
      <c r="A109" s="75"/>
      <c r="B109" s="76"/>
      <c r="C109" s="76"/>
      <c r="D109" s="75"/>
      <c r="E109" s="75"/>
      <c r="F109" s="77"/>
      <c r="G109" s="78"/>
    </row>
    <row r="110" spans="1:7" x14ac:dyDescent="0.25">
      <c r="A110" s="75"/>
      <c r="B110" s="76"/>
      <c r="C110" s="76"/>
      <c r="D110" s="75"/>
      <c r="E110" s="75"/>
      <c r="F110" s="77"/>
      <c r="G110" s="78"/>
    </row>
    <row r="111" spans="1:7" x14ac:dyDescent="0.25">
      <c r="A111" s="75"/>
      <c r="B111" s="76"/>
      <c r="C111" s="76"/>
      <c r="D111" s="75"/>
      <c r="E111" s="75"/>
      <c r="F111" s="77"/>
      <c r="G111" s="78"/>
    </row>
    <row r="112" spans="1:7" x14ac:dyDescent="0.25">
      <c r="A112" s="75"/>
      <c r="B112" s="76"/>
      <c r="C112" s="76"/>
      <c r="D112" s="75"/>
      <c r="E112" s="75"/>
      <c r="F112" s="77"/>
      <c r="G112" s="78"/>
    </row>
    <row r="113" spans="1:7" x14ac:dyDescent="0.25">
      <c r="A113" s="75"/>
      <c r="B113" s="76"/>
      <c r="C113" s="76"/>
      <c r="D113" s="75"/>
      <c r="E113" s="75"/>
      <c r="F113" s="77"/>
      <c r="G113" s="78"/>
    </row>
  </sheetData>
  <conditionalFormatting sqref="F57:F113 F54:F55 F4:F19">
    <cfRule type="cellIs" dxfId="46" priority="53" operator="equal">
      <formula>3</formula>
    </cfRule>
    <cfRule type="cellIs" dxfId="45" priority="54" operator="equal">
      <formula>3</formula>
    </cfRule>
  </conditionalFormatting>
  <conditionalFormatting sqref="F54:F55 F57:F113">
    <cfRule type="containsText" dxfId="44" priority="417" operator="containsText" text="3">
      <formula>NOT(ISERROR(SEARCH("3",F54)))</formula>
    </cfRule>
    <cfRule type="containsText" dxfId="43" priority="418" operator="containsText" text="1">
      <formula>NOT(ISERROR(SEARCH("1",F54)))</formula>
    </cfRule>
    <cfRule type="containsText" dxfId="42" priority="419" operator="containsText" text="2">
      <formula>NOT(ISERROR(SEARCH("2",F54)))</formula>
    </cfRule>
    <cfRule type="colorScale" priority="420">
      <colorScale>
        <cfvo type="min"/>
        <cfvo type="num" val="2"/>
        <cfvo type="max"/>
        <color rgb="FF00B050"/>
        <color rgb="FFFFFF00"/>
        <color rgb="FFFF0000"/>
      </colorScale>
    </cfRule>
    <cfRule type="containsText" dxfId="41" priority="421" operator="containsText" text="3">
      <formula>NOT(ISERROR(SEARCH("3",F54)))</formula>
    </cfRule>
    <cfRule type="colorScale" priority="422">
      <colorScale>
        <cfvo type="num" val="1"/>
        <cfvo type="num" val="2"/>
        <cfvo type="num" val="3"/>
        <color rgb="FF00B050"/>
        <color rgb="FFFFFF00"/>
        <color rgb="FFFF0000"/>
      </colorScale>
    </cfRule>
    <cfRule type="colorScale" priority="423">
      <colorScale>
        <cfvo type="min"/>
        <cfvo type="percentile" val="50"/>
        <cfvo type="max"/>
        <color rgb="FFF8696B"/>
        <color rgb="FFFFEB84"/>
        <color rgb="FF63BE7B"/>
      </colorScale>
    </cfRule>
    <cfRule type="cellIs" dxfId="40" priority="424" operator="between">
      <formula>0</formula>
      <formula>1</formula>
    </cfRule>
    <cfRule type="cellIs" dxfId="39" priority="425" operator="equal">
      <formula>3</formula>
    </cfRule>
  </conditionalFormatting>
  <conditionalFormatting sqref="F56">
    <cfRule type="cellIs" dxfId="38" priority="23" operator="equal">
      <formula>3</formula>
    </cfRule>
    <cfRule type="cellIs" dxfId="37" priority="24" operator="equal">
      <formula>3</formula>
    </cfRule>
  </conditionalFormatting>
  <conditionalFormatting sqref="F56">
    <cfRule type="containsText" dxfId="36" priority="25" operator="containsText" text="3">
      <formula>NOT(ISERROR(SEARCH("3",F56)))</formula>
    </cfRule>
    <cfRule type="containsText" dxfId="35" priority="26" operator="containsText" text="1">
      <formula>NOT(ISERROR(SEARCH("1",F56)))</formula>
    </cfRule>
    <cfRule type="containsText" dxfId="34" priority="27" operator="containsText" text="2">
      <formula>NOT(ISERROR(SEARCH("2",F56)))</formula>
    </cfRule>
    <cfRule type="colorScale" priority="28">
      <colorScale>
        <cfvo type="min"/>
        <cfvo type="num" val="2"/>
        <cfvo type="max"/>
        <color rgb="FF00B050"/>
        <color rgb="FFFFFF00"/>
        <color rgb="FFFF0000"/>
      </colorScale>
    </cfRule>
    <cfRule type="containsText" dxfId="33" priority="29" operator="containsText" text="3">
      <formula>NOT(ISERROR(SEARCH("3",F56)))</formula>
    </cfRule>
    <cfRule type="colorScale" priority="30">
      <colorScale>
        <cfvo type="num" val="1"/>
        <cfvo type="num" val="2"/>
        <cfvo type="num" val="3"/>
        <color rgb="FF00B050"/>
        <color rgb="FFFFFF00"/>
        <color rgb="FFFF0000"/>
      </colorScale>
    </cfRule>
    <cfRule type="colorScale" priority="31">
      <colorScale>
        <cfvo type="min"/>
        <cfvo type="percentile" val="50"/>
        <cfvo type="max"/>
        <color rgb="FFF8696B"/>
        <color rgb="FFFFEB84"/>
        <color rgb="FF63BE7B"/>
      </colorScale>
    </cfRule>
    <cfRule type="cellIs" dxfId="32" priority="32" operator="between">
      <formula>0</formula>
      <formula>1</formula>
    </cfRule>
    <cfRule type="cellIs" dxfId="31" priority="33" operator="equal">
      <formula>3</formula>
    </cfRule>
  </conditionalFormatting>
  <conditionalFormatting sqref="F4:F19">
    <cfRule type="containsText" dxfId="30" priority="4336" operator="containsText" text="Crítico">
      <formula>NOT(ISERROR(SEARCH("Crítico",F4)))</formula>
    </cfRule>
    <cfRule type="containsText" dxfId="29" priority="4337" operator="containsText" text="Aceptable">
      <formula>NOT(ISERROR(SEARCH("Aceptable",F4)))</formula>
    </cfRule>
    <cfRule type="containsText" dxfId="28" priority="4338" operator="containsText" text="Importante">
      <formula>NOT(ISERROR(SEARCH("Importante",F4)))</formula>
    </cfRule>
    <cfRule type="colorScale" priority="4339">
      <colorScale>
        <cfvo type="min"/>
        <cfvo type="num" val="2"/>
        <cfvo type="max"/>
        <color rgb="FF00B050"/>
        <color rgb="FFFFFF00"/>
        <color rgb="FFFF0000"/>
      </colorScale>
    </cfRule>
    <cfRule type="containsText" dxfId="27" priority="4340" operator="containsText" text="3">
      <formula>NOT(ISERROR(SEARCH("3",F4)))</formula>
    </cfRule>
    <cfRule type="colorScale" priority="4341">
      <colorScale>
        <cfvo type="num" val="1"/>
        <cfvo type="num" val="2"/>
        <cfvo type="num" val="3"/>
        <color rgb="FF00B050"/>
        <color rgb="FFFFFF00"/>
        <color rgb="FFFF0000"/>
      </colorScale>
    </cfRule>
    <cfRule type="colorScale" priority="4342">
      <colorScale>
        <cfvo type="min"/>
        <cfvo type="percentile" val="50"/>
        <cfvo type="max"/>
        <color rgb="FFF8696B"/>
        <color rgb="FFFFEB84"/>
        <color rgb="FF63BE7B"/>
      </colorScale>
    </cfRule>
    <cfRule type="cellIs" dxfId="26" priority="4343" operator="between">
      <formula>0</formula>
      <formula>1</formula>
    </cfRule>
    <cfRule type="cellIs" dxfId="25" priority="4344" operator="equal">
      <formula>3</formula>
    </cfRule>
  </conditionalFormatting>
  <conditionalFormatting sqref="F20:F53">
    <cfRule type="cellIs" dxfId="24" priority="1" operator="equal">
      <formula>3</formula>
    </cfRule>
    <cfRule type="cellIs" dxfId="23" priority="2" operator="equal">
      <formula>3</formula>
    </cfRule>
  </conditionalFormatting>
  <conditionalFormatting sqref="F20:F53">
    <cfRule type="containsText" dxfId="22" priority="3" operator="containsText" text="Crítico">
      <formula>NOT(ISERROR(SEARCH("Crítico",F20)))</formula>
    </cfRule>
    <cfRule type="containsText" dxfId="21" priority="4" operator="containsText" text="Aceptable">
      <formula>NOT(ISERROR(SEARCH("Aceptable",F20)))</formula>
    </cfRule>
    <cfRule type="containsText" dxfId="20" priority="5" operator="containsText" text="Importante">
      <formula>NOT(ISERROR(SEARCH("Importante",F20)))</formula>
    </cfRule>
    <cfRule type="colorScale" priority="6">
      <colorScale>
        <cfvo type="min"/>
        <cfvo type="num" val="2"/>
        <cfvo type="max"/>
        <color rgb="FF00B050"/>
        <color rgb="FFFFFF00"/>
        <color rgb="FFFF0000"/>
      </colorScale>
    </cfRule>
    <cfRule type="containsText" dxfId="19" priority="7" operator="containsText" text="3">
      <formula>NOT(ISERROR(SEARCH("3",F20)))</formula>
    </cfRule>
    <cfRule type="colorScale" priority="8">
      <colorScale>
        <cfvo type="num" val="1"/>
        <cfvo type="num" val="2"/>
        <cfvo type="num" val="3"/>
        <color rgb="FF00B050"/>
        <color rgb="FFFFFF00"/>
        <color rgb="FFFF0000"/>
      </colorScale>
    </cfRule>
    <cfRule type="colorScale" priority="9">
      <colorScale>
        <cfvo type="min"/>
        <cfvo type="percentile" val="50"/>
        <cfvo type="max"/>
        <color rgb="FFF8696B"/>
        <color rgb="FFFFEB84"/>
        <color rgb="FF63BE7B"/>
      </colorScale>
    </cfRule>
    <cfRule type="cellIs" dxfId="18" priority="10" operator="between">
      <formula>0</formula>
      <formula>1</formula>
    </cfRule>
    <cfRule type="cellIs" dxfId="17" priority="11" operator="equal">
      <formula>3</formula>
    </cfRule>
  </conditionalFormatting>
  <pageMargins left="0.7" right="0.7" top="0.75" bottom="0.75" header="0.3" footer="0.3"/>
  <pageSetup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5">
    <tabColor rgb="FFFF0000"/>
  </sheetPr>
  <dimension ref="A1:HP130"/>
  <sheetViews>
    <sheetView topLeftCell="A7" workbookViewId="0">
      <selection activeCell="A7" sqref="A7"/>
    </sheetView>
  </sheetViews>
  <sheetFormatPr baseColWidth="10" defaultColWidth="0" defaultRowHeight="12" x14ac:dyDescent="0.2"/>
  <cols>
    <col min="1" max="1" width="3.5703125" style="8" bestFit="1" customWidth="1"/>
    <col min="2" max="2" width="16.42578125" style="28" bestFit="1" customWidth="1"/>
    <col min="3" max="3" width="15.42578125" style="28" customWidth="1"/>
    <col min="4" max="4" width="38.28515625" style="8" bestFit="1" customWidth="1"/>
    <col min="5" max="20" width="5" style="8" bestFit="1" customWidth="1"/>
    <col min="21" max="216" width="11.42578125" style="8" customWidth="1"/>
    <col min="217" max="224" width="0" style="8" hidden="1" customWidth="1"/>
    <col min="225" max="16384" width="11.42578125" style="8" hidden="1"/>
  </cols>
  <sheetData>
    <row r="1" spans="1:216" ht="12.75" hidden="1" thickBot="1" x14ac:dyDescent="0.25">
      <c r="A1" s="18">
        <v>1</v>
      </c>
      <c r="B1" s="8"/>
      <c r="C1" s="8"/>
      <c r="E1" s="19" t="s">
        <v>42</v>
      </c>
      <c r="F1" s="20">
        <v>65.3</v>
      </c>
      <c r="G1" s="20">
        <v>75.400000000000006</v>
      </c>
      <c r="H1" s="20">
        <v>82.9</v>
      </c>
      <c r="I1" s="20">
        <v>88.3</v>
      </c>
      <c r="J1" s="20">
        <v>91.5</v>
      </c>
      <c r="K1" s="20">
        <v>92.7</v>
      </c>
      <c r="L1" s="20">
        <v>92.5</v>
      </c>
      <c r="M1" s="18">
        <v>90.4</v>
      </c>
      <c r="O1" s="8">
        <v>1</v>
      </c>
      <c r="P1" s="8">
        <v>75</v>
      </c>
      <c r="Q1" s="8">
        <v>0.67</v>
      </c>
      <c r="R1" s="8">
        <v>6</v>
      </c>
    </row>
    <row r="2" spans="1:216" hidden="1" x14ac:dyDescent="0.2">
      <c r="A2" s="8">
        <v>1</v>
      </c>
      <c r="B2" s="8"/>
      <c r="C2" s="8"/>
      <c r="O2" s="8">
        <v>2</v>
      </c>
      <c r="P2" s="8">
        <v>80</v>
      </c>
      <c r="Q2" s="8">
        <v>0.84</v>
      </c>
      <c r="R2" s="8">
        <f>VLOOKUP(R1,O1:Q6,3,FALSE)</f>
        <v>1.64</v>
      </c>
    </row>
    <row r="3" spans="1:216" hidden="1" x14ac:dyDescent="0.2">
      <c r="A3" s="8">
        <v>13</v>
      </c>
      <c r="B3" s="8"/>
      <c r="C3" s="8"/>
      <c r="O3" s="8">
        <v>3</v>
      </c>
      <c r="P3" s="8">
        <v>84</v>
      </c>
      <c r="Q3" s="8">
        <v>1</v>
      </c>
    </row>
    <row r="4" spans="1:216" hidden="1" x14ac:dyDescent="0.2">
      <c r="B4" s="8"/>
      <c r="C4" s="8"/>
      <c r="O4" s="8">
        <v>4</v>
      </c>
      <c r="P4" s="8">
        <v>85</v>
      </c>
      <c r="Q4" s="8">
        <v>1.04</v>
      </c>
    </row>
    <row r="5" spans="1:216" hidden="1" x14ac:dyDescent="0.2">
      <c r="B5" s="8"/>
      <c r="C5" s="8"/>
      <c r="O5" s="8">
        <v>5</v>
      </c>
      <c r="P5" s="8">
        <v>90</v>
      </c>
      <c r="Q5" s="8">
        <v>1.28</v>
      </c>
    </row>
    <row r="6" spans="1:216" hidden="1" x14ac:dyDescent="0.2">
      <c r="B6" s="8"/>
      <c r="C6" s="8"/>
      <c r="O6" s="8">
        <v>6</v>
      </c>
      <c r="P6" s="8">
        <v>95</v>
      </c>
      <c r="Q6" s="8">
        <v>1.64</v>
      </c>
    </row>
    <row r="7" spans="1:216" x14ac:dyDescent="0.2">
      <c r="B7" s="8"/>
      <c r="C7" s="8"/>
    </row>
    <row r="8" spans="1:216" x14ac:dyDescent="0.2">
      <c r="A8" s="21">
        <v>1</v>
      </c>
      <c r="B8" s="21">
        <v>2</v>
      </c>
      <c r="C8" s="21">
        <v>3</v>
      </c>
      <c r="D8" s="21">
        <v>4</v>
      </c>
      <c r="E8" s="21">
        <v>5</v>
      </c>
      <c r="F8" s="21">
        <v>6</v>
      </c>
      <c r="G8" s="21">
        <v>7</v>
      </c>
      <c r="H8" s="21">
        <v>8</v>
      </c>
      <c r="I8" s="21">
        <v>9</v>
      </c>
      <c r="J8" s="21">
        <v>10</v>
      </c>
      <c r="K8" s="21">
        <v>11</v>
      </c>
      <c r="L8" s="21">
        <v>12</v>
      </c>
      <c r="M8" s="21">
        <v>13</v>
      </c>
      <c r="N8" s="21">
        <v>14</v>
      </c>
      <c r="O8" s="21">
        <v>15</v>
      </c>
      <c r="P8" s="21">
        <v>16</v>
      </c>
      <c r="Q8" s="21">
        <v>17</v>
      </c>
      <c r="R8" s="21">
        <v>18</v>
      </c>
      <c r="S8" s="21">
        <v>19</v>
      </c>
      <c r="T8" s="21">
        <v>20</v>
      </c>
      <c r="U8" s="21">
        <v>21</v>
      </c>
      <c r="V8" s="21">
        <v>22</v>
      </c>
      <c r="W8" s="21">
        <v>23</v>
      </c>
      <c r="X8" s="21">
        <v>24</v>
      </c>
      <c r="Y8" s="21">
        <v>25</v>
      </c>
      <c r="Z8" s="21">
        <v>26</v>
      </c>
      <c r="AA8" s="21">
        <v>27</v>
      </c>
      <c r="AB8" s="21">
        <v>28</v>
      </c>
      <c r="AC8" s="21">
        <v>29</v>
      </c>
      <c r="AD8" s="21">
        <v>30</v>
      </c>
      <c r="AE8" s="21">
        <v>31</v>
      </c>
      <c r="AF8" s="21">
        <v>32</v>
      </c>
      <c r="AG8" s="21">
        <v>33</v>
      </c>
      <c r="AH8" s="21">
        <v>34</v>
      </c>
      <c r="AI8" s="21">
        <v>35</v>
      </c>
      <c r="AJ8" s="21">
        <v>36</v>
      </c>
      <c r="AK8" s="21">
        <v>37</v>
      </c>
      <c r="AL8" s="21">
        <v>38</v>
      </c>
      <c r="AM8" s="21">
        <v>39</v>
      </c>
      <c r="AN8" s="21">
        <v>40</v>
      </c>
      <c r="AO8" s="21">
        <v>41</v>
      </c>
      <c r="AP8" s="21">
        <v>42</v>
      </c>
      <c r="AQ8" s="21">
        <v>43</v>
      </c>
      <c r="AR8" s="21">
        <v>44</v>
      </c>
      <c r="AS8" s="21">
        <v>45</v>
      </c>
      <c r="AT8" s="21">
        <v>46</v>
      </c>
      <c r="AU8" s="21">
        <v>47</v>
      </c>
      <c r="AV8" s="21">
        <v>48</v>
      </c>
      <c r="AW8" s="21">
        <v>49</v>
      </c>
      <c r="AX8" s="21">
        <v>50</v>
      </c>
      <c r="AY8" s="21">
        <v>51</v>
      </c>
      <c r="AZ8" s="21">
        <v>52</v>
      </c>
      <c r="BA8" s="21">
        <v>53</v>
      </c>
      <c r="BB8" s="21">
        <v>54</v>
      </c>
      <c r="BC8" s="21">
        <v>55</v>
      </c>
      <c r="BD8" s="21">
        <v>56</v>
      </c>
      <c r="BE8" s="21">
        <v>57</v>
      </c>
      <c r="BF8" s="21">
        <v>58</v>
      </c>
      <c r="BG8" s="21">
        <v>59</v>
      </c>
      <c r="BH8" s="21">
        <v>60</v>
      </c>
      <c r="BI8" s="21">
        <v>61</v>
      </c>
      <c r="BJ8" s="21">
        <v>62</v>
      </c>
      <c r="BK8" s="21">
        <v>63</v>
      </c>
      <c r="BL8" s="21">
        <v>64</v>
      </c>
      <c r="BM8" s="21">
        <v>65</v>
      </c>
      <c r="BN8" s="21">
        <v>66</v>
      </c>
      <c r="BO8" s="21">
        <v>67</v>
      </c>
      <c r="BP8" s="21">
        <v>68</v>
      </c>
      <c r="BQ8" s="21">
        <v>69</v>
      </c>
      <c r="BR8" s="21">
        <v>70</v>
      </c>
      <c r="BS8" s="21">
        <v>71</v>
      </c>
      <c r="BT8" s="21">
        <v>72</v>
      </c>
      <c r="BU8" s="21">
        <v>73</v>
      </c>
      <c r="BV8" s="21">
        <v>74</v>
      </c>
      <c r="BW8" s="21">
        <v>75</v>
      </c>
      <c r="BX8" s="21">
        <v>76</v>
      </c>
      <c r="BY8" s="21">
        <v>77</v>
      </c>
      <c r="BZ8" s="21">
        <v>78</v>
      </c>
      <c r="CA8" s="21">
        <v>79</v>
      </c>
      <c r="CB8" s="21">
        <v>80</v>
      </c>
      <c r="CC8" s="21">
        <v>81</v>
      </c>
      <c r="CD8" s="21">
        <v>82</v>
      </c>
      <c r="CE8" s="21">
        <v>83</v>
      </c>
      <c r="CF8" s="21">
        <v>84</v>
      </c>
      <c r="CG8" s="21">
        <v>85</v>
      </c>
      <c r="CH8" s="21">
        <v>86</v>
      </c>
      <c r="CI8" s="21">
        <v>87</v>
      </c>
      <c r="CJ8" s="21">
        <v>88</v>
      </c>
      <c r="CK8" s="21">
        <v>89</v>
      </c>
      <c r="CL8" s="21">
        <v>90</v>
      </c>
      <c r="CM8" s="21">
        <v>91</v>
      </c>
      <c r="CN8" s="21">
        <v>92</v>
      </c>
      <c r="CO8" s="21">
        <v>93</v>
      </c>
      <c r="CP8" s="21">
        <v>94</v>
      </c>
      <c r="CQ8" s="21">
        <v>95</v>
      </c>
      <c r="CR8" s="21">
        <v>96</v>
      </c>
      <c r="CS8" s="21">
        <v>97</v>
      </c>
      <c r="CT8" s="21">
        <v>98</v>
      </c>
      <c r="CU8" s="21">
        <v>99</v>
      </c>
      <c r="CV8" s="21">
        <v>100</v>
      </c>
      <c r="CW8" s="21">
        <v>101</v>
      </c>
      <c r="CX8" s="21">
        <v>102</v>
      </c>
      <c r="CY8" s="21">
        <v>103</v>
      </c>
      <c r="CZ8" s="21">
        <v>104</v>
      </c>
      <c r="DA8" s="21">
        <v>105</v>
      </c>
      <c r="DB8" s="21">
        <v>106</v>
      </c>
      <c r="DC8" s="21">
        <v>107</v>
      </c>
      <c r="DD8" s="21">
        <v>108</v>
      </c>
      <c r="DE8" s="21">
        <v>109</v>
      </c>
      <c r="DF8" s="21">
        <v>110</v>
      </c>
      <c r="DG8" s="21">
        <v>111</v>
      </c>
      <c r="DH8" s="21">
        <v>112</v>
      </c>
      <c r="DI8" s="21">
        <v>113</v>
      </c>
      <c r="DJ8" s="21">
        <v>114</v>
      </c>
      <c r="DK8" s="21">
        <v>115</v>
      </c>
      <c r="DL8" s="21">
        <v>116</v>
      </c>
      <c r="DM8" s="21">
        <v>117</v>
      </c>
      <c r="DN8" s="21">
        <v>118</v>
      </c>
      <c r="DO8" s="21">
        <v>119</v>
      </c>
      <c r="DP8" s="21">
        <v>120</v>
      </c>
      <c r="DQ8" s="21">
        <v>121</v>
      </c>
      <c r="DR8" s="21">
        <v>122</v>
      </c>
      <c r="DS8" s="21">
        <v>123</v>
      </c>
      <c r="DT8" s="21">
        <v>124</v>
      </c>
      <c r="DU8" s="21">
        <v>125</v>
      </c>
      <c r="DV8" s="21">
        <v>126</v>
      </c>
      <c r="DW8" s="21">
        <v>127</v>
      </c>
      <c r="DX8" s="21">
        <v>128</v>
      </c>
      <c r="DY8" s="21">
        <v>129</v>
      </c>
      <c r="DZ8" s="21">
        <v>130</v>
      </c>
      <c r="EA8" s="21">
        <v>131</v>
      </c>
      <c r="EB8" s="21">
        <v>132</v>
      </c>
      <c r="EC8" s="21">
        <v>133</v>
      </c>
      <c r="ED8" s="21">
        <v>134</v>
      </c>
      <c r="EE8" s="21">
        <v>135</v>
      </c>
      <c r="EF8" s="21">
        <v>136</v>
      </c>
      <c r="EG8" s="21">
        <v>137</v>
      </c>
      <c r="EH8" s="21">
        <v>138</v>
      </c>
      <c r="EI8" s="21">
        <v>139</v>
      </c>
      <c r="EJ8" s="21">
        <v>140</v>
      </c>
      <c r="EK8" s="21">
        <v>141</v>
      </c>
      <c r="EL8" s="21">
        <v>142</v>
      </c>
      <c r="EM8" s="21">
        <v>143</v>
      </c>
      <c r="EN8" s="21">
        <v>144</v>
      </c>
      <c r="EO8" s="21">
        <v>145</v>
      </c>
      <c r="EP8" s="21">
        <v>146</v>
      </c>
      <c r="EQ8" s="21">
        <v>147</v>
      </c>
      <c r="ER8" s="21">
        <v>148</v>
      </c>
      <c r="ES8" s="21">
        <v>149</v>
      </c>
      <c r="ET8" s="21">
        <v>150</v>
      </c>
      <c r="EU8" s="21">
        <v>151</v>
      </c>
      <c r="EV8" s="21">
        <v>152</v>
      </c>
      <c r="EW8" s="21">
        <v>153</v>
      </c>
      <c r="EX8" s="21">
        <v>154</v>
      </c>
      <c r="EY8" s="21">
        <v>155</v>
      </c>
      <c r="EZ8" s="21">
        <v>156</v>
      </c>
      <c r="FA8" s="21">
        <v>157</v>
      </c>
      <c r="FB8" s="21">
        <v>158</v>
      </c>
      <c r="FC8" s="21">
        <v>159</v>
      </c>
      <c r="FD8" s="21">
        <v>160</v>
      </c>
      <c r="FE8" s="21">
        <v>161</v>
      </c>
      <c r="FF8" s="21">
        <v>162</v>
      </c>
      <c r="FG8" s="21">
        <v>163</v>
      </c>
      <c r="FH8" s="21">
        <v>164</v>
      </c>
      <c r="FI8" s="21">
        <v>165</v>
      </c>
      <c r="FJ8" s="21">
        <v>166</v>
      </c>
      <c r="FK8" s="21">
        <v>167</v>
      </c>
      <c r="FL8" s="21">
        <v>168</v>
      </c>
      <c r="FM8" s="21">
        <v>169</v>
      </c>
      <c r="FN8" s="21">
        <v>170</v>
      </c>
      <c r="FO8" s="21">
        <v>171</v>
      </c>
      <c r="FP8" s="21">
        <v>172</v>
      </c>
      <c r="FQ8" s="21">
        <v>173</v>
      </c>
      <c r="FR8" s="21">
        <v>174</v>
      </c>
      <c r="FS8" s="21">
        <v>175</v>
      </c>
      <c r="FT8" s="21">
        <v>176</v>
      </c>
      <c r="FU8" s="21">
        <v>177</v>
      </c>
      <c r="FV8" s="21">
        <v>178</v>
      </c>
      <c r="FW8" s="21">
        <v>179</v>
      </c>
      <c r="FX8" s="21">
        <v>180</v>
      </c>
      <c r="FY8" s="21">
        <v>181</v>
      </c>
      <c r="FZ8" s="21">
        <v>182</v>
      </c>
      <c r="GA8" s="21">
        <v>183</v>
      </c>
      <c r="GB8" s="21">
        <v>184</v>
      </c>
      <c r="GC8" s="21">
        <v>185</v>
      </c>
      <c r="GD8" s="21">
        <v>186</v>
      </c>
      <c r="GE8" s="21">
        <v>187</v>
      </c>
      <c r="GF8" s="21">
        <v>188</v>
      </c>
      <c r="GG8" s="21">
        <v>189</v>
      </c>
      <c r="GH8" s="21">
        <v>190</v>
      </c>
      <c r="GI8" s="21">
        <v>191</v>
      </c>
      <c r="GJ8" s="21">
        <v>192</v>
      </c>
      <c r="GK8" s="21">
        <v>193</v>
      </c>
      <c r="GL8" s="21">
        <v>194</v>
      </c>
      <c r="GM8" s="21">
        <v>195</v>
      </c>
      <c r="GN8" s="21">
        <v>196</v>
      </c>
      <c r="GO8" s="21">
        <v>197</v>
      </c>
      <c r="GP8" s="21">
        <v>198</v>
      </c>
      <c r="GQ8" s="21">
        <v>199</v>
      </c>
      <c r="GR8" s="21">
        <v>200</v>
      </c>
      <c r="GS8" s="21">
        <v>201</v>
      </c>
      <c r="GT8" s="21">
        <v>202</v>
      </c>
      <c r="GU8" s="21">
        <v>203</v>
      </c>
      <c r="GV8" s="21">
        <v>204</v>
      </c>
      <c r="GW8" s="21">
        <v>205</v>
      </c>
      <c r="GX8" s="21">
        <v>206</v>
      </c>
      <c r="GY8" s="21">
        <v>207</v>
      </c>
      <c r="GZ8" s="21">
        <v>208</v>
      </c>
      <c r="HA8" s="21">
        <v>209</v>
      </c>
      <c r="HB8" s="21">
        <v>210</v>
      </c>
      <c r="HC8" s="21">
        <v>211</v>
      </c>
      <c r="HD8" s="21">
        <v>212</v>
      </c>
      <c r="HE8" s="21">
        <v>213</v>
      </c>
      <c r="HF8" s="21">
        <v>214</v>
      </c>
      <c r="HG8" s="21">
        <v>215</v>
      </c>
      <c r="HH8" s="21">
        <v>216</v>
      </c>
    </row>
    <row r="9" spans="1:216" x14ac:dyDescent="0.2">
      <c r="B9" s="8" t="s">
        <v>893</v>
      </c>
      <c r="C9" s="8" t="s">
        <v>894</v>
      </c>
      <c r="D9" s="8" t="s">
        <v>89</v>
      </c>
      <c r="E9" s="375" t="s">
        <v>45</v>
      </c>
      <c r="F9" s="375"/>
      <c r="G9" s="375"/>
      <c r="H9" s="375"/>
      <c r="I9" s="375"/>
      <c r="J9" s="375"/>
      <c r="K9" s="375"/>
      <c r="L9" s="375"/>
      <c r="M9" s="376" t="s">
        <v>46</v>
      </c>
      <c r="N9" s="376"/>
      <c r="O9" s="376"/>
      <c r="P9" s="376"/>
      <c r="Q9" s="376"/>
      <c r="R9" s="376"/>
      <c r="S9" s="376"/>
      <c r="T9" s="376"/>
      <c r="U9" s="377" t="s">
        <v>47</v>
      </c>
      <c r="V9" s="377"/>
      <c r="W9" s="377"/>
      <c r="X9" s="377"/>
      <c r="Y9" s="377"/>
      <c r="Z9" s="377"/>
      <c r="AA9" s="377"/>
      <c r="AB9" s="377"/>
      <c r="AC9" s="22" t="s">
        <v>48</v>
      </c>
      <c r="AD9" s="22" t="s">
        <v>49</v>
      </c>
      <c r="AE9" s="22" t="s">
        <v>50</v>
      </c>
      <c r="AN9" s="22" t="s">
        <v>51</v>
      </c>
      <c r="AO9" s="378" t="s">
        <v>52</v>
      </c>
      <c r="AP9" s="378"/>
      <c r="AQ9" s="378"/>
      <c r="AR9" s="378"/>
      <c r="AS9" s="378"/>
      <c r="AT9" s="378"/>
      <c r="AU9" s="378"/>
      <c r="AV9" s="378"/>
      <c r="AW9" s="378"/>
      <c r="AX9" s="378"/>
      <c r="AY9" s="378"/>
      <c r="AZ9" s="378"/>
      <c r="BA9" s="378"/>
      <c r="BB9" s="378"/>
      <c r="BC9" s="378"/>
      <c r="BD9" s="378"/>
      <c r="BE9" s="378"/>
      <c r="BF9" s="378"/>
      <c r="BG9" s="378"/>
      <c r="BH9" s="378"/>
      <c r="BI9" s="378"/>
      <c r="BJ9" s="378"/>
      <c r="BK9" s="378"/>
      <c r="BL9" s="378"/>
      <c r="BM9" s="378"/>
      <c r="BN9" s="378"/>
      <c r="BO9" s="378"/>
      <c r="BP9" s="378"/>
      <c r="BQ9" s="378"/>
      <c r="BR9" s="378"/>
      <c r="BS9" s="378"/>
      <c r="BT9" s="378"/>
      <c r="BU9" s="378"/>
      <c r="BV9" s="378"/>
      <c r="BW9" s="378"/>
      <c r="BX9" s="378"/>
      <c r="BY9" s="378"/>
      <c r="BZ9" s="378"/>
      <c r="CA9" s="378"/>
      <c r="CB9" s="378"/>
      <c r="CC9" s="378"/>
      <c r="CD9" s="378"/>
      <c r="CE9" s="378"/>
      <c r="CF9" s="378"/>
      <c r="CG9" s="378"/>
      <c r="CH9" s="378"/>
      <c r="CI9" s="378"/>
      <c r="CJ9" s="378"/>
      <c r="CK9" s="378"/>
      <c r="CL9" s="378"/>
      <c r="CM9" s="378"/>
      <c r="CN9" s="378"/>
      <c r="CO9" s="378"/>
      <c r="CP9" s="378"/>
      <c r="CQ9" s="378"/>
      <c r="CR9" s="378"/>
      <c r="CS9" s="378"/>
      <c r="CT9" s="378"/>
      <c r="CU9" s="378"/>
      <c r="CV9" s="378"/>
      <c r="CW9" s="378"/>
      <c r="CX9" s="378"/>
      <c r="CY9" s="378"/>
      <c r="CZ9" s="378"/>
      <c r="DA9" s="378"/>
      <c r="DB9" s="378"/>
      <c r="DC9" s="378"/>
      <c r="DD9" s="378"/>
      <c r="DE9" s="378"/>
      <c r="DF9" s="378"/>
      <c r="DG9" s="378"/>
      <c r="DH9" s="378"/>
      <c r="DI9" s="379" t="s">
        <v>53</v>
      </c>
      <c r="DJ9" s="379"/>
      <c r="DK9" s="379"/>
      <c r="DL9" s="379"/>
      <c r="DM9" s="379"/>
      <c r="DN9" s="379"/>
      <c r="DO9" s="379"/>
      <c r="DP9" s="379"/>
      <c r="DQ9" s="379"/>
      <c r="DR9" s="379"/>
      <c r="DS9" s="379"/>
      <c r="DT9" s="379"/>
      <c r="DU9" s="379"/>
      <c r="DV9" s="379"/>
      <c r="DW9" s="379"/>
      <c r="DX9" s="379"/>
      <c r="DY9" s="379"/>
      <c r="DZ9" s="379"/>
      <c r="EA9" s="379"/>
      <c r="EB9" s="379"/>
      <c r="EC9" s="379"/>
      <c r="ED9" s="379"/>
      <c r="EE9" s="379"/>
      <c r="EF9" s="379"/>
      <c r="EG9" s="379"/>
      <c r="EH9" s="379"/>
      <c r="EI9" s="379"/>
      <c r="EJ9" s="379"/>
      <c r="EK9" s="379"/>
      <c r="EL9" s="379"/>
      <c r="EM9" s="379"/>
      <c r="EN9" s="379"/>
      <c r="EO9" s="379"/>
      <c r="EP9" s="379"/>
      <c r="EQ9" s="379"/>
      <c r="ER9" s="379"/>
      <c r="ES9" s="379"/>
      <c r="ET9" s="379"/>
      <c r="EU9" s="379"/>
      <c r="EV9" s="379"/>
      <c r="EW9" s="379"/>
      <c r="EX9" s="379"/>
      <c r="EY9" s="379"/>
      <c r="EZ9" s="379"/>
      <c r="FA9" s="379"/>
      <c r="FB9" s="379"/>
      <c r="FC9" s="379"/>
      <c r="FD9" s="379"/>
      <c r="FE9" s="379"/>
      <c r="FF9" s="379"/>
      <c r="FG9" s="379"/>
      <c r="FH9" s="379"/>
      <c r="FI9" s="379"/>
      <c r="FJ9" s="379"/>
      <c r="FK9" s="379"/>
      <c r="FL9" s="379"/>
      <c r="FM9" s="379"/>
      <c r="FN9" s="379"/>
      <c r="FO9" s="379"/>
      <c r="FP9" s="379"/>
      <c r="FQ9" s="379"/>
      <c r="FR9" s="379"/>
      <c r="FS9" s="379"/>
      <c r="FT9" s="379"/>
      <c r="FU9" s="379"/>
      <c r="FV9" s="379"/>
      <c r="FW9" s="379"/>
      <c r="FX9" s="379"/>
      <c r="FY9" s="379"/>
      <c r="FZ9" s="379"/>
      <c r="GA9" s="379"/>
      <c r="GB9" s="379"/>
      <c r="HA9" s="374" t="s">
        <v>54</v>
      </c>
      <c r="HB9" s="374"/>
      <c r="HC9" s="374"/>
      <c r="HD9" s="374"/>
      <c r="HE9" s="374"/>
      <c r="HF9" s="374"/>
      <c r="HG9" s="374"/>
      <c r="HH9" s="374"/>
    </row>
    <row r="10" spans="1:216" x14ac:dyDescent="0.2">
      <c r="B10" s="8"/>
      <c r="C10" s="8"/>
      <c r="E10" s="23">
        <v>63</v>
      </c>
      <c r="F10" s="23">
        <v>125</v>
      </c>
      <c r="G10" s="23">
        <v>250</v>
      </c>
      <c r="H10" s="23">
        <v>500</v>
      </c>
      <c r="I10" s="23">
        <v>1000</v>
      </c>
      <c r="J10" s="23">
        <v>2000</v>
      </c>
      <c r="K10" s="23">
        <v>4000</v>
      </c>
      <c r="L10" s="23">
        <v>8000</v>
      </c>
      <c r="M10" s="23">
        <v>63</v>
      </c>
      <c r="N10" s="23">
        <v>125</v>
      </c>
      <c r="O10" s="23">
        <v>250</v>
      </c>
      <c r="P10" s="23">
        <v>500</v>
      </c>
      <c r="Q10" s="23">
        <v>1000</v>
      </c>
      <c r="R10" s="23">
        <v>2000</v>
      </c>
      <c r="S10" s="23">
        <v>4000</v>
      </c>
      <c r="T10" s="23">
        <v>8000</v>
      </c>
      <c r="U10" s="24">
        <v>63</v>
      </c>
      <c r="V10" s="24">
        <v>125</v>
      </c>
      <c r="W10" s="24">
        <v>250</v>
      </c>
      <c r="X10" s="24">
        <v>500</v>
      </c>
      <c r="Y10" s="24">
        <v>1000</v>
      </c>
      <c r="Z10" s="24">
        <v>2000</v>
      </c>
      <c r="AA10" s="24">
        <v>4000</v>
      </c>
      <c r="AB10" s="24">
        <v>8000</v>
      </c>
      <c r="AC10" s="22"/>
      <c r="AD10" s="22"/>
      <c r="AE10" s="22"/>
      <c r="AN10" s="22"/>
      <c r="AO10" s="25" t="s">
        <v>185</v>
      </c>
      <c r="AP10" s="25">
        <v>63</v>
      </c>
      <c r="AQ10" s="25">
        <v>125</v>
      </c>
      <c r="AR10" s="25">
        <v>250</v>
      </c>
      <c r="AS10" s="25">
        <v>500</v>
      </c>
      <c r="AT10" s="25">
        <v>1000</v>
      </c>
      <c r="AU10" s="25">
        <v>2000</v>
      </c>
      <c r="AV10" s="25">
        <v>4000</v>
      </c>
      <c r="AW10" s="25">
        <v>8000</v>
      </c>
      <c r="AX10" s="25" t="s">
        <v>185</v>
      </c>
      <c r="AY10" s="25">
        <v>63</v>
      </c>
      <c r="AZ10" s="25">
        <v>125</v>
      </c>
      <c r="BA10" s="25">
        <v>250</v>
      </c>
      <c r="BB10" s="25">
        <v>500</v>
      </c>
      <c r="BC10" s="25">
        <v>1000</v>
      </c>
      <c r="BD10" s="25">
        <v>2000</v>
      </c>
      <c r="BE10" s="25">
        <v>4000</v>
      </c>
      <c r="BF10" s="25">
        <v>8000</v>
      </c>
      <c r="BG10" s="25" t="s">
        <v>185</v>
      </c>
      <c r="BH10" s="25">
        <v>63</v>
      </c>
      <c r="BI10" s="25">
        <v>125</v>
      </c>
      <c r="BJ10" s="25">
        <v>250</v>
      </c>
      <c r="BK10" s="25">
        <v>500</v>
      </c>
      <c r="BL10" s="25">
        <v>1000</v>
      </c>
      <c r="BM10" s="25">
        <v>2000</v>
      </c>
      <c r="BN10" s="25">
        <v>4000</v>
      </c>
      <c r="BO10" s="25">
        <v>8000</v>
      </c>
      <c r="BP10" s="25" t="s">
        <v>185</v>
      </c>
      <c r="BQ10" s="25">
        <v>63</v>
      </c>
      <c r="BR10" s="25">
        <v>125</v>
      </c>
      <c r="BS10" s="25">
        <v>250</v>
      </c>
      <c r="BT10" s="25">
        <v>500</v>
      </c>
      <c r="BU10" s="25">
        <v>1000</v>
      </c>
      <c r="BV10" s="25">
        <v>2000</v>
      </c>
      <c r="BW10" s="25">
        <v>4000</v>
      </c>
      <c r="BX10" s="25">
        <v>8000</v>
      </c>
      <c r="BY10" s="25" t="s">
        <v>185</v>
      </c>
      <c r="BZ10" s="25">
        <v>63</v>
      </c>
      <c r="CA10" s="25">
        <v>125</v>
      </c>
      <c r="CB10" s="25">
        <v>250</v>
      </c>
      <c r="CC10" s="25">
        <v>500</v>
      </c>
      <c r="CD10" s="25">
        <v>1000</v>
      </c>
      <c r="CE10" s="25">
        <v>2000</v>
      </c>
      <c r="CF10" s="25">
        <v>4000</v>
      </c>
      <c r="CG10" s="25">
        <v>8000</v>
      </c>
      <c r="CH10" s="25" t="s">
        <v>185</v>
      </c>
      <c r="CI10" s="25">
        <v>63</v>
      </c>
      <c r="CJ10" s="25">
        <v>125</v>
      </c>
      <c r="CK10" s="25">
        <v>250</v>
      </c>
      <c r="CL10" s="25">
        <v>500</v>
      </c>
      <c r="CM10" s="25">
        <v>1000</v>
      </c>
      <c r="CN10" s="25">
        <v>2000</v>
      </c>
      <c r="CO10" s="25">
        <v>4000</v>
      </c>
      <c r="CP10" s="25">
        <v>8000</v>
      </c>
      <c r="CQ10" s="25" t="s">
        <v>185</v>
      </c>
      <c r="CR10" s="25">
        <v>63</v>
      </c>
      <c r="CS10" s="25">
        <v>125</v>
      </c>
      <c r="CT10" s="25">
        <v>250</v>
      </c>
      <c r="CU10" s="25">
        <v>500</v>
      </c>
      <c r="CV10" s="25">
        <v>1000</v>
      </c>
      <c r="CW10" s="25">
        <v>2000</v>
      </c>
      <c r="CX10" s="25">
        <v>4000</v>
      </c>
      <c r="CY10" s="25">
        <v>8000</v>
      </c>
      <c r="CZ10" s="25" t="s">
        <v>185</v>
      </c>
      <c r="DA10" s="25">
        <v>63</v>
      </c>
      <c r="DB10" s="25">
        <v>125</v>
      </c>
      <c r="DC10" s="25">
        <v>250</v>
      </c>
      <c r="DD10" s="25">
        <v>500</v>
      </c>
      <c r="DE10" s="25">
        <v>1000</v>
      </c>
      <c r="DF10" s="25">
        <v>2000</v>
      </c>
      <c r="DG10" s="25">
        <v>4000</v>
      </c>
      <c r="DH10" s="25">
        <v>8000</v>
      </c>
      <c r="DI10" s="26" t="s">
        <v>185</v>
      </c>
      <c r="DJ10" s="26">
        <v>63</v>
      </c>
      <c r="DK10" s="26">
        <v>125</v>
      </c>
      <c r="DL10" s="26">
        <v>250</v>
      </c>
      <c r="DM10" s="26">
        <v>500</v>
      </c>
      <c r="DN10" s="26">
        <v>1000</v>
      </c>
      <c r="DO10" s="26">
        <v>2000</v>
      </c>
      <c r="DP10" s="26">
        <v>4000</v>
      </c>
      <c r="DQ10" s="26">
        <v>8000</v>
      </c>
      <c r="DR10" s="26" t="s">
        <v>185</v>
      </c>
      <c r="DS10" s="26">
        <v>63</v>
      </c>
      <c r="DT10" s="26">
        <v>125</v>
      </c>
      <c r="DU10" s="26">
        <v>250</v>
      </c>
      <c r="DV10" s="26">
        <v>500</v>
      </c>
      <c r="DW10" s="26">
        <v>1000</v>
      </c>
      <c r="DX10" s="26">
        <v>2000</v>
      </c>
      <c r="DY10" s="26">
        <v>4000</v>
      </c>
      <c r="DZ10" s="26">
        <v>8000</v>
      </c>
      <c r="EA10" s="26" t="s">
        <v>185</v>
      </c>
      <c r="EB10" s="26">
        <v>63</v>
      </c>
      <c r="EC10" s="26">
        <v>125</v>
      </c>
      <c r="ED10" s="26">
        <v>250</v>
      </c>
      <c r="EE10" s="26">
        <v>500</v>
      </c>
      <c r="EF10" s="26">
        <v>1000</v>
      </c>
      <c r="EG10" s="26">
        <v>2000</v>
      </c>
      <c r="EH10" s="26">
        <v>4000</v>
      </c>
      <c r="EI10" s="26">
        <v>8000</v>
      </c>
      <c r="EJ10" s="26" t="s">
        <v>185</v>
      </c>
      <c r="EK10" s="26">
        <v>63</v>
      </c>
      <c r="EL10" s="26">
        <v>125</v>
      </c>
      <c r="EM10" s="26">
        <v>250</v>
      </c>
      <c r="EN10" s="26">
        <v>500</v>
      </c>
      <c r="EO10" s="26">
        <v>1000</v>
      </c>
      <c r="EP10" s="26">
        <v>2000</v>
      </c>
      <c r="EQ10" s="26">
        <v>4000</v>
      </c>
      <c r="ER10" s="26">
        <v>8000</v>
      </c>
      <c r="ES10" s="26" t="s">
        <v>185</v>
      </c>
      <c r="ET10" s="26">
        <v>63</v>
      </c>
      <c r="EU10" s="26">
        <v>125</v>
      </c>
      <c r="EV10" s="26">
        <v>250</v>
      </c>
      <c r="EW10" s="26">
        <v>500</v>
      </c>
      <c r="EX10" s="26">
        <v>1000</v>
      </c>
      <c r="EY10" s="26">
        <v>2000</v>
      </c>
      <c r="EZ10" s="26">
        <v>4000</v>
      </c>
      <c r="FA10" s="26">
        <v>8000</v>
      </c>
      <c r="FB10" s="26" t="s">
        <v>185</v>
      </c>
      <c r="FC10" s="26">
        <v>63</v>
      </c>
      <c r="FD10" s="26">
        <v>125</v>
      </c>
      <c r="FE10" s="26">
        <v>250</v>
      </c>
      <c r="FF10" s="26">
        <v>500</v>
      </c>
      <c r="FG10" s="26">
        <v>1000</v>
      </c>
      <c r="FH10" s="26">
        <v>2000</v>
      </c>
      <c r="FI10" s="26">
        <v>4000</v>
      </c>
      <c r="FJ10" s="26">
        <v>8000</v>
      </c>
      <c r="FK10" s="26" t="s">
        <v>185</v>
      </c>
      <c r="FL10" s="26">
        <v>63</v>
      </c>
      <c r="FM10" s="26">
        <v>125</v>
      </c>
      <c r="FN10" s="26">
        <v>250</v>
      </c>
      <c r="FO10" s="26">
        <v>500</v>
      </c>
      <c r="FP10" s="26">
        <v>1000</v>
      </c>
      <c r="FQ10" s="26">
        <v>2000</v>
      </c>
      <c r="FR10" s="26">
        <v>4000</v>
      </c>
      <c r="FS10" s="26">
        <v>8000</v>
      </c>
      <c r="FT10" s="26" t="s">
        <v>185</v>
      </c>
      <c r="FU10" s="26">
        <v>63</v>
      </c>
      <c r="FV10" s="26">
        <v>125</v>
      </c>
      <c r="FW10" s="26">
        <v>250</v>
      </c>
      <c r="FX10" s="26">
        <v>500</v>
      </c>
      <c r="FY10" s="26">
        <v>1000</v>
      </c>
      <c r="FZ10" s="26">
        <v>2000</v>
      </c>
      <c r="GA10" s="26">
        <v>4000</v>
      </c>
      <c r="GB10" s="26">
        <v>8000</v>
      </c>
      <c r="GC10" s="8" t="s">
        <v>186</v>
      </c>
      <c r="HA10" s="27"/>
      <c r="HB10" s="27"/>
      <c r="HC10" s="27"/>
      <c r="HD10" s="27"/>
      <c r="HE10" s="27"/>
      <c r="HF10" s="27"/>
      <c r="HG10" s="27"/>
      <c r="HH10" s="27"/>
    </row>
    <row r="11" spans="1:216" x14ac:dyDescent="0.2">
      <c r="A11" s="8">
        <v>1</v>
      </c>
      <c r="D11" s="8" t="s">
        <v>895</v>
      </c>
      <c r="E11" s="29"/>
      <c r="F11" s="29"/>
      <c r="G11" s="29"/>
      <c r="H11" s="29"/>
      <c r="I11" s="29"/>
      <c r="J11" s="29"/>
      <c r="K11" s="29"/>
      <c r="L11" s="29"/>
      <c r="M11" s="30"/>
      <c r="N11" s="30"/>
      <c r="O11" s="30"/>
      <c r="P11" s="30"/>
      <c r="Q11" s="30"/>
      <c r="R11" s="30"/>
      <c r="S11" s="30"/>
      <c r="T11" s="30"/>
      <c r="U11" s="31">
        <f t="shared" ref="U11:U27" si="0">E11-($R$2*M11)</f>
        <v>0</v>
      </c>
      <c r="V11" s="31">
        <f t="shared" ref="V11:V27" si="1">F11-($R$2*N11)</f>
        <v>0</v>
      </c>
      <c r="W11" s="31">
        <f t="shared" ref="W11:W27" si="2">G11-($R$2*O11)</f>
        <v>0</v>
      </c>
      <c r="X11" s="31">
        <f t="shared" ref="X11:X27" si="3">H11-($R$2*P11)</f>
        <v>0</v>
      </c>
      <c r="Y11" s="31">
        <f t="shared" ref="Y11:Y27" si="4">I11-($R$2*Q11)</f>
        <v>0</v>
      </c>
      <c r="Z11" s="31">
        <f t="shared" ref="Z11:Z27" si="5">J11-($R$2*R11)</f>
        <v>0</v>
      </c>
      <c r="AA11" s="31">
        <f t="shared" ref="AA11:AA27" si="6">K11-($R$2*S11)</f>
        <v>0</v>
      </c>
      <c r="AB11" s="31">
        <f t="shared" ref="AB11:AB27" si="7">L11-($R$2*T11)</f>
        <v>0</v>
      </c>
      <c r="AC11" s="32">
        <f>0.25*(SUM(GE11+GH11+GK11+GN11))-0.48*(SUM(HA11*GE11,HB11*GH11,HC11*GK11,HD11*GN11))</f>
        <v>-1.4641977937706968E-2</v>
      </c>
      <c r="AD11" s="32">
        <f>0.25*(SUM(GQ11+GT11+GW11+GZ11))-0.16*(SUM(HE11*GQ11,HF11*GT11,HG11*GW11,HH11*GZ11))</f>
        <v>2.4910512713808348E-2</v>
      </c>
      <c r="AE11" s="32">
        <f>0.25*(SUM(GQ11+GT11+GW11+GZ11))+0.23*(SUM(HE11*GQ11,HF11*GT11,HG11*GW11,HH11*GZ11))</f>
        <v>4.5595616594547202E-2</v>
      </c>
      <c r="AF11" s="33">
        <f>F$1-U11</f>
        <v>65.3</v>
      </c>
      <c r="AG11" s="33">
        <f t="shared" ref="AF11:AM31" si="8">G$1-V11</f>
        <v>75.400000000000006</v>
      </c>
      <c r="AH11" s="33">
        <f t="shared" si="8"/>
        <v>82.9</v>
      </c>
      <c r="AI11" s="33">
        <f t="shared" si="8"/>
        <v>88.3</v>
      </c>
      <c r="AJ11" s="33">
        <f t="shared" si="8"/>
        <v>91.5</v>
      </c>
      <c r="AK11" s="33">
        <f t="shared" si="8"/>
        <v>92.7</v>
      </c>
      <c r="AL11" s="33">
        <f t="shared" si="8"/>
        <v>92.5</v>
      </c>
      <c r="AM11" s="33">
        <f t="shared" si="8"/>
        <v>90.4</v>
      </c>
      <c r="AN11" s="32">
        <f t="shared" ref="AN11:AN31" si="9">100-10*LOG(10^(AF11/10)+10^(AG11/10)+10^(AH11/10)+10^(AI11/10)+10^(AJ11/10)+10^(AK11/10)+10^(AL11/10)+10^(AM11/10))</f>
        <v>1.5128685188023212</v>
      </c>
      <c r="AO11" s="34">
        <v>1</v>
      </c>
      <c r="AP11" s="35">
        <v>51.4</v>
      </c>
      <c r="AQ11" s="35">
        <v>62.6</v>
      </c>
      <c r="AR11" s="35">
        <v>70.8</v>
      </c>
      <c r="AS11" s="35">
        <v>81</v>
      </c>
      <c r="AT11" s="35">
        <v>90.4</v>
      </c>
      <c r="AU11" s="35">
        <v>96.2</v>
      </c>
      <c r="AV11" s="35">
        <v>94.7</v>
      </c>
      <c r="AW11" s="35">
        <v>92.3</v>
      </c>
      <c r="AX11" s="34">
        <v>2</v>
      </c>
      <c r="AY11" s="35">
        <v>59.5</v>
      </c>
      <c r="AZ11" s="35">
        <v>68.900000000000006</v>
      </c>
      <c r="BA11" s="35">
        <v>78.3</v>
      </c>
      <c r="BB11" s="35">
        <v>84.3</v>
      </c>
      <c r="BC11" s="35">
        <v>92.8</v>
      </c>
      <c r="BD11" s="35">
        <v>96.3</v>
      </c>
      <c r="BE11" s="35">
        <v>94</v>
      </c>
      <c r="BF11" s="35">
        <v>90</v>
      </c>
      <c r="BG11" s="34">
        <v>3</v>
      </c>
      <c r="BH11" s="35">
        <v>59.8</v>
      </c>
      <c r="BI11" s="35">
        <v>71.099999999999994</v>
      </c>
      <c r="BJ11" s="35">
        <v>80.8</v>
      </c>
      <c r="BK11" s="35">
        <v>88</v>
      </c>
      <c r="BL11" s="35">
        <v>95</v>
      </c>
      <c r="BM11" s="35">
        <v>94.4</v>
      </c>
      <c r="BN11" s="35">
        <v>94.1</v>
      </c>
      <c r="BO11" s="35">
        <v>89</v>
      </c>
      <c r="BP11" s="34">
        <v>4</v>
      </c>
      <c r="BQ11" s="35">
        <v>65.400000000000006</v>
      </c>
      <c r="BR11" s="35">
        <v>77.2</v>
      </c>
      <c r="BS11" s="35">
        <v>84.5</v>
      </c>
      <c r="BT11" s="35">
        <v>89.8</v>
      </c>
      <c r="BU11" s="35">
        <v>95.5</v>
      </c>
      <c r="BV11" s="35">
        <v>94.3</v>
      </c>
      <c r="BW11" s="35">
        <v>92.5</v>
      </c>
      <c r="BX11" s="35">
        <v>88.8</v>
      </c>
      <c r="BY11" s="34">
        <v>5</v>
      </c>
      <c r="BZ11" s="35">
        <v>65.3</v>
      </c>
      <c r="CA11" s="35">
        <v>77.400000000000006</v>
      </c>
      <c r="CB11" s="35">
        <v>86.5</v>
      </c>
      <c r="CC11" s="35">
        <v>92.5</v>
      </c>
      <c r="CD11" s="35">
        <v>96.4</v>
      </c>
      <c r="CE11" s="35">
        <v>93</v>
      </c>
      <c r="CF11" s="35">
        <v>90.4</v>
      </c>
      <c r="CG11" s="35">
        <v>83.7</v>
      </c>
      <c r="CH11" s="34">
        <v>6</v>
      </c>
      <c r="CI11" s="35">
        <v>70.7</v>
      </c>
      <c r="CJ11" s="35">
        <v>82</v>
      </c>
      <c r="CK11" s="35">
        <v>89.3</v>
      </c>
      <c r="CL11" s="35">
        <v>93.3</v>
      </c>
      <c r="CM11" s="35">
        <v>95.5</v>
      </c>
      <c r="CN11" s="35">
        <v>93</v>
      </c>
      <c r="CO11" s="35">
        <v>90.1</v>
      </c>
      <c r="CP11" s="35">
        <v>83</v>
      </c>
      <c r="CQ11" s="34">
        <v>7</v>
      </c>
      <c r="CR11" s="35">
        <v>75.599999999999994</v>
      </c>
      <c r="CS11" s="35">
        <v>84.2</v>
      </c>
      <c r="CT11" s="35">
        <v>90.1</v>
      </c>
      <c r="CU11" s="35">
        <v>93.6</v>
      </c>
      <c r="CV11" s="35">
        <v>96.2</v>
      </c>
      <c r="CW11" s="35">
        <v>91.3</v>
      </c>
      <c r="CX11" s="35">
        <v>87.9</v>
      </c>
      <c r="CY11" s="35">
        <v>81.900000000000006</v>
      </c>
      <c r="CZ11" s="34">
        <v>8</v>
      </c>
      <c r="DA11" s="35">
        <v>77.599999999999994</v>
      </c>
      <c r="DB11" s="35">
        <v>88</v>
      </c>
      <c r="DC11" s="35">
        <v>93.4</v>
      </c>
      <c r="DD11" s="35">
        <v>93.8</v>
      </c>
      <c r="DE11" s="35">
        <v>94.2</v>
      </c>
      <c r="DF11" s="35">
        <v>91.4</v>
      </c>
      <c r="DG11" s="35">
        <v>87.9</v>
      </c>
      <c r="DH11" s="35">
        <v>79.900000000000006</v>
      </c>
      <c r="DI11" s="35">
        <v>1</v>
      </c>
      <c r="DJ11" s="36">
        <f>AP11-U11</f>
        <v>51.4</v>
      </c>
      <c r="DK11" s="36">
        <f t="shared" ref="DJ11:DQ31" si="10">AQ11-V11</f>
        <v>62.6</v>
      </c>
      <c r="DL11" s="36">
        <f t="shared" si="10"/>
        <v>70.8</v>
      </c>
      <c r="DM11" s="36">
        <f t="shared" si="10"/>
        <v>81</v>
      </c>
      <c r="DN11" s="36">
        <f t="shared" si="10"/>
        <v>90.4</v>
      </c>
      <c r="DO11" s="36">
        <f t="shared" si="10"/>
        <v>96.2</v>
      </c>
      <c r="DP11" s="36">
        <f t="shared" si="10"/>
        <v>94.7</v>
      </c>
      <c r="DQ11" s="36">
        <f t="shared" si="10"/>
        <v>92.3</v>
      </c>
      <c r="DR11" s="35">
        <v>2</v>
      </c>
      <c r="DS11" s="36">
        <f t="shared" ref="DS11:DZ31" si="11">AY11-U11</f>
        <v>59.5</v>
      </c>
      <c r="DT11" s="36">
        <f t="shared" si="11"/>
        <v>68.900000000000006</v>
      </c>
      <c r="DU11" s="36">
        <f t="shared" si="11"/>
        <v>78.3</v>
      </c>
      <c r="DV11" s="36">
        <f t="shared" si="11"/>
        <v>84.3</v>
      </c>
      <c r="DW11" s="36">
        <f t="shared" si="11"/>
        <v>92.8</v>
      </c>
      <c r="DX11" s="36">
        <f t="shared" si="11"/>
        <v>96.3</v>
      </c>
      <c r="DY11" s="36">
        <f t="shared" si="11"/>
        <v>94</v>
      </c>
      <c r="DZ11" s="36">
        <f t="shared" si="11"/>
        <v>90</v>
      </c>
      <c r="EA11" s="35">
        <v>3</v>
      </c>
      <c r="EB11" s="36">
        <f t="shared" ref="EB11:EI31" si="12">BH11-U11</f>
        <v>59.8</v>
      </c>
      <c r="EC11" s="36">
        <f t="shared" si="12"/>
        <v>71.099999999999994</v>
      </c>
      <c r="ED11" s="36">
        <f t="shared" si="12"/>
        <v>80.8</v>
      </c>
      <c r="EE11" s="36">
        <f t="shared" si="12"/>
        <v>88</v>
      </c>
      <c r="EF11" s="36">
        <f t="shared" si="12"/>
        <v>95</v>
      </c>
      <c r="EG11" s="36">
        <f t="shared" si="12"/>
        <v>94.4</v>
      </c>
      <c r="EH11" s="36">
        <f t="shared" si="12"/>
        <v>94.1</v>
      </c>
      <c r="EI11" s="36">
        <f t="shared" si="12"/>
        <v>89</v>
      </c>
      <c r="EJ11" s="35">
        <v>4</v>
      </c>
      <c r="EK11" s="36">
        <f t="shared" ref="EK11:ER31" si="13">BQ11-U11</f>
        <v>65.400000000000006</v>
      </c>
      <c r="EL11" s="36">
        <f t="shared" si="13"/>
        <v>77.2</v>
      </c>
      <c r="EM11" s="36">
        <f t="shared" si="13"/>
        <v>84.5</v>
      </c>
      <c r="EN11" s="36">
        <f t="shared" si="13"/>
        <v>89.8</v>
      </c>
      <c r="EO11" s="36">
        <f t="shared" si="13"/>
        <v>95.5</v>
      </c>
      <c r="EP11" s="36">
        <f t="shared" si="13"/>
        <v>94.3</v>
      </c>
      <c r="EQ11" s="36">
        <f t="shared" si="13"/>
        <v>92.5</v>
      </c>
      <c r="ER11" s="36">
        <f t="shared" si="13"/>
        <v>88.8</v>
      </c>
      <c r="ES11" s="35">
        <v>5</v>
      </c>
      <c r="ET11" s="36">
        <f t="shared" ref="ET11:FA31" si="14">BZ11-U11</f>
        <v>65.3</v>
      </c>
      <c r="EU11" s="36">
        <f t="shared" si="14"/>
        <v>77.400000000000006</v>
      </c>
      <c r="EV11" s="36">
        <f t="shared" si="14"/>
        <v>86.5</v>
      </c>
      <c r="EW11" s="36">
        <f t="shared" si="14"/>
        <v>92.5</v>
      </c>
      <c r="EX11" s="36">
        <f t="shared" si="14"/>
        <v>96.4</v>
      </c>
      <c r="EY11" s="36">
        <f t="shared" si="14"/>
        <v>93</v>
      </c>
      <c r="EZ11" s="36">
        <f t="shared" si="14"/>
        <v>90.4</v>
      </c>
      <c r="FA11" s="36">
        <f t="shared" si="14"/>
        <v>83.7</v>
      </c>
      <c r="FB11" s="35">
        <v>6</v>
      </c>
      <c r="FC11" s="36">
        <f t="shared" ref="FC11:FJ31" si="15">CI11-U11</f>
        <v>70.7</v>
      </c>
      <c r="FD11" s="36">
        <f t="shared" si="15"/>
        <v>82</v>
      </c>
      <c r="FE11" s="36">
        <f t="shared" si="15"/>
        <v>89.3</v>
      </c>
      <c r="FF11" s="36">
        <f t="shared" si="15"/>
        <v>93.3</v>
      </c>
      <c r="FG11" s="36">
        <f t="shared" si="15"/>
        <v>95.5</v>
      </c>
      <c r="FH11" s="36">
        <f t="shared" si="15"/>
        <v>93</v>
      </c>
      <c r="FI11" s="36">
        <f t="shared" si="15"/>
        <v>90.1</v>
      </c>
      <c r="FJ11" s="36">
        <f t="shared" si="15"/>
        <v>83</v>
      </c>
      <c r="FK11" s="35">
        <v>7</v>
      </c>
      <c r="FL11" s="36">
        <f t="shared" ref="FL11:FS31" si="16">CR11-U11</f>
        <v>75.599999999999994</v>
      </c>
      <c r="FM11" s="36">
        <f t="shared" si="16"/>
        <v>84.2</v>
      </c>
      <c r="FN11" s="36">
        <f t="shared" si="16"/>
        <v>90.1</v>
      </c>
      <c r="FO11" s="36">
        <f t="shared" si="16"/>
        <v>93.6</v>
      </c>
      <c r="FP11" s="36">
        <f t="shared" si="16"/>
        <v>96.2</v>
      </c>
      <c r="FQ11" s="36">
        <f t="shared" si="16"/>
        <v>91.3</v>
      </c>
      <c r="FR11" s="36">
        <f t="shared" si="16"/>
        <v>87.9</v>
      </c>
      <c r="FS11" s="36">
        <f t="shared" si="16"/>
        <v>81.900000000000006</v>
      </c>
      <c r="FT11" s="35">
        <v>8</v>
      </c>
      <c r="FU11" s="36">
        <f t="shared" ref="FU11:GB31" si="17">DA11-U11</f>
        <v>77.599999999999994</v>
      </c>
      <c r="FV11" s="36">
        <f t="shared" si="17"/>
        <v>88</v>
      </c>
      <c r="FW11" s="36">
        <f t="shared" si="17"/>
        <v>93.4</v>
      </c>
      <c r="FX11" s="36">
        <f t="shared" si="17"/>
        <v>93.8</v>
      </c>
      <c r="FY11" s="36">
        <f t="shared" si="17"/>
        <v>94.2</v>
      </c>
      <c r="FZ11" s="36">
        <f t="shared" si="17"/>
        <v>91.4</v>
      </c>
      <c r="GA11" s="36">
        <f t="shared" si="17"/>
        <v>87.9</v>
      </c>
      <c r="GB11" s="36">
        <f t="shared" si="17"/>
        <v>79.900000000000006</v>
      </c>
      <c r="GC11" s="35">
        <v>1</v>
      </c>
      <c r="GD11" s="36">
        <f t="shared" ref="GD11:GD31" si="18">100-10*LOG10(10^(DJ11/10)+10^(DK11/10)+10^(DL11/10)+10^(DM11/10)+10^(DN11/10)+10^(DO11/10)+10^(DP11/10)+10^(DQ11/10))</f>
        <v>-2.3603849250278586E-2</v>
      </c>
      <c r="GE11" s="36">
        <f t="shared" ref="GE11:GE31" si="19">100-10*LOG10(10^(DK11/10)+10^(DL11/10)+10^(DM11/10)+10^(DN11/10)+10^(DO11/10)+10^(DP11/10)+10^(DQ11/10))</f>
        <v>-2.3544224454084883E-2</v>
      </c>
      <c r="GF11" s="35">
        <v>2</v>
      </c>
      <c r="GG11" s="36">
        <f t="shared" ref="GG11:GG31" si="20">100-10*LOG10(10^(DS11/10)+10^(DT11/10)+10^(DU11/10)+10^(DV11/10)+10^(DW11/10)+10^(DX11/10)+10^(DY11/10)+10^(DZ11/10))</f>
        <v>-1.2384835451356935E-2</v>
      </c>
      <c r="GH11" s="36">
        <f t="shared" ref="GH11:GH31" si="21">100-10*LOG10(10^(DT11/10)+10^(DU11/10)+10^(DV11/10)+10^(DW11/10)+10^(DX11/10)+10^(DY11/10)+10^(DZ11/10))</f>
        <v>-1.1998855162644873E-2</v>
      </c>
      <c r="GI11" s="35">
        <v>3</v>
      </c>
      <c r="GJ11" s="36">
        <f t="shared" ref="GJ11:GJ31" si="22">100-10*LOG10(10^(EB11/10)+10^(EC11/10)+10^(ED11/10)+10^(EE11/10)+10^(EF11/10)+10^(EG11/10)+10^(EH11/10)+10^(EI11/10))</f>
        <v>-2.0040529691527809E-2</v>
      </c>
      <c r="GK11" s="36">
        <f t="shared" ref="GK11:GK31" si="23">100-10*LOG10(10^(EC11/10)+10^(ED11/10)+10^(EE11/10)+10^(EF11/10)+10^(EG11/10)+10^(EH11/10)+10^(EI11/10))</f>
        <v>-1.9627671504537147E-2</v>
      </c>
      <c r="GL11" s="35">
        <v>4</v>
      </c>
      <c r="GM11" s="36">
        <f t="shared" ref="GM11:GM31" si="24">100-10*LOG10(10^(EK11/10)+10^(EL11/10)+10^(EM11/10)+10^(EN11/10)+10^(EO11/10)+10^(EP11/10)+10^(EQ11/10)+10^(ER11/10))</f>
        <v>-2.9994818512207644E-2</v>
      </c>
      <c r="GN11" s="36">
        <f t="shared" ref="GN11:GN31" si="25">100-10*LOG10(10^(EL11/10)+10^(EM11/10)+10^(EN11/10)+10^(EO11/10)+10^(EP11/10)+10^(EQ11/10)+10^(ER11/10))</f>
        <v>-2.8499066434065412E-2</v>
      </c>
      <c r="GO11" s="35">
        <v>5</v>
      </c>
      <c r="GP11" s="36">
        <f t="shared" ref="GP11:GP31" si="26">100-10*LOG10(10^(ET11/10)+10^(EU11/10)+10^(EV11/10)+10^(EW11/10)+10^(EX11/10)+10^(EY11/10)+10^(EZ11/10)+10^(FA11/10))</f>
        <v>1.1033250097071345E-2</v>
      </c>
      <c r="GQ11" s="36">
        <f t="shared" ref="GQ11:GQ31" si="27">100-10*LOG10(10^(EU11/10)+10^(EV11/10)+10^(EW11/10)+10^(EX11/10)+10^(EY11/10)+10^(EZ11/10)+10^(FA11/10))</f>
        <v>1.2508825519844891E-2</v>
      </c>
      <c r="GR11" s="35">
        <v>6</v>
      </c>
      <c r="GS11" s="36">
        <f t="shared" ref="GS11:GS31" si="28">100-10*LOG10(10^(FC11/10)+10^(FD11/10)+10^(FE11/10)+10^(FF11/10)+10^(FG11/10)+10^(FH11/10)+10^(FI11/10)+10^(FJ11/10))</f>
        <v>3.2452499206684138E-2</v>
      </c>
      <c r="GT11" s="36">
        <f t="shared" ref="GT11:GT31" si="29">100-10*LOG10(10^(FD11/10)+10^(FE11/10)+10^(FF11/10)+10^(FG11/10)+10^(FH11/10)+10^(FI11/10)+10^(FJ11/10))</f>
        <v>3.7596330632538866E-2</v>
      </c>
      <c r="GU11" s="35">
        <v>7</v>
      </c>
      <c r="GV11" s="36">
        <f t="shared" ref="GV11:GV31" si="30">100-10*LOG10(10^(FL11/10)+10^(FM11/10)+10^(FN11/10)+10^(FO11/10)+10^(FP11/10)+10^(FQ11/10)+10^(FR11/10)+10^(FS11/10))</f>
        <v>4.2495075939370963E-2</v>
      </c>
      <c r="GW11" s="36">
        <f t="shared" ref="GW11:GW31" si="31">100-10*LOG10(10^(FM11/10)+10^(FN11/10)+10^(FO11/10)+10^(FP11/10)+10^(FQ11/10)+10^(FR11/10)+10^(FS11/10))</f>
        <v>5.8447665967733542E-2</v>
      </c>
      <c r="GX11" s="35">
        <v>8</v>
      </c>
      <c r="GY11" s="36">
        <f t="shared" ref="GY11:GY31" si="32">100-10*LOG10(10^(FU11/10)+10^(FV11/10)+10^(FW11/10)+10^(FX11/10)+10^(FY11/10)+10^(FZ11/10)+10^(GA11/10)+10^(GB11/10))</f>
        <v>-2.9037543498589002E-5</v>
      </c>
      <c r="GZ11" s="36">
        <f t="shared" ref="GZ11:GZ31" si="33">100-10*LOG10(10^(FV11/10)+10^(FW11/10)+10^(FX11/10)+10^(FY11/10)+10^(FZ11/10)+10^(GA11/10)+10^(GB11/10))</f>
        <v>2.5034014590687548E-2</v>
      </c>
      <c r="HA11" s="35">
        <v>-1.2</v>
      </c>
      <c r="HB11" s="35">
        <v>-0.49</v>
      </c>
      <c r="HC11" s="35">
        <v>0.14000000000000001</v>
      </c>
      <c r="HD11" s="35">
        <v>1.56</v>
      </c>
      <c r="HE11" s="35">
        <v>-2.98</v>
      </c>
      <c r="HF11" s="35">
        <v>-1.01</v>
      </c>
      <c r="HG11" s="35">
        <v>0.85</v>
      </c>
      <c r="HH11" s="35">
        <v>3.14</v>
      </c>
    </row>
    <row r="12" spans="1:216" x14ac:dyDescent="0.2">
      <c r="A12" s="8">
        <v>2</v>
      </c>
      <c r="D12" s="8" t="s">
        <v>895</v>
      </c>
      <c r="E12" s="29"/>
      <c r="F12" s="29"/>
      <c r="G12" s="29"/>
      <c r="H12" s="29"/>
      <c r="I12" s="29"/>
      <c r="J12" s="29"/>
      <c r="K12" s="29"/>
      <c r="L12" s="29"/>
      <c r="M12" s="30"/>
      <c r="N12" s="30"/>
      <c r="O12" s="30"/>
      <c r="P12" s="30"/>
      <c r="Q12" s="30"/>
      <c r="R12" s="30"/>
      <c r="S12" s="30"/>
      <c r="T12" s="30"/>
      <c r="U12" s="31">
        <f t="shared" si="0"/>
        <v>0</v>
      </c>
      <c r="V12" s="31">
        <f t="shared" si="1"/>
        <v>0</v>
      </c>
      <c r="W12" s="31">
        <f t="shared" si="2"/>
        <v>0</v>
      </c>
      <c r="X12" s="31">
        <f t="shared" si="3"/>
        <v>0</v>
      </c>
      <c r="Y12" s="31">
        <f t="shared" si="4"/>
        <v>0</v>
      </c>
      <c r="Z12" s="31">
        <f t="shared" si="5"/>
        <v>0</v>
      </c>
      <c r="AA12" s="31">
        <f t="shared" si="6"/>
        <v>0</v>
      </c>
      <c r="AB12" s="31">
        <f t="shared" si="7"/>
        <v>0</v>
      </c>
      <c r="AC12" s="32">
        <f t="shared" ref="AC12:AC75" si="34">0.25*(SUM(GE12+GH12+GK12+GN12))-0.48*(SUM(HA12*GE12,HB12*GH12,HC12*GK12,HD12*GN12))</f>
        <v>-1.4641977937706968E-2</v>
      </c>
      <c r="AD12" s="32">
        <f t="shared" ref="AD12:AD75" si="35">0.25*(SUM(GQ12+GT12+GW12+GZ12))-0.16*(SUM(HE12*GQ12,HF12*GT12,HG12*GW12,HH12*GZ12))</f>
        <v>2.4910512713808348E-2</v>
      </c>
      <c r="AE12" s="32">
        <f t="shared" ref="AE12:AE75" si="36">0.25*(SUM(GQ12+GT12+GW12+GZ12))+0.23*(SUM(HE12*GQ12,HF12*GT12,HG12*GW12,HH12*GZ12))</f>
        <v>4.5595616594547202E-2</v>
      </c>
      <c r="AF12" s="33">
        <f t="shared" si="8"/>
        <v>65.3</v>
      </c>
      <c r="AG12" s="33">
        <f t="shared" si="8"/>
        <v>75.400000000000006</v>
      </c>
      <c r="AH12" s="33">
        <f t="shared" si="8"/>
        <v>82.9</v>
      </c>
      <c r="AI12" s="33">
        <f t="shared" si="8"/>
        <v>88.3</v>
      </c>
      <c r="AJ12" s="33">
        <f t="shared" si="8"/>
        <v>91.5</v>
      </c>
      <c r="AK12" s="33">
        <f t="shared" si="8"/>
        <v>92.7</v>
      </c>
      <c r="AL12" s="33">
        <f t="shared" si="8"/>
        <v>92.5</v>
      </c>
      <c r="AM12" s="33">
        <f t="shared" si="8"/>
        <v>90.4</v>
      </c>
      <c r="AN12" s="32">
        <f t="shared" si="9"/>
        <v>1.5128685188023212</v>
      </c>
      <c r="AO12" s="34">
        <v>1</v>
      </c>
      <c r="AP12" s="35">
        <v>51.4</v>
      </c>
      <c r="AQ12" s="35">
        <v>62.6</v>
      </c>
      <c r="AR12" s="35">
        <v>70.8</v>
      </c>
      <c r="AS12" s="35">
        <v>81</v>
      </c>
      <c r="AT12" s="35">
        <v>90.4</v>
      </c>
      <c r="AU12" s="35">
        <v>96.2</v>
      </c>
      <c r="AV12" s="35">
        <v>94.7</v>
      </c>
      <c r="AW12" s="35">
        <v>92.3</v>
      </c>
      <c r="AX12" s="34">
        <v>2</v>
      </c>
      <c r="AY12" s="35">
        <v>59.5</v>
      </c>
      <c r="AZ12" s="35">
        <v>68.900000000000006</v>
      </c>
      <c r="BA12" s="35">
        <v>78.3</v>
      </c>
      <c r="BB12" s="35">
        <v>84.3</v>
      </c>
      <c r="BC12" s="35">
        <v>92.8</v>
      </c>
      <c r="BD12" s="35">
        <v>96.3</v>
      </c>
      <c r="BE12" s="35">
        <v>94</v>
      </c>
      <c r="BF12" s="35">
        <v>90</v>
      </c>
      <c r="BG12" s="34">
        <v>3</v>
      </c>
      <c r="BH12" s="35">
        <v>59.8</v>
      </c>
      <c r="BI12" s="35">
        <v>71.099999999999994</v>
      </c>
      <c r="BJ12" s="35">
        <v>80.8</v>
      </c>
      <c r="BK12" s="35">
        <v>88</v>
      </c>
      <c r="BL12" s="35">
        <v>95</v>
      </c>
      <c r="BM12" s="35">
        <v>94.4</v>
      </c>
      <c r="BN12" s="35">
        <v>94.1</v>
      </c>
      <c r="BO12" s="35">
        <v>89</v>
      </c>
      <c r="BP12" s="34">
        <v>4</v>
      </c>
      <c r="BQ12" s="35">
        <v>65.400000000000006</v>
      </c>
      <c r="BR12" s="35">
        <v>77.2</v>
      </c>
      <c r="BS12" s="35">
        <v>84.5</v>
      </c>
      <c r="BT12" s="35">
        <v>89.8</v>
      </c>
      <c r="BU12" s="35">
        <v>95.5</v>
      </c>
      <c r="BV12" s="35">
        <v>94.3</v>
      </c>
      <c r="BW12" s="35">
        <v>92.5</v>
      </c>
      <c r="BX12" s="35">
        <v>88.8</v>
      </c>
      <c r="BY12" s="34">
        <v>5</v>
      </c>
      <c r="BZ12" s="35">
        <v>65.3</v>
      </c>
      <c r="CA12" s="35">
        <v>77.400000000000006</v>
      </c>
      <c r="CB12" s="35">
        <v>86.5</v>
      </c>
      <c r="CC12" s="35">
        <v>92.5</v>
      </c>
      <c r="CD12" s="35">
        <v>96.4</v>
      </c>
      <c r="CE12" s="35">
        <v>93</v>
      </c>
      <c r="CF12" s="35">
        <v>90.4</v>
      </c>
      <c r="CG12" s="35">
        <v>83.7</v>
      </c>
      <c r="CH12" s="34">
        <v>6</v>
      </c>
      <c r="CI12" s="35">
        <v>70.7</v>
      </c>
      <c r="CJ12" s="35">
        <v>82</v>
      </c>
      <c r="CK12" s="35">
        <v>89.3</v>
      </c>
      <c r="CL12" s="35">
        <v>93.3</v>
      </c>
      <c r="CM12" s="35">
        <v>95.5</v>
      </c>
      <c r="CN12" s="35">
        <v>93</v>
      </c>
      <c r="CO12" s="35">
        <v>90.1</v>
      </c>
      <c r="CP12" s="35">
        <v>83</v>
      </c>
      <c r="CQ12" s="34">
        <v>7</v>
      </c>
      <c r="CR12" s="35">
        <v>75.599999999999994</v>
      </c>
      <c r="CS12" s="35">
        <v>84.2</v>
      </c>
      <c r="CT12" s="35">
        <v>90.1</v>
      </c>
      <c r="CU12" s="35">
        <v>93.6</v>
      </c>
      <c r="CV12" s="35">
        <v>96.2</v>
      </c>
      <c r="CW12" s="35">
        <v>91.3</v>
      </c>
      <c r="CX12" s="35">
        <v>87.9</v>
      </c>
      <c r="CY12" s="35">
        <v>81.900000000000006</v>
      </c>
      <c r="CZ12" s="34">
        <v>8</v>
      </c>
      <c r="DA12" s="35">
        <v>77.599999999999994</v>
      </c>
      <c r="DB12" s="35">
        <v>88</v>
      </c>
      <c r="DC12" s="35">
        <v>93.4</v>
      </c>
      <c r="DD12" s="35">
        <v>93.8</v>
      </c>
      <c r="DE12" s="35">
        <v>94.2</v>
      </c>
      <c r="DF12" s="35">
        <v>91.4</v>
      </c>
      <c r="DG12" s="35">
        <v>87.9</v>
      </c>
      <c r="DH12" s="35">
        <v>79.900000000000006</v>
      </c>
      <c r="DI12" s="35">
        <v>1</v>
      </c>
      <c r="DJ12" s="36">
        <f t="shared" si="10"/>
        <v>51.4</v>
      </c>
      <c r="DK12" s="36">
        <f t="shared" si="10"/>
        <v>62.6</v>
      </c>
      <c r="DL12" s="36">
        <f t="shared" si="10"/>
        <v>70.8</v>
      </c>
      <c r="DM12" s="36">
        <f t="shared" si="10"/>
        <v>81</v>
      </c>
      <c r="DN12" s="36">
        <f t="shared" si="10"/>
        <v>90.4</v>
      </c>
      <c r="DO12" s="36">
        <f t="shared" si="10"/>
        <v>96.2</v>
      </c>
      <c r="DP12" s="36">
        <f t="shared" si="10"/>
        <v>94.7</v>
      </c>
      <c r="DQ12" s="36">
        <f t="shared" si="10"/>
        <v>92.3</v>
      </c>
      <c r="DR12" s="35">
        <v>3</v>
      </c>
      <c r="DS12" s="36">
        <f t="shared" si="11"/>
        <v>59.5</v>
      </c>
      <c r="DT12" s="36">
        <f t="shared" si="11"/>
        <v>68.900000000000006</v>
      </c>
      <c r="DU12" s="36">
        <f t="shared" si="11"/>
        <v>78.3</v>
      </c>
      <c r="DV12" s="36">
        <f t="shared" si="11"/>
        <v>84.3</v>
      </c>
      <c r="DW12" s="36">
        <f t="shared" si="11"/>
        <v>92.8</v>
      </c>
      <c r="DX12" s="36">
        <f t="shared" si="11"/>
        <v>96.3</v>
      </c>
      <c r="DY12" s="36">
        <f t="shared" si="11"/>
        <v>94</v>
      </c>
      <c r="DZ12" s="36">
        <f t="shared" si="11"/>
        <v>90</v>
      </c>
      <c r="EA12" s="35">
        <v>4</v>
      </c>
      <c r="EB12" s="36">
        <f t="shared" si="12"/>
        <v>59.8</v>
      </c>
      <c r="EC12" s="36">
        <f t="shared" si="12"/>
        <v>71.099999999999994</v>
      </c>
      <c r="ED12" s="36">
        <f t="shared" si="12"/>
        <v>80.8</v>
      </c>
      <c r="EE12" s="36">
        <f t="shared" si="12"/>
        <v>88</v>
      </c>
      <c r="EF12" s="36">
        <f t="shared" si="12"/>
        <v>95</v>
      </c>
      <c r="EG12" s="36">
        <f t="shared" si="12"/>
        <v>94.4</v>
      </c>
      <c r="EH12" s="36">
        <f t="shared" si="12"/>
        <v>94.1</v>
      </c>
      <c r="EI12" s="36">
        <f t="shared" si="12"/>
        <v>89</v>
      </c>
      <c r="EJ12" s="35">
        <v>5</v>
      </c>
      <c r="EK12" s="36">
        <f t="shared" si="13"/>
        <v>65.400000000000006</v>
      </c>
      <c r="EL12" s="36">
        <f t="shared" si="13"/>
        <v>77.2</v>
      </c>
      <c r="EM12" s="36">
        <f t="shared" si="13"/>
        <v>84.5</v>
      </c>
      <c r="EN12" s="36">
        <f t="shared" si="13"/>
        <v>89.8</v>
      </c>
      <c r="EO12" s="36">
        <f t="shared" si="13"/>
        <v>95.5</v>
      </c>
      <c r="EP12" s="36">
        <f t="shared" si="13"/>
        <v>94.3</v>
      </c>
      <c r="EQ12" s="36">
        <f t="shared" si="13"/>
        <v>92.5</v>
      </c>
      <c r="ER12" s="36">
        <f t="shared" si="13"/>
        <v>88.8</v>
      </c>
      <c r="ES12" s="35">
        <v>6</v>
      </c>
      <c r="ET12" s="36">
        <f t="shared" si="14"/>
        <v>65.3</v>
      </c>
      <c r="EU12" s="36">
        <f t="shared" si="14"/>
        <v>77.400000000000006</v>
      </c>
      <c r="EV12" s="36">
        <f t="shared" si="14"/>
        <v>86.5</v>
      </c>
      <c r="EW12" s="36">
        <f t="shared" si="14"/>
        <v>92.5</v>
      </c>
      <c r="EX12" s="36">
        <f t="shared" si="14"/>
        <v>96.4</v>
      </c>
      <c r="EY12" s="36">
        <f t="shared" si="14"/>
        <v>93</v>
      </c>
      <c r="EZ12" s="36">
        <f t="shared" si="14"/>
        <v>90.4</v>
      </c>
      <c r="FA12" s="36">
        <f t="shared" si="14"/>
        <v>83.7</v>
      </c>
      <c r="FB12" s="35">
        <v>7</v>
      </c>
      <c r="FC12" s="36">
        <f t="shared" si="15"/>
        <v>70.7</v>
      </c>
      <c r="FD12" s="36">
        <f t="shared" si="15"/>
        <v>82</v>
      </c>
      <c r="FE12" s="36">
        <f t="shared" si="15"/>
        <v>89.3</v>
      </c>
      <c r="FF12" s="36">
        <f t="shared" si="15"/>
        <v>93.3</v>
      </c>
      <c r="FG12" s="36">
        <f t="shared" si="15"/>
        <v>95.5</v>
      </c>
      <c r="FH12" s="36">
        <f t="shared" si="15"/>
        <v>93</v>
      </c>
      <c r="FI12" s="36">
        <f t="shared" si="15"/>
        <v>90.1</v>
      </c>
      <c r="FJ12" s="36">
        <f t="shared" si="15"/>
        <v>83</v>
      </c>
      <c r="FK12" s="35">
        <v>8</v>
      </c>
      <c r="FL12" s="36">
        <f t="shared" si="16"/>
        <v>75.599999999999994</v>
      </c>
      <c r="FM12" s="36">
        <f t="shared" si="16"/>
        <v>84.2</v>
      </c>
      <c r="FN12" s="36">
        <f t="shared" si="16"/>
        <v>90.1</v>
      </c>
      <c r="FO12" s="36">
        <f t="shared" si="16"/>
        <v>93.6</v>
      </c>
      <c r="FP12" s="36">
        <f t="shared" si="16"/>
        <v>96.2</v>
      </c>
      <c r="FQ12" s="36">
        <f t="shared" si="16"/>
        <v>91.3</v>
      </c>
      <c r="FR12" s="36">
        <f t="shared" si="16"/>
        <v>87.9</v>
      </c>
      <c r="FS12" s="36">
        <f t="shared" si="16"/>
        <v>81.900000000000006</v>
      </c>
      <c r="FT12" s="35">
        <v>9</v>
      </c>
      <c r="FU12" s="36">
        <f t="shared" si="17"/>
        <v>77.599999999999994</v>
      </c>
      <c r="FV12" s="36">
        <f t="shared" si="17"/>
        <v>88</v>
      </c>
      <c r="FW12" s="36">
        <f t="shared" si="17"/>
        <v>93.4</v>
      </c>
      <c r="FX12" s="36">
        <f t="shared" si="17"/>
        <v>93.8</v>
      </c>
      <c r="FY12" s="36">
        <f t="shared" si="17"/>
        <v>94.2</v>
      </c>
      <c r="FZ12" s="36">
        <f t="shared" si="17"/>
        <v>91.4</v>
      </c>
      <c r="GA12" s="36">
        <f t="shared" si="17"/>
        <v>87.9</v>
      </c>
      <c r="GB12" s="36">
        <f t="shared" si="17"/>
        <v>79.900000000000006</v>
      </c>
      <c r="GC12" s="35">
        <v>2</v>
      </c>
      <c r="GD12" s="36">
        <f t="shared" si="18"/>
        <v>-2.3603849250278586E-2</v>
      </c>
      <c r="GE12" s="36">
        <f t="shared" si="19"/>
        <v>-2.3544224454084883E-2</v>
      </c>
      <c r="GF12" s="35">
        <v>3</v>
      </c>
      <c r="GG12" s="36">
        <f t="shared" si="20"/>
        <v>-1.2384835451356935E-2</v>
      </c>
      <c r="GH12" s="36">
        <f t="shared" si="21"/>
        <v>-1.1998855162644873E-2</v>
      </c>
      <c r="GI12" s="35">
        <v>4</v>
      </c>
      <c r="GJ12" s="36">
        <f t="shared" si="22"/>
        <v>-2.0040529691527809E-2</v>
      </c>
      <c r="GK12" s="36">
        <f t="shared" si="23"/>
        <v>-1.9627671504537147E-2</v>
      </c>
      <c r="GL12" s="35">
        <v>5</v>
      </c>
      <c r="GM12" s="36">
        <f t="shared" si="24"/>
        <v>-2.9994818512207644E-2</v>
      </c>
      <c r="GN12" s="36">
        <f t="shared" si="25"/>
        <v>-2.8499066434065412E-2</v>
      </c>
      <c r="GO12" s="35">
        <v>6</v>
      </c>
      <c r="GP12" s="36">
        <f t="shared" si="26"/>
        <v>1.1033250097071345E-2</v>
      </c>
      <c r="GQ12" s="36">
        <f t="shared" si="27"/>
        <v>1.2508825519844891E-2</v>
      </c>
      <c r="GR12" s="35">
        <v>7</v>
      </c>
      <c r="GS12" s="36">
        <f t="shared" si="28"/>
        <v>3.2452499206684138E-2</v>
      </c>
      <c r="GT12" s="36">
        <f t="shared" si="29"/>
        <v>3.7596330632538866E-2</v>
      </c>
      <c r="GU12" s="35">
        <v>8</v>
      </c>
      <c r="GV12" s="36">
        <f t="shared" si="30"/>
        <v>4.2495075939370963E-2</v>
      </c>
      <c r="GW12" s="36">
        <f t="shared" si="31"/>
        <v>5.8447665967733542E-2</v>
      </c>
      <c r="GX12" s="35">
        <v>9</v>
      </c>
      <c r="GY12" s="36">
        <f t="shared" si="32"/>
        <v>-2.9037543498589002E-5</v>
      </c>
      <c r="GZ12" s="36">
        <f t="shared" si="33"/>
        <v>2.5034014590687548E-2</v>
      </c>
      <c r="HA12" s="35">
        <v>-1.2</v>
      </c>
      <c r="HB12" s="35">
        <v>-0.49</v>
      </c>
      <c r="HC12" s="35">
        <v>0.14000000000000001</v>
      </c>
      <c r="HD12" s="35">
        <v>1.56</v>
      </c>
      <c r="HE12" s="35">
        <v>-2.98</v>
      </c>
      <c r="HF12" s="35">
        <v>-1.01</v>
      </c>
      <c r="HG12" s="35">
        <v>0.85</v>
      </c>
      <c r="HH12" s="35">
        <v>3.14</v>
      </c>
    </row>
    <row r="13" spans="1:216" x14ac:dyDescent="0.2">
      <c r="A13" s="8">
        <v>3</v>
      </c>
      <c r="B13" s="179">
        <v>43289</v>
      </c>
      <c r="C13" s="28" t="str">
        <f ca="1">IF(B13&lt;TODAY(),"SIN REGISTRO ISPCh","REGISTRO ISPCh")</f>
        <v>SIN REGISTRO ISPCh</v>
      </c>
      <c r="D13" s="8" t="s">
        <v>1007</v>
      </c>
      <c r="E13" s="29">
        <v>16.7</v>
      </c>
      <c r="F13" s="29">
        <v>12.8</v>
      </c>
      <c r="G13" s="29">
        <v>21.3</v>
      </c>
      <c r="H13" s="29">
        <v>30.2</v>
      </c>
      <c r="I13" s="29">
        <v>34.5</v>
      </c>
      <c r="J13" s="29">
        <v>33.1</v>
      </c>
      <c r="K13" s="29">
        <v>38</v>
      </c>
      <c r="L13" s="29">
        <v>36.799999999999997</v>
      </c>
      <c r="M13" s="30">
        <v>3.39</v>
      </c>
      <c r="N13" s="30">
        <v>2.04</v>
      </c>
      <c r="O13" s="30">
        <v>1.22</v>
      </c>
      <c r="P13" s="30">
        <v>1.66</v>
      </c>
      <c r="Q13" s="30">
        <v>3.42</v>
      </c>
      <c r="R13" s="30">
        <v>2.38</v>
      </c>
      <c r="S13" s="30">
        <v>2.48</v>
      </c>
      <c r="T13" s="30">
        <v>3.01</v>
      </c>
      <c r="U13" s="31">
        <f t="shared" si="0"/>
        <v>11.1404</v>
      </c>
      <c r="V13" s="31">
        <f t="shared" si="1"/>
        <v>9.4544000000000015</v>
      </c>
      <c r="W13" s="31">
        <f t="shared" si="2"/>
        <v>19.299199999999999</v>
      </c>
      <c r="X13" s="31">
        <f t="shared" si="3"/>
        <v>27.477599999999999</v>
      </c>
      <c r="Y13" s="31">
        <f t="shared" si="4"/>
        <v>28.891200000000001</v>
      </c>
      <c r="Z13" s="31">
        <f t="shared" si="5"/>
        <v>29.196800000000003</v>
      </c>
      <c r="AA13" s="31">
        <f t="shared" si="6"/>
        <v>33.9328</v>
      </c>
      <c r="AB13" s="31">
        <f t="shared" si="7"/>
        <v>31.863599999999998</v>
      </c>
      <c r="AC13" s="32">
        <f t="shared" si="34"/>
        <v>31.132760417588109</v>
      </c>
      <c r="AD13" s="32">
        <f t="shared" si="35"/>
        <v>26.652818773388564</v>
      </c>
      <c r="AE13" s="32">
        <f t="shared" si="36"/>
        <v>18.25191916415821</v>
      </c>
      <c r="AF13" s="33">
        <f t="shared" si="8"/>
        <v>54.159599999999998</v>
      </c>
      <c r="AG13" s="33">
        <f t="shared" si="8"/>
        <v>65.945599999999999</v>
      </c>
      <c r="AH13" s="33">
        <f t="shared" si="8"/>
        <v>63.600800000000007</v>
      </c>
      <c r="AI13" s="33">
        <f t="shared" si="8"/>
        <v>60.822400000000002</v>
      </c>
      <c r="AJ13" s="33">
        <f t="shared" si="8"/>
        <v>62.608800000000002</v>
      </c>
      <c r="AK13" s="33">
        <f t="shared" si="8"/>
        <v>63.5032</v>
      </c>
      <c r="AL13" s="33">
        <f t="shared" si="8"/>
        <v>58.5672</v>
      </c>
      <c r="AM13" s="33">
        <f t="shared" si="8"/>
        <v>58.536400000000008</v>
      </c>
      <c r="AN13" s="32">
        <f t="shared" si="9"/>
        <v>28.798035826304968</v>
      </c>
      <c r="AO13" s="34">
        <v>1</v>
      </c>
      <c r="AP13" s="35">
        <v>51.4</v>
      </c>
      <c r="AQ13" s="35">
        <v>62.6</v>
      </c>
      <c r="AR13" s="35">
        <v>70.8</v>
      </c>
      <c r="AS13" s="35">
        <v>81</v>
      </c>
      <c r="AT13" s="35">
        <v>90.4</v>
      </c>
      <c r="AU13" s="35">
        <v>96.2</v>
      </c>
      <c r="AV13" s="35">
        <v>94.7</v>
      </c>
      <c r="AW13" s="35">
        <v>92.3</v>
      </c>
      <c r="AX13" s="34">
        <v>2</v>
      </c>
      <c r="AY13" s="35">
        <v>59.5</v>
      </c>
      <c r="AZ13" s="35">
        <v>68.900000000000006</v>
      </c>
      <c r="BA13" s="35">
        <v>78.3</v>
      </c>
      <c r="BB13" s="35">
        <v>84.3</v>
      </c>
      <c r="BC13" s="35">
        <v>92.8</v>
      </c>
      <c r="BD13" s="35">
        <v>96.3</v>
      </c>
      <c r="BE13" s="35">
        <v>94</v>
      </c>
      <c r="BF13" s="35">
        <v>90</v>
      </c>
      <c r="BG13" s="34">
        <v>3</v>
      </c>
      <c r="BH13" s="35">
        <v>59.8</v>
      </c>
      <c r="BI13" s="35">
        <v>71.099999999999994</v>
      </c>
      <c r="BJ13" s="35">
        <v>80.8</v>
      </c>
      <c r="BK13" s="35">
        <v>88</v>
      </c>
      <c r="BL13" s="35">
        <v>95</v>
      </c>
      <c r="BM13" s="35">
        <v>94.4</v>
      </c>
      <c r="BN13" s="35">
        <v>94.1</v>
      </c>
      <c r="BO13" s="35">
        <v>89</v>
      </c>
      <c r="BP13" s="34">
        <v>4</v>
      </c>
      <c r="BQ13" s="35">
        <v>65.400000000000006</v>
      </c>
      <c r="BR13" s="35">
        <v>77.2</v>
      </c>
      <c r="BS13" s="35">
        <v>84.5</v>
      </c>
      <c r="BT13" s="35">
        <v>89.8</v>
      </c>
      <c r="BU13" s="35">
        <v>95.5</v>
      </c>
      <c r="BV13" s="35">
        <v>94.3</v>
      </c>
      <c r="BW13" s="35">
        <v>92.5</v>
      </c>
      <c r="BX13" s="35">
        <v>88.8</v>
      </c>
      <c r="BY13" s="34">
        <v>5</v>
      </c>
      <c r="BZ13" s="35">
        <v>65.3</v>
      </c>
      <c r="CA13" s="35">
        <v>77.400000000000006</v>
      </c>
      <c r="CB13" s="35">
        <v>86.5</v>
      </c>
      <c r="CC13" s="35">
        <v>92.5</v>
      </c>
      <c r="CD13" s="35">
        <v>96.4</v>
      </c>
      <c r="CE13" s="35">
        <v>93</v>
      </c>
      <c r="CF13" s="35">
        <v>90.4</v>
      </c>
      <c r="CG13" s="35">
        <v>83.7</v>
      </c>
      <c r="CH13" s="34">
        <v>6</v>
      </c>
      <c r="CI13" s="35">
        <v>70.7</v>
      </c>
      <c r="CJ13" s="35">
        <v>82</v>
      </c>
      <c r="CK13" s="35">
        <v>89.3</v>
      </c>
      <c r="CL13" s="35">
        <v>93.3</v>
      </c>
      <c r="CM13" s="35">
        <v>95.5</v>
      </c>
      <c r="CN13" s="35">
        <v>93</v>
      </c>
      <c r="CO13" s="35">
        <v>90.1</v>
      </c>
      <c r="CP13" s="35">
        <v>83</v>
      </c>
      <c r="CQ13" s="34">
        <v>7</v>
      </c>
      <c r="CR13" s="35">
        <v>75.599999999999994</v>
      </c>
      <c r="CS13" s="35">
        <v>84.2</v>
      </c>
      <c r="CT13" s="35">
        <v>90.1</v>
      </c>
      <c r="CU13" s="35">
        <v>93.6</v>
      </c>
      <c r="CV13" s="35">
        <v>96.2</v>
      </c>
      <c r="CW13" s="35">
        <v>91.3</v>
      </c>
      <c r="CX13" s="35">
        <v>87.9</v>
      </c>
      <c r="CY13" s="35">
        <v>81.900000000000006</v>
      </c>
      <c r="CZ13" s="34">
        <v>8</v>
      </c>
      <c r="DA13" s="35">
        <v>77.599999999999994</v>
      </c>
      <c r="DB13" s="35">
        <v>88</v>
      </c>
      <c r="DC13" s="35">
        <v>93.4</v>
      </c>
      <c r="DD13" s="35">
        <v>93.8</v>
      </c>
      <c r="DE13" s="35">
        <v>94.2</v>
      </c>
      <c r="DF13" s="35">
        <v>91.4</v>
      </c>
      <c r="DG13" s="35">
        <v>87.9</v>
      </c>
      <c r="DH13" s="35">
        <v>79.900000000000006</v>
      </c>
      <c r="DI13" s="35">
        <v>1</v>
      </c>
      <c r="DJ13" s="36">
        <f t="shared" si="10"/>
        <v>40.259599999999999</v>
      </c>
      <c r="DK13" s="36">
        <f t="shared" si="10"/>
        <v>53.145600000000002</v>
      </c>
      <c r="DL13" s="36">
        <f t="shared" si="10"/>
        <v>51.500799999999998</v>
      </c>
      <c r="DM13" s="36">
        <f t="shared" si="10"/>
        <v>53.522400000000005</v>
      </c>
      <c r="DN13" s="36">
        <f t="shared" si="10"/>
        <v>61.508800000000008</v>
      </c>
      <c r="DO13" s="36">
        <f t="shared" si="10"/>
        <v>67.003199999999993</v>
      </c>
      <c r="DP13" s="36">
        <f t="shared" si="10"/>
        <v>60.767200000000003</v>
      </c>
      <c r="DQ13" s="36">
        <f t="shared" si="10"/>
        <v>60.436399999999999</v>
      </c>
      <c r="DR13" s="35">
        <v>4</v>
      </c>
      <c r="DS13" s="36">
        <f t="shared" si="11"/>
        <v>48.3596</v>
      </c>
      <c r="DT13" s="36">
        <f t="shared" si="11"/>
        <v>59.445600000000006</v>
      </c>
      <c r="DU13" s="36">
        <f t="shared" si="11"/>
        <v>59.000799999999998</v>
      </c>
      <c r="DV13" s="36">
        <f t="shared" si="11"/>
        <v>56.822400000000002</v>
      </c>
      <c r="DW13" s="36">
        <f t="shared" si="11"/>
        <v>63.908799999999999</v>
      </c>
      <c r="DX13" s="36">
        <f t="shared" si="11"/>
        <v>67.103199999999987</v>
      </c>
      <c r="DY13" s="36">
        <f t="shared" si="11"/>
        <v>60.0672</v>
      </c>
      <c r="DZ13" s="36">
        <f t="shared" si="11"/>
        <v>58.136400000000002</v>
      </c>
      <c r="EA13" s="35">
        <v>5</v>
      </c>
      <c r="EB13" s="36">
        <f t="shared" si="12"/>
        <v>48.659599999999998</v>
      </c>
      <c r="EC13" s="36">
        <f t="shared" si="12"/>
        <v>61.645599999999995</v>
      </c>
      <c r="ED13" s="36">
        <f t="shared" si="12"/>
        <v>61.500799999999998</v>
      </c>
      <c r="EE13" s="36">
        <f t="shared" si="12"/>
        <v>60.522400000000005</v>
      </c>
      <c r="EF13" s="36">
        <f t="shared" si="12"/>
        <v>66.108800000000002</v>
      </c>
      <c r="EG13" s="36">
        <f t="shared" si="12"/>
        <v>65.20320000000001</v>
      </c>
      <c r="EH13" s="36">
        <f t="shared" si="12"/>
        <v>60.167199999999994</v>
      </c>
      <c r="EI13" s="36">
        <f t="shared" si="12"/>
        <v>57.136400000000002</v>
      </c>
      <c r="EJ13" s="35">
        <v>6</v>
      </c>
      <c r="EK13" s="36">
        <f t="shared" si="13"/>
        <v>54.259600000000006</v>
      </c>
      <c r="EL13" s="36">
        <f t="shared" si="13"/>
        <v>67.745599999999996</v>
      </c>
      <c r="EM13" s="36">
        <f t="shared" si="13"/>
        <v>65.200800000000001</v>
      </c>
      <c r="EN13" s="36">
        <f t="shared" si="13"/>
        <v>62.322400000000002</v>
      </c>
      <c r="EO13" s="36">
        <f t="shared" si="13"/>
        <v>66.608800000000002</v>
      </c>
      <c r="EP13" s="36">
        <f t="shared" si="13"/>
        <v>65.103199999999987</v>
      </c>
      <c r="EQ13" s="36">
        <f t="shared" si="13"/>
        <v>58.5672</v>
      </c>
      <c r="ER13" s="36">
        <f t="shared" si="13"/>
        <v>56.936399999999999</v>
      </c>
      <c r="ES13" s="35">
        <v>7</v>
      </c>
      <c r="ET13" s="36">
        <f t="shared" si="14"/>
        <v>54.159599999999998</v>
      </c>
      <c r="EU13" s="36">
        <f t="shared" si="14"/>
        <v>67.945599999999999</v>
      </c>
      <c r="EV13" s="36">
        <f t="shared" si="14"/>
        <v>67.200800000000001</v>
      </c>
      <c r="EW13" s="36">
        <f t="shared" si="14"/>
        <v>65.022400000000005</v>
      </c>
      <c r="EX13" s="36">
        <f t="shared" si="14"/>
        <v>67.508800000000008</v>
      </c>
      <c r="EY13" s="36">
        <f t="shared" si="14"/>
        <v>63.803199999999997</v>
      </c>
      <c r="EZ13" s="36">
        <f t="shared" si="14"/>
        <v>56.467200000000005</v>
      </c>
      <c r="FA13" s="36">
        <f t="shared" si="14"/>
        <v>51.836400000000005</v>
      </c>
      <c r="FB13" s="35">
        <v>8</v>
      </c>
      <c r="FC13" s="36">
        <f t="shared" si="15"/>
        <v>59.559600000000003</v>
      </c>
      <c r="FD13" s="36">
        <f t="shared" si="15"/>
        <v>72.545599999999993</v>
      </c>
      <c r="FE13" s="36">
        <f t="shared" si="15"/>
        <v>70.000799999999998</v>
      </c>
      <c r="FF13" s="36">
        <f t="shared" si="15"/>
        <v>65.822400000000002</v>
      </c>
      <c r="FG13" s="36">
        <f t="shared" si="15"/>
        <v>66.608800000000002</v>
      </c>
      <c r="FH13" s="36">
        <f t="shared" si="15"/>
        <v>63.803199999999997</v>
      </c>
      <c r="FI13" s="36">
        <f t="shared" si="15"/>
        <v>56.167199999999994</v>
      </c>
      <c r="FJ13" s="36">
        <f t="shared" si="15"/>
        <v>51.136400000000002</v>
      </c>
      <c r="FK13" s="35">
        <v>9</v>
      </c>
      <c r="FL13" s="36">
        <f t="shared" si="16"/>
        <v>64.459599999999995</v>
      </c>
      <c r="FM13" s="36">
        <f t="shared" si="16"/>
        <v>74.745599999999996</v>
      </c>
      <c r="FN13" s="36">
        <f t="shared" si="16"/>
        <v>70.800799999999995</v>
      </c>
      <c r="FO13" s="36">
        <f t="shared" si="16"/>
        <v>66.122399999999999</v>
      </c>
      <c r="FP13" s="36">
        <f t="shared" si="16"/>
        <v>67.308800000000005</v>
      </c>
      <c r="FQ13" s="36">
        <f t="shared" si="16"/>
        <v>62.103199999999994</v>
      </c>
      <c r="FR13" s="36">
        <f t="shared" si="16"/>
        <v>53.967200000000005</v>
      </c>
      <c r="FS13" s="36">
        <f t="shared" si="16"/>
        <v>50.036400000000008</v>
      </c>
      <c r="FT13" s="35">
        <v>10</v>
      </c>
      <c r="FU13" s="36">
        <f t="shared" si="17"/>
        <v>66.459599999999995</v>
      </c>
      <c r="FV13" s="36">
        <f t="shared" si="17"/>
        <v>78.545599999999993</v>
      </c>
      <c r="FW13" s="36">
        <f t="shared" si="17"/>
        <v>74.100800000000007</v>
      </c>
      <c r="FX13" s="36">
        <f t="shared" si="17"/>
        <v>66.322400000000002</v>
      </c>
      <c r="FY13" s="36">
        <f t="shared" si="17"/>
        <v>65.308800000000005</v>
      </c>
      <c r="FZ13" s="36">
        <f t="shared" si="17"/>
        <v>62.203200000000002</v>
      </c>
      <c r="GA13" s="36">
        <f t="shared" si="17"/>
        <v>53.967200000000005</v>
      </c>
      <c r="GB13" s="36">
        <f t="shared" si="17"/>
        <v>48.036400000000008</v>
      </c>
      <c r="GC13" s="35">
        <v>3</v>
      </c>
      <c r="GD13" s="36">
        <f t="shared" si="18"/>
        <v>30.309034472000732</v>
      </c>
      <c r="GE13" s="36">
        <f t="shared" si="19"/>
        <v>30.313987780763256</v>
      </c>
      <c r="GF13" s="35">
        <v>4</v>
      </c>
      <c r="GG13" s="36">
        <f t="shared" si="20"/>
        <v>29.399430051551107</v>
      </c>
      <c r="GH13" s="36">
        <f t="shared" si="21"/>
        <v>29.42543085138189</v>
      </c>
      <c r="GI13" s="35">
        <v>5</v>
      </c>
      <c r="GJ13" s="36">
        <f t="shared" si="22"/>
        <v>28.851554165687332</v>
      </c>
      <c r="GK13" s="36">
        <f t="shared" si="23"/>
        <v>28.876108426381549</v>
      </c>
      <c r="GL13" s="35">
        <v>6</v>
      </c>
      <c r="GM13" s="36">
        <f t="shared" si="24"/>
        <v>26.931985554447351</v>
      </c>
      <c r="GN13" s="36">
        <f t="shared" si="25"/>
        <v>26.989505129822334</v>
      </c>
      <c r="GO13" s="35">
        <v>7</v>
      </c>
      <c r="GP13" s="36">
        <f t="shared" si="26"/>
        <v>26.27996761649176</v>
      </c>
      <c r="GQ13" s="36">
        <f t="shared" si="27"/>
        <v>26.328290738920714</v>
      </c>
      <c r="GR13" s="35">
        <v>8</v>
      </c>
      <c r="GS13" s="36">
        <f t="shared" si="28"/>
        <v>23.955379348059878</v>
      </c>
      <c r="GT13" s="36">
        <f t="shared" si="29"/>
        <v>24.05405423764482</v>
      </c>
      <c r="GU13" s="35">
        <v>9</v>
      </c>
      <c r="GV13" s="36">
        <f t="shared" si="30"/>
        <v>22.511148167932561</v>
      </c>
      <c r="GW13" s="36">
        <f t="shared" si="31"/>
        <v>22.73291693517352</v>
      </c>
      <c r="GX13" s="35">
        <v>10</v>
      </c>
      <c r="GY13" s="36">
        <f t="shared" si="32"/>
        <v>19.533764938340482</v>
      </c>
      <c r="GZ13" s="36">
        <f t="shared" si="33"/>
        <v>19.709921515385901</v>
      </c>
      <c r="HA13" s="35">
        <v>-1.2</v>
      </c>
      <c r="HB13" s="35">
        <v>-0.49</v>
      </c>
      <c r="HC13" s="35">
        <v>0.14000000000000001</v>
      </c>
      <c r="HD13" s="35">
        <v>1.56</v>
      </c>
      <c r="HE13" s="35">
        <v>-2.98</v>
      </c>
      <c r="HF13" s="35">
        <v>-1.01</v>
      </c>
      <c r="HG13" s="35">
        <v>0.85</v>
      </c>
      <c r="HH13" s="35">
        <v>3.14</v>
      </c>
    </row>
    <row r="14" spans="1:216" x14ac:dyDescent="0.2">
      <c r="A14" s="8">
        <v>4</v>
      </c>
      <c r="C14" s="28" t="str">
        <f t="shared" ref="C14:C29" ca="1" si="37">IF(B14&lt;TODAY(),"SIN REGISTRO ISPCh","REGISTRO ISPCh")</f>
        <v>SIN REGISTRO ISPCh</v>
      </c>
      <c r="D14" s="8" t="s">
        <v>896</v>
      </c>
      <c r="E14" s="29">
        <v>14.1</v>
      </c>
      <c r="F14" s="29">
        <v>11.4</v>
      </c>
      <c r="G14" s="29">
        <v>18.7</v>
      </c>
      <c r="H14" s="29">
        <v>27.6</v>
      </c>
      <c r="I14" s="29">
        <v>32.9</v>
      </c>
      <c r="J14" s="29">
        <v>33.6</v>
      </c>
      <c r="K14" s="29">
        <v>36.6</v>
      </c>
      <c r="L14" s="29">
        <v>35.9</v>
      </c>
      <c r="M14" s="30">
        <v>4</v>
      </c>
      <c r="N14" s="30">
        <v>4.0999999999999996</v>
      </c>
      <c r="O14" s="30">
        <v>3.6</v>
      </c>
      <c r="P14" s="30">
        <v>2.5</v>
      </c>
      <c r="Q14" s="30">
        <v>2.7</v>
      </c>
      <c r="R14" s="30">
        <v>3.4</v>
      </c>
      <c r="S14" s="30">
        <v>2.7</v>
      </c>
      <c r="T14" s="30">
        <v>3.7</v>
      </c>
      <c r="U14" s="31">
        <f t="shared" si="0"/>
        <v>7.54</v>
      </c>
      <c r="V14" s="31">
        <f t="shared" si="1"/>
        <v>4.676000000000001</v>
      </c>
      <c r="W14" s="31">
        <f t="shared" si="2"/>
        <v>12.795999999999999</v>
      </c>
      <c r="X14" s="31">
        <f t="shared" si="3"/>
        <v>23.5</v>
      </c>
      <c r="Y14" s="31">
        <f t="shared" si="4"/>
        <v>28.471999999999998</v>
      </c>
      <c r="Z14" s="31">
        <f t="shared" si="5"/>
        <v>28.024000000000001</v>
      </c>
      <c r="AA14" s="31">
        <f t="shared" si="6"/>
        <v>32.172000000000004</v>
      </c>
      <c r="AB14" s="31">
        <f t="shared" si="7"/>
        <v>29.832000000000001</v>
      </c>
      <c r="AC14" s="32">
        <f t="shared" si="34"/>
        <v>30.067668219487619</v>
      </c>
      <c r="AD14" s="32">
        <f t="shared" si="35"/>
        <v>22.431414658073358</v>
      </c>
      <c r="AE14" s="32">
        <f t="shared" si="36"/>
        <v>12.845224930522839</v>
      </c>
      <c r="AF14" s="33">
        <f t="shared" si="8"/>
        <v>57.76</v>
      </c>
      <c r="AG14" s="33">
        <f t="shared" si="8"/>
        <v>70.724000000000004</v>
      </c>
      <c r="AH14" s="33">
        <f t="shared" si="8"/>
        <v>70.104000000000013</v>
      </c>
      <c r="AI14" s="33">
        <f t="shared" si="8"/>
        <v>64.8</v>
      </c>
      <c r="AJ14" s="33">
        <f t="shared" si="8"/>
        <v>63.028000000000006</v>
      </c>
      <c r="AK14" s="33">
        <f t="shared" si="8"/>
        <v>64.676000000000002</v>
      </c>
      <c r="AL14" s="33">
        <f t="shared" si="8"/>
        <v>60.327999999999996</v>
      </c>
      <c r="AM14" s="33">
        <f t="shared" si="8"/>
        <v>60.568000000000005</v>
      </c>
      <c r="AN14" s="32">
        <f t="shared" si="9"/>
        <v>24.836667296391411</v>
      </c>
      <c r="AO14" s="34">
        <v>1</v>
      </c>
      <c r="AP14" s="35">
        <v>51.4</v>
      </c>
      <c r="AQ14" s="35">
        <v>62.6</v>
      </c>
      <c r="AR14" s="35">
        <v>70.8</v>
      </c>
      <c r="AS14" s="35">
        <v>81</v>
      </c>
      <c r="AT14" s="35">
        <v>90.4</v>
      </c>
      <c r="AU14" s="35">
        <v>96.2</v>
      </c>
      <c r="AV14" s="35">
        <v>94.7</v>
      </c>
      <c r="AW14" s="35">
        <v>92.3</v>
      </c>
      <c r="AX14" s="34">
        <v>2</v>
      </c>
      <c r="AY14" s="35">
        <v>59.5</v>
      </c>
      <c r="AZ14" s="35">
        <v>68.900000000000006</v>
      </c>
      <c r="BA14" s="35">
        <v>78.3</v>
      </c>
      <c r="BB14" s="35">
        <v>84.3</v>
      </c>
      <c r="BC14" s="35">
        <v>92.8</v>
      </c>
      <c r="BD14" s="35">
        <v>96.3</v>
      </c>
      <c r="BE14" s="35">
        <v>94</v>
      </c>
      <c r="BF14" s="35">
        <v>90</v>
      </c>
      <c r="BG14" s="34">
        <v>3</v>
      </c>
      <c r="BH14" s="35">
        <v>59.8</v>
      </c>
      <c r="BI14" s="35">
        <v>71.099999999999994</v>
      </c>
      <c r="BJ14" s="35">
        <v>80.8</v>
      </c>
      <c r="BK14" s="35">
        <v>88</v>
      </c>
      <c r="BL14" s="35">
        <v>95</v>
      </c>
      <c r="BM14" s="35">
        <v>94.4</v>
      </c>
      <c r="BN14" s="35">
        <v>94.1</v>
      </c>
      <c r="BO14" s="35">
        <v>89</v>
      </c>
      <c r="BP14" s="34">
        <v>4</v>
      </c>
      <c r="BQ14" s="35">
        <v>65.400000000000006</v>
      </c>
      <c r="BR14" s="35">
        <v>77.2</v>
      </c>
      <c r="BS14" s="35">
        <v>84.5</v>
      </c>
      <c r="BT14" s="35">
        <v>89.8</v>
      </c>
      <c r="BU14" s="35">
        <v>95.5</v>
      </c>
      <c r="BV14" s="35">
        <v>94.3</v>
      </c>
      <c r="BW14" s="35">
        <v>92.5</v>
      </c>
      <c r="BX14" s="35">
        <v>88.8</v>
      </c>
      <c r="BY14" s="34">
        <v>5</v>
      </c>
      <c r="BZ14" s="35">
        <v>65.3</v>
      </c>
      <c r="CA14" s="35">
        <v>77.400000000000006</v>
      </c>
      <c r="CB14" s="35">
        <v>86.5</v>
      </c>
      <c r="CC14" s="35">
        <v>92.5</v>
      </c>
      <c r="CD14" s="35">
        <v>96.4</v>
      </c>
      <c r="CE14" s="35">
        <v>93</v>
      </c>
      <c r="CF14" s="35">
        <v>90.4</v>
      </c>
      <c r="CG14" s="35">
        <v>83.7</v>
      </c>
      <c r="CH14" s="34">
        <v>6</v>
      </c>
      <c r="CI14" s="35">
        <v>70.7</v>
      </c>
      <c r="CJ14" s="35">
        <v>82</v>
      </c>
      <c r="CK14" s="35">
        <v>89.3</v>
      </c>
      <c r="CL14" s="35">
        <v>93.3</v>
      </c>
      <c r="CM14" s="35">
        <v>95.5</v>
      </c>
      <c r="CN14" s="35">
        <v>93</v>
      </c>
      <c r="CO14" s="35">
        <v>90.1</v>
      </c>
      <c r="CP14" s="35">
        <v>83</v>
      </c>
      <c r="CQ14" s="34">
        <v>7</v>
      </c>
      <c r="CR14" s="35">
        <v>75.599999999999994</v>
      </c>
      <c r="CS14" s="35">
        <v>84.2</v>
      </c>
      <c r="CT14" s="35">
        <v>90.1</v>
      </c>
      <c r="CU14" s="35">
        <v>93.6</v>
      </c>
      <c r="CV14" s="35">
        <v>96.2</v>
      </c>
      <c r="CW14" s="35">
        <v>91.3</v>
      </c>
      <c r="CX14" s="35">
        <v>87.9</v>
      </c>
      <c r="CY14" s="35">
        <v>81.900000000000006</v>
      </c>
      <c r="CZ14" s="34">
        <v>8</v>
      </c>
      <c r="DA14" s="35">
        <v>77.599999999999994</v>
      </c>
      <c r="DB14" s="35">
        <v>88</v>
      </c>
      <c r="DC14" s="35">
        <v>93.4</v>
      </c>
      <c r="DD14" s="35">
        <v>93.8</v>
      </c>
      <c r="DE14" s="35">
        <v>94.2</v>
      </c>
      <c r="DF14" s="35">
        <v>91.4</v>
      </c>
      <c r="DG14" s="35">
        <v>87.9</v>
      </c>
      <c r="DH14" s="35">
        <v>79.900000000000006</v>
      </c>
      <c r="DI14" s="35">
        <v>1</v>
      </c>
      <c r="DJ14" s="36">
        <f t="shared" si="10"/>
        <v>43.86</v>
      </c>
      <c r="DK14" s="36">
        <f t="shared" si="10"/>
        <v>57.923999999999999</v>
      </c>
      <c r="DL14" s="36">
        <f t="shared" si="10"/>
        <v>58.003999999999998</v>
      </c>
      <c r="DM14" s="36">
        <f t="shared" si="10"/>
        <v>57.5</v>
      </c>
      <c r="DN14" s="36">
        <f t="shared" si="10"/>
        <v>61.928000000000011</v>
      </c>
      <c r="DO14" s="36">
        <f t="shared" si="10"/>
        <v>68.176000000000002</v>
      </c>
      <c r="DP14" s="36">
        <f t="shared" si="10"/>
        <v>62.527999999999999</v>
      </c>
      <c r="DQ14" s="36">
        <f t="shared" si="10"/>
        <v>62.467999999999996</v>
      </c>
      <c r="DR14" s="35">
        <v>6</v>
      </c>
      <c r="DS14" s="36">
        <f t="shared" si="11"/>
        <v>51.96</v>
      </c>
      <c r="DT14" s="36">
        <f t="shared" si="11"/>
        <v>64.224000000000004</v>
      </c>
      <c r="DU14" s="36">
        <f t="shared" si="11"/>
        <v>65.503999999999991</v>
      </c>
      <c r="DV14" s="36">
        <f t="shared" si="11"/>
        <v>60.8</v>
      </c>
      <c r="DW14" s="36">
        <f t="shared" si="11"/>
        <v>64.328000000000003</v>
      </c>
      <c r="DX14" s="36">
        <f t="shared" si="11"/>
        <v>68.275999999999996</v>
      </c>
      <c r="DY14" s="36">
        <f t="shared" si="11"/>
        <v>61.827999999999996</v>
      </c>
      <c r="DZ14" s="36">
        <f t="shared" si="11"/>
        <v>60.167999999999999</v>
      </c>
      <c r="EA14" s="35">
        <v>7</v>
      </c>
      <c r="EB14" s="36">
        <f t="shared" si="12"/>
        <v>52.26</v>
      </c>
      <c r="EC14" s="36">
        <f t="shared" si="12"/>
        <v>66.423999999999992</v>
      </c>
      <c r="ED14" s="36">
        <f t="shared" si="12"/>
        <v>68.003999999999991</v>
      </c>
      <c r="EE14" s="36">
        <f t="shared" si="12"/>
        <v>64.5</v>
      </c>
      <c r="EF14" s="36">
        <f t="shared" si="12"/>
        <v>66.528000000000006</v>
      </c>
      <c r="EG14" s="36">
        <f t="shared" si="12"/>
        <v>66.376000000000005</v>
      </c>
      <c r="EH14" s="36">
        <f t="shared" si="12"/>
        <v>61.92799999999999</v>
      </c>
      <c r="EI14" s="36">
        <f t="shared" si="12"/>
        <v>59.167999999999999</v>
      </c>
      <c r="EJ14" s="35">
        <v>8</v>
      </c>
      <c r="EK14" s="36">
        <f t="shared" si="13"/>
        <v>57.860000000000007</v>
      </c>
      <c r="EL14" s="36">
        <f t="shared" si="13"/>
        <v>72.524000000000001</v>
      </c>
      <c r="EM14" s="36">
        <f t="shared" si="13"/>
        <v>71.704000000000008</v>
      </c>
      <c r="EN14" s="36">
        <f t="shared" si="13"/>
        <v>66.3</v>
      </c>
      <c r="EO14" s="36">
        <f t="shared" si="13"/>
        <v>67.028000000000006</v>
      </c>
      <c r="EP14" s="36">
        <f t="shared" si="13"/>
        <v>66.275999999999996</v>
      </c>
      <c r="EQ14" s="36">
        <f t="shared" si="13"/>
        <v>60.327999999999996</v>
      </c>
      <c r="ER14" s="36">
        <f t="shared" si="13"/>
        <v>58.967999999999996</v>
      </c>
      <c r="ES14" s="35">
        <v>9</v>
      </c>
      <c r="ET14" s="36">
        <f t="shared" si="14"/>
        <v>57.76</v>
      </c>
      <c r="EU14" s="36">
        <f t="shared" si="14"/>
        <v>72.724000000000004</v>
      </c>
      <c r="EV14" s="36">
        <f t="shared" si="14"/>
        <v>73.704000000000008</v>
      </c>
      <c r="EW14" s="36">
        <f t="shared" si="14"/>
        <v>69</v>
      </c>
      <c r="EX14" s="36">
        <f t="shared" si="14"/>
        <v>67.928000000000011</v>
      </c>
      <c r="EY14" s="36">
        <f t="shared" si="14"/>
        <v>64.975999999999999</v>
      </c>
      <c r="EZ14" s="36">
        <f t="shared" si="14"/>
        <v>58.228000000000002</v>
      </c>
      <c r="FA14" s="36">
        <f t="shared" si="14"/>
        <v>53.868000000000002</v>
      </c>
      <c r="FB14" s="35">
        <v>10</v>
      </c>
      <c r="FC14" s="36">
        <f t="shared" si="15"/>
        <v>63.160000000000004</v>
      </c>
      <c r="FD14" s="36">
        <f t="shared" si="15"/>
        <v>77.323999999999998</v>
      </c>
      <c r="FE14" s="36">
        <f t="shared" si="15"/>
        <v>76.503999999999991</v>
      </c>
      <c r="FF14" s="36">
        <f t="shared" si="15"/>
        <v>69.8</v>
      </c>
      <c r="FG14" s="36">
        <f t="shared" si="15"/>
        <v>67.028000000000006</v>
      </c>
      <c r="FH14" s="36">
        <f t="shared" si="15"/>
        <v>64.975999999999999</v>
      </c>
      <c r="FI14" s="36">
        <f t="shared" si="15"/>
        <v>57.92799999999999</v>
      </c>
      <c r="FJ14" s="36">
        <f t="shared" si="15"/>
        <v>53.167999999999999</v>
      </c>
      <c r="FK14" s="35">
        <v>11</v>
      </c>
      <c r="FL14" s="36">
        <f t="shared" si="16"/>
        <v>68.059999999999988</v>
      </c>
      <c r="FM14" s="36">
        <f t="shared" si="16"/>
        <v>79.524000000000001</v>
      </c>
      <c r="FN14" s="36">
        <f t="shared" si="16"/>
        <v>77.304000000000002</v>
      </c>
      <c r="FO14" s="36">
        <f t="shared" si="16"/>
        <v>70.099999999999994</v>
      </c>
      <c r="FP14" s="36">
        <f t="shared" si="16"/>
        <v>67.728000000000009</v>
      </c>
      <c r="FQ14" s="36">
        <f t="shared" si="16"/>
        <v>63.275999999999996</v>
      </c>
      <c r="FR14" s="36">
        <f t="shared" si="16"/>
        <v>55.728000000000002</v>
      </c>
      <c r="FS14" s="36">
        <f t="shared" si="16"/>
        <v>52.068000000000005</v>
      </c>
      <c r="FT14" s="35">
        <v>12</v>
      </c>
      <c r="FU14" s="36">
        <f t="shared" si="17"/>
        <v>70.059999999999988</v>
      </c>
      <c r="FV14" s="36">
        <f t="shared" si="17"/>
        <v>83.323999999999998</v>
      </c>
      <c r="FW14" s="36">
        <f t="shared" si="17"/>
        <v>80.604000000000013</v>
      </c>
      <c r="FX14" s="36">
        <f t="shared" si="17"/>
        <v>70.3</v>
      </c>
      <c r="FY14" s="36">
        <f t="shared" si="17"/>
        <v>65.728000000000009</v>
      </c>
      <c r="FZ14" s="36">
        <f t="shared" si="17"/>
        <v>63.376000000000005</v>
      </c>
      <c r="GA14" s="36">
        <f t="shared" si="17"/>
        <v>55.728000000000002</v>
      </c>
      <c r="GB14" s="36">
        <f t="shared" si="17"/>
        <v>50.068000000000005</v>
      </c>
      <c r="GC14" s="35">
        <v>5</v>
      </c>
      <c r="GD14" s="36">
        <f t="shared" si="18"/>
        <v>28.689404884619734</v>
      </c>
      <c r="GE14" s="36">
        <f t="shared" si="19"/>
        <v>28.697223244534499</v>
      </c>
      <c r="GF14" s="35">
        <v>6</v>
      </c>
      <c r="GG14" s="36">
        <f t="shared" si="20"/>
        <v>27.088342445258348</v>
      </c>
      <c r="GH14" s="36">
        <f t="shared" si="21"/>
        <v>27.123366674790915</v>
      </c>
      <c r="GI14" s="35">
        <v>7</v>
      </c>
      <c r="GJ14" s="36">
        <f t="shared" si="22"/>
        <v>26.035790700101714</v>
      </c>
      <c r="GK14" s="36">
        <f t="shared" si="23"/>
        <v>26.065223677643303</v>
      </c>
      <c r="GL14" s="35">
        <v>8</v>
      </c>
      <c r="GM14" s="36">
        <f t="shared" si="24"/>
        <v>23.123256071384205</v>
      </c>
      <c r="GN14" s="36">
        <f t="shared" si="25"/>
        <v>23.178064513591863</v>
      </c>
      <c r="GO14" s="35">
        <v>9</v>
      </c>
      <c r="GP14" s="36">
        <f t="shared" si="26"/>
        <v>22.147585721633902</v>
      </c>
      <c r="GQ14" s="36">
        <f t="shared" si="27"/>
        <v>22.190310258040014</v>
      </c>
      <c r="GR14" s="35">
        <v>10</v>
      </c>
      <c r="GS14" s="36">
        <f t="shared" si="28"/>
        <v>19.231867419259615</v>
      </c>
      <c r="GT14" s="36">
        <f t="shared" si="29"/>
        <v>19.307858931751724</v>
      </c>
      <c r="GU14" s="35">
        <v>11</v>
      </c>
      <c r="GV14" s="36">
        <f t="shared" si="30"/>
        <v>17.731693336040323</v>
      </c>
      <c r="GW14" s="36">
        <f t="shared" si="31"/>
        <v>17.899700153668647</v>
      </c>
      <c r="GX14" s="35">
        <v>12</v>
      </c>
      <c r="GY14" s="36">
        <f t="shared" si="32"/>
        <v>14.471529540593281</v>
      </c>
      <c r="GZ14" s="36">
        <f t="shared" si="33"/>
        <v>14.596606146186048</v>
      </c>
      <c r="HA14" s="35">
        <v>-1.2</v>
      </c>
      <c r="HB14" s="35">
        <v>-0.49</v>
      </c>
      <c r="HC14" s="35">
        <v>0.14000000000000001</v>
      </c>
      <c r="HD14" s="35">
        <v>1.56</v>
      </c>
      <c r="HE14" s="35">
        <v>-2.98</v>
      </c>
      <c r="HF14" s="35">
        <v>-1.01</v>
      </c>
      <c r="HG14" s="35">
        <v>0.85</v>
      </c>
      <c r="HH14" s="35">
        <v>3.14</v>
      </c>
    </row>
    <row r="15" spans="1:216" x14ac:dyDescent="0.2">
      <c r="A15" s="8">
        <v>5</v>
      </c>
      <c r="B15" s="179">
        <v>43289</v>
      </c>
      <c r="C15" s="28" t="str">
        <f t="shared" ca="1" si="37"/>
        <v>SIN REGISTRO ISPCh</v>
      </c>
      <c r="D15" s="8" t="s">
        <v>1009</v>
      </c>
      <c r="E15" s="29">
        <v>13.3</v>
      </c>
      <c r="F15" s="29">
        <v>10.9</v>
      </c>
      <c r="G15" s="29">
        <v>17.100000000000001</v>
      </c>
      <c r="H15" s="29">
        <v>25.4</v>
      </c>
      <c r="I15" s="29">
        <v>31.5</v>
      </c>
      <c r="J15" s="29">
        <v>32.6</v>
      </c>
      <c r="K15" s="29">
        <v>36.1</v>
      </c>
      <c r="L15" s="29">
        <v>34.799999999999997</v>
      </c>
      <c r="M15" s="30">
        <v>4.0999999999999996</v>
      </c>
      <c r="N15" s="30">
        <v>3.5</v>
      </c>
      <c r="O15" s="30">
        <v>2.8</v>
      </c>
      <c r="P15" s="30">
        <v>1.8</v>
      </c>
      <c r="Q15" s="30">
        <v>2.6</v>
      </c>
      <c r="R15" s="30">
        <v>4.3</v>
      </c>
      <c r="S15" s="30">
        <v>3.2</v>
      </c>
      <c r="T15" s="30">
        <v>3.6</v>
      </c>
      <c r="U15" s="31">
        <f t="shared" si="0"/>
        <v>6.5760000000000014</v>
      </c>
      <c r="V15" s="31">
        <f t="shared" si="1"/>
        <v>5.160000000000001</v>
      </c>
      <c r="W15" s="31">
        <f t="shared" si="2"/>
        <v>12.508000000000003</v>
      </c>
      <c r="X15" s="31">
        <f t="shared" si="3"/>
        <v>22.448</v>
      </c>
      <c r="Y15" s="31">
        <f t="shared" si="4"/>
        <v>27.236000000000001</v>
      </c>
      <c r="Z15" s="31">
        <f t="shared" si="5"/>
        <v>25.548000000000002</v>
      </c>
      <c r="AA15" s="31">
        <f t="shared" si="6"/>
        <v>30.852</v>
      </c>
      <c r="AB15" s="31">
        <f t="shared" si="7"/>
        <v>28.895999999999997</v>
      </c>
      <c r="AC15" s="32">
        <f t="shared" si="34"/>
        <v>28.017222559102152</v>
      </c>
      <c r="AD15" s="32">
        <f t="shared" si="35"/>
        <v>22.010175237798432</v>
      </c>
      <c r="AE15" s="32">
        <f t="shared" si="36"/>
        <v>13.13652484295632</v>
      </c>
      <c r="AF15" s="33">
        <f t="shared" si="8"/>
        <v>58.723999999999997</v>
      </c>
      <c r="AG15" s="33">
        <f t="shared" si="8"/>
        <v>70.240000000000009</v>
      </c>
      <c r="AH15" s="33">
        <f t="shared" si="8"/>
        <v>70.391999999999996</v>
      </c>
      <c r="AI15" s="33">
        <f t="shared" si="8"/>
        <v>65.852000000000004</v>
      </c>
      <c r="AJ15" s="33">
        <f t="shared" si="8"/>
        <v>64.263999999999996</v>
      </c>
      <c r="AK15" s="33">
        <f t="shared" si="8"/>
        <v>67.152000000000001</v>
      </c>
      <c r="AL15" s="33">
        <f t="shared" si="8"/>
        <v>61.647999999999996</v>
      </c>
      <c r="AM15" s="33">
        <f t="shared" si="8"/>
        <v>61.504000000000005</v>
      </c>
      <c r="AN15" s="32">
        <f t="shared" si="9"/>
        <v>24.336693609352764</v>
      </c>
      <c r="AO15" s="34">
        <v>1</v>
      </c>
      <c r="AP15" s="35">
        <v>51.4</v>
      </c>
      <c r="AQ15" s="35">
        <v>62.6</v>
      </c>
      <c r="AR15" s="35">
        <v>70.8</v>
      </c>
      <c r="AS15" s="35">
        <v>81</v>
      </c>
      <c r="AT15" s="35">
        <v>90.4</v>
      </c>
      <c r="AU15" s="35">
        <v>96.2</v>
      </c>
      <c r="AV15" s="35">
        <v>94.7</v>
      </c>
      <c r="AW15" s="35">
        <v>92.3</v>
      </c>
      <c r="AX15" s="34">
        <v>2</v>
      </c>
      <c r="AY15" s="35">
        <v>59.5</v>
      </c>
      <c r="AZ15" s="35">
        <v>68.900000000000006</v>
      </c>
      <c r="BA15" s="35">
        <v>78.3</v>
      </c>
      <c r="BB15" s="35">
        <v>84.3</v>
      </c>
      <c r="BC15" s="35">
        <v>92.8</v>
      </c>
      <c r="BD15" s="35">
        <v>96.3</v>
      </c>
      <c r="BE15" s="35">
        <v>94</v>
      </c>
      <c r="BF15" s="35">
        <v>90</v>
      </c>
      <c r="BG15" s="34">
        <v>3</v>
      </c>
      <c r="BH15" s="35">
        <v>59.8</v>
      </c>
      <c r="BI15" s="35">
        <v>71.099999999999994</v>
      </c>
      <c r="BJ15" s="35">
        <v>80.8</v>
      </c>
      <c r="BK15" s="35">
        <v>88</v>
      </c>
      <c r="BL15" s="35">
        <v>95</v>
      </c>
      <c r="BM15" s="35">
        <v>94.4</v>
      </c>
      <c r="BN15" s="35">
        <v>94.1</v>
      </c>
      <c r="BO15" s="35">
        <v>89</v>
      </c>
      <c r="BP15" s="34">
        <v>4</v>
      </c>
      <c r="BQ15" s="35">
        <v>65.400000000000006</v>
      </c>
      <c r="BR15" s="35">
        <v>77.2</v>
      </c>
      <c r="BS15" s="35">
        <v>84.5</v>
      </c>
      <c r="BT15" s="35">
        <v>89.8</v>
      </c>
      <c r="BU15" s="35">
        <v>95.5</v>
      </c>
      <c r="BV15" s="35">
        <v>94.3</v>
      </c>
      <c r="BW15" s="35">
        <v>92.5</v>
      </c>
      <c r="BX15" s="35">
        <v>88.8</v>
      </c>
      <c r="BY15" s="34">
        <v>5</v>
      </c>
      <c r="BZ15" s="35">
        <v>65.3</v>
      </c>
      <c r="CA15" s="35">
        <v>77.400000000000006</v>
      </c>
      <c r="CB15" s="35">
        <v>86.5</v>
      </c>
      <c r="CC15" s="35">
        <v>92.5</v>
      </c>
      <c r="CD15" s="35">
        <v>96.4</v>
      </c>
      <c r="CE15" s="35">
        <v>93</v>
      </c>
      <c r="CF15" s="35">
        <v>90.4</v>
      </c>
      <c r="CG15" s="35">
        <v>83.7</v>
      </c>
      <c r="CH15" s="34">
        <v>6</v>
      </c>
      <c r="CI15" s="35">
        <v>70.7</v>
      </c>
      <c r="CJ15" s="35">
        <v>82</v>
      </c>
      <c r="CK15" s="35">
        <v>89.3</v>
      </c>
      <c r="CL15" s="35">
        <v>93.3</v>
      </c>
      <c r="CM15" s="35">
        <v>95.5</v>
      </c>
      <c r="CN15" s="35">
        <v>93</v>
      </c>
      <c r="CO15" s="35">
        <v>90.1</v>
      </c>
      <c r="CP15" s="35">
        <v>83</v>
      </c>
      <c r="CQ15" s="34">
        <v>7</v>
      </c>
      <c r="CR15" s="35">
        <v>75.599999999999994</v>
      </c>
      <c r="CS15" s="35">
        <v>84.2</v>
      </c>
      <c r="CT15" s="35">
        <v>90.1</v>
      </c>
      <c r="CU15" s="35">
        <v>93.6</v>
      </c>
      <c r="CV15" s="35">
        <v>96.2</v>
      </c>
      <c r="CW15" s="35">
        <v>91.3</v>
      </c>
      <c r="CX15" s="35">
        <v>87.9</v>
      </c>
      <c r="CY15" s="35">
        <v>81.900000000000006</v>
      </c>
      <c r="CZ15" s="34">
        <v>8</v>
      </c>
      <c r="DA15" s="35">
        <v>77.599999999999994</v>
      </c>
      <c r="DB15" s="35">
        <v>88</v>
      </c>
      <c r="DC15" s="35">
        <v>93.4</v>
      </c>
      <c r="DD15" s="35">
        <v>93.8</v>
      </c>
      <c r="DE15" s="35">
        <v>94.2</v>
      </c>
      <c r="DF15" s="35">
        <v>91.4</v>
      </c>
      <c r="DG15" s="35">
        <v>87.9</v>
      </c>
      <c r="DH15" s="35">
        <v>79.900000000000006</v>
      </c>
      <c r="DI15" s="35">
        <v>1</v>
      </c>
      <c r="DJ15" s="36">
        <f t="shared" si="10"/>
        <v>44.823999999999998</v>
      </c>
      <c r="DK15" s="36">
        <f t="shared" si="10"/>
        <v>57.44</v>
      </c>
      <c r="DL15" s="36">
        <f t="shared" si="10"/>
        <v>58.291999999999994</v>
      </c>
      <c r="DM15" s="36">
        <f t="shared" si="10"/>
        <v>58.552</v>
      </c>
      <c r="DN15" s="36">
        <f t="shared" si="10"/>
        <v>63.164000000000001</v>
      </c>
      <c r="DO15" s="36">
        <f t="shared" si="10"/>
        <v>70.652000000000001</v>
      </c>
      <c r="DP15" s="36">
        <f t="shared" si="10"/>
        <v>63.847999999999999</v>
      </c>
      <c r="DQ15" s="36">
        <f t="shared" si="10"/>
        <v>63.403999999999996</v>
      </c>
      <c r="DR15" s="35">
        <v>7</v>
      </c>
      <c r="DS15" s="36">
        <f t="shared" si="11"/>
        <v>52.923999999999999</v>
      </c>
      <c r="DT15" s="36">
        <f t="shared" si="11"/>
        <v>63.74</v>
      </c>
      <c r="DU15" s="36">
        <f t="shared" si="11"/>
        <v>65.792000000000002</v>
      </c>
      <c r="DV15" s="36">
        <f t="shared" si="11"/>
        <v>61.851999999999997</v>
      </c>
      <c r="DW15" s="36">
        <f t="shared" si="11"/>
        <v>65.563999999999993</v>
      </c>
      <c r="DX15" s="36">
        <f t="shared" si="11"/>
        <v>70.751999999999995</v>
      </c>
      <c r="DY15" s="36">
        <f t="shared" si="11"/>
        <v>63.147999999999996</v>
      </c>
      <c r="DZ15" s="36">
        <f t="shared" si="11"/>
        <v>61.103999999999999</v>
      </c>
      <c r="EA15" s="35">
        <v>8</v>
      </c>
      <c r="EB15" s="36">
        <f t="shared" si="12"/>
        <v>53.223999999999997</v>
      </c>
      <c r="EC15" s="36">
        <f t="shared" si="12"/>
        <v>65.94</v>
      </c>
      <c r="ED15" s="36">
        <f t="shared" si="12"/>
        <v>68.292000000000002</v>
      </c>
      <c r="EE15" s="36">
        <f t="shared" si="12"/>
        <v>65.551999999999992</v>
      </c>
      <c r="EF15" s="36">
        <f t="shared" si="12"/>
        <v>67.763999999999996</v>
      </c>
      <c r="EG15" s="36">
        <f t="shared" si="12"/>
        <v>68.852000000000004</v>
      </c>
      <c r="EH15" s="36">
        <f t="shared" si="12"/>
        <v>63.24799999999999</v>
      </c>
      <c r="EI15" s="36">
        <f t="shared" si="12"/>
        <v>60.103999999999999</v>
      </c>
      <c r="EJ15" s="35">
        <v>9</v>
      </c>
      <c r="EK15" s="36">
        <f t="shared" si="13"/>
        <v>58.824000000000005</v>
      </c>
      <c r="EL15" s="36">
        <f t="shared" si="13"/>
        <v>72.040000000000006</v>
      </c>
      <c r="EM15" s="36">
        <f t="shared" si="13"/>
        <v>71.99199999999999</v>
      </c>
      <c r="EN15" s="36">
        <f t="shared" si="13"/>
        <v>67.352000000000004</v>
      </c>
      <c r="EO15" s="36">
        <f t="shared" si="13"/>
        <v>68.263999999999996</v>
      </c>
      <c r="EP15" s="36">
        <f t="shared" si="13"/>
        <v>68.751999999999995</v>
      </c>
      <c r="EQ15" s="36">
        <f t="shared" si="13"/>
        <v>61.647999999999996</v>
      </c>
      <c r="ER15" s="36">
        <f t="shared" si="13"/>
        <v>59.903999999999996</v>
      </c>
      <c r="ES15" s="35">
        <v>10</v>
      </c>
      <c r="ET15" s="36">
        <f t="shared" si="14"/>
        <v>58.723999999999997</v>
      </c>
      <c r="EU15" s="36">
        <f t="shared" si="14"/>
        <v>72.240000000000009</v>
      </c>
      <c r="EV15" s="36">
        <f t="shared" si="14"/>
        <v>73.99199999999999</v>
      </c>
      <c r="EW15" s="36">
        <f t="shared" si="14"/>
        <v>70.051999999999992</v>
      </c>
      <c r="EX15" s="36">
        <f t="shared" si="14"/>
        <v>69.164000000000001</v>
      </c>
      <c r="EY15" s="36">
        <f t="shared" si="14"/>
        <v>67.451999999999998</v>
      </c>
      <c r="EZ15" s="36">
        <f t="shared" si="14"/>
        <v>59.548000000000002</v>
      </c>
      <c r="FA15" s="36">
        <f t="shared" si="14"/>
        <v>54.804000000000002</v>
      </c>
      <c r="FB15" s="35">
        <v>11</v>
      </c>
      <c r="FC15" s="36">
        <f t="shared" si="15"/>
        <v>64.123999999999995</v>
      </c>
      <c r="FD15" s="36">
        <f t="shared" si="15"/>
        <v>76.84</v>
      </c>
      <c r="FE15" s="36">
        <f t="shared" si="15"/>
        <v>76.792000000000002</v>
      </c>
      <c r="FF15" s="36">
        <f t="shared" si="15"/>
        <v>70.852000000000004</v>
      </c>
      <c r="FG15" s="36">
        <f t="shared" si="15"/>
        <v>68.263999999999996</v>
      </c>
      <c r="FH15" s="36">
        <f t="shared" si="15"/>
        <v>67.451999999999998</v>
      </c>
      <c r="FI15" s="36">
        <f t="shared" si="15"/>
        <v>59.24799999999999</v>
      </c>
      <c r="FJ15" s="36">
        <f t="shared" si="15"/>
        <v>54.103999999999999</v>
      </c>
      <c r="FK15" s="35">
        <v>12</v>
      </c>
      <c r="FL15" s="36">
        <f t="shared" si="16"/>
        <v>69.023999999999987</v>
      </c>
      <c r="FM15" s="36">
        <f t="shared" si="16"/>
        <v>79.040000000000006</v>
      </c>
      <c r="FN15" s="36">
        <f t="shared" si="16"/>
        <v>77.591999999999985</v>
      </c>
      <c r="FO15" s="36">
        <f t="shared" si="16"/>
        <v>71.151999999999987</v>
      </c>
      <c r="FP15" s="36">
        <f t="shared" si="16"/>
        <v>68.963999999999999</v>
      </c>
      <c r="FQ15" s="36">
        <f t="shared" si="16"/>
        <v>65.751999999999995</v>
      </c>
      <c r="FR15" s="36">
        <f t="shared" si="16"/>
        <v>57.048000000000002</v>
      </c>
      <c r="FS15" s="36">
        <f t="shared" si="16"/>
        <v>53.004000000000005</v>
      </c>
      <c r="FT15" s="35">
        <v>13</v>
      </c>
      <c r="FU15" s="36">
        <f t="shared" si="17"/>
        <v>71.023999999999987</v>
      </c>
      <c r="FV15" s="36">
        <f t="shared" si="17"/>
        <v>82.84</v>
      </c>
      <c r="FW15" s="36">
        <f t="shared" si="17"/>
        <v>80.891999999999996</v>
      </c>
      <c r="FX15" s="36">
        <f t="shared" si="17"/>
        <v>71.352000000000004</v>
      </c>
      <c r="FY15" s="36">
        <f t="shared" si="17"/>
        <v>66.963999999999999</v>
      </c>
      <c r="FZ15" s="36">
        <f t="shared" si="17"/>
        <v>65.852000000000004</v>
      </c>
      <c r="GA15" s="36">
        <f t="shared" si="17"/>
        <v>57.048000000000002</v>
      </c>
      <c r="GB15" s="36">
        <f t="shared" si="17"/>
        <v>51.004000000000005</v>
      </c>
      <c r="GC15" s="35">
        <v>6</v>
      </c>
      <c r="GD15" s="36">
        <f t="shared" si="18"/>
        <v>26.92857961277268</v>
      </c>
      <c r="GE15" s="36">
        <f t="shared" si="19"/>
        <v>26.935086414481376</v>
      </c>
      <c r="GF15" s="35">
        <v>7</v>
      </c>
      <c r="GG15" s="36">
        <f t="shared" si="20"/>
        <v>25.729385681654037</v>
      </c>
      <c r="GH15" s="36">
        <f t="shared" si="21"/>
        <v>25.761354038680309</v>
      </c>
      <c r="GI15" s="35">
        <v>8</v>
      </c>
      <c r="GJ15" s="36">
        <f t="shared" si="22"/>
        <v>25.04933893817973</v>
      </c>
      <c r="GK15" s="36">
        <f t="shared" si="23"/>
        <v>25.078619635647868</v>
      </c>
      <c r="GL15" s="35">
        <v>9</v>
      </c>
      <c r="GM15" s="36">
        <f t="shared" si="24"/>
        <v>22.623288795933462</v>
      </c>
      <c r="GN15" s="36">
        <f t="shared" si="25"/>
        <v>22.684321307585364</v>
      </c>
      <c r="GO15" s="35">
        <v>10</v>
      </c>
      <c r="GP15" s="36">
        <f t="shared" si="26"/>
        <v>21.693988526801476</v>
      </c>
      <c r="GQ15" s="36">
        <f t="shared" si="27"/>
        <v>21.742070807552565</v>
      </c>
      <c r="GR15" s="35">
        <v>11</v>
      </c>
      <c r="GS15" s="36">
        <f t="shared" si="28"/>
        <v>19.058860567381089</v>
      </c>
      <c r="GT15" s="36">
        <f t="shared" si="29"/>
        <v>19.150193841938332</v>
      </c>
      <c r="GU15" s="35">
        <v>12</v>
      </c>
      <c r="GV15" s="36">
        <f t="shared" si="30"/>
        <v>17.670670039777079</v>
      </c>
      <c r="GW15" s="36">
        <f t="shared" si="31"/>
        <v>17.878447664937397</v>
      </c>
      <c r="GX15" s="35">
        <v>13</v>
      </c>
      <c r="GY15" s="36">
        <f t="shared" si="32"/>
        <v>14.548516299679591</v>
      </c>
      <c r="GZ15" s="36">
        <f t="shared" si="33"/>
        <v>14.708100809332223</v>
      </c>
      <c r="HA15" s="35">
        <v>-1.2</v>
      </c>
      <c r="HB15" s="35">
        <v>-0.49</v>
      </c>
      <c r="HC15" s="35">
        <v>0.14000000000000001</v>
      </c>
      <c r="HD15" s="35">
        <v>1.56</v>
      </c>
      <c r="HE15" s="35">
        <v>-2.98</v>
      </c>
      <c r="HF15" s="35">
        <v>-1.01</v>
      </c>
      <c r="HG15" s="35">
        <v>0.85</v>
      </c>
      <c r="HH15" s="35">
        <v>3.14</v>
      </c>
    </row>
    <row r="16" spans="1:216" x14ac:dyDescent="0.2">
      <c r="A16" s="8">
        <v>6</v>
      </c>
      <c r="B16" s="179">
        <v>43289</v>
      </c>
      <c r="C16" s="28" t="str">
        <f t="shared" ca="1" si="37"/>
        <v>SIN REGISTRO ISPCh</v>
      </c>
      <c r="D16" s="8" t="s">
        <v>1008</v>
      </c>
      <c r="E16" s="29">
        <v>13.1</v>
      </c>
      <c r="F16" s="29">
        <v>11.2</v>
      </c>
      <c r="G16" s="29">
        <v>13.4</v>
      </c>
      <c r="H16" s="29">
        <v>26.9</v>
      </c>
      <c r="I16" s="29">
        <v>33.9</v>
      </c>
      <c r="J16" s="29">
        <v>32</v>
      </c>
      <c r="K16" s="29">
        <v>33.5</v>
      </c>
      <c r="L16" s="29">
        <v>36.9</v>
      </c>
      <c r="M16" s="30">
        <v>2.2999999999999998</v>
      </c>
      <c r="N16" s="30">
        <v>2</v>
      </c>
      <c r="O16" s="30">
        <v>1.9</v>
      </c>
      <c r="P16" s="30">
        <v>1.8</v>
      </c>
      <c r="Q16" s="30">
        <v>1.9</v>
      </c>
      <c r="R16" s="30">
        <v>2.4</v>
      </c>
      <c r="S16" s="30">
        <v>1.8</v>
      </c>
      <c r="T16" s="30">
        <v>1.8</v>
      </c>
      <c r="U16" s="31">
        <f t="shared" si="0"/>
        <v>9.3279999999999994</v>
      </c>
      <c r="V16" s="31">
        <f t="shared" si="1"/>
        <v>7.92</v>
      </c>
      <c r="W16" s="31">
        <f t="shared" si="2"/>
        <v>10.284000000000001</v>
      </c>
      <c r="X16" s="31">
        <f t="shared" si="3"/>
        <v>23.948</v>
      </c>
      <c r="Y16" s="31">
        <f t="shared" si="4"/>
        <v>30.783999999999999</v>
      </c>
      <c r="Z16" s="31">
        <f t="shared" si="5"/>
        <v>28.064</v>
      </c>
      <c r="AA16" s="31">
        <f t="shared" si="6"/>
        <v>30.548000000000002</v>
      </c>
      <c r="AB16" s="31">
        <f t="shared" si="7"/>
        <v>33.948</v>
      </c>
      <c r="AC16" s="32">
        <f t="shared" si="34"/>
        <v>30.251180667698385</v>
      </c>
      <c r="AD16" s="32">
        <f t="shared" si="35"/>
        <v>22.052288178383272</v>
      </c>
      <c r="AE16" s="32">
        <f t="shared" si="36"/>
        <v>13.429578839890883</v>
      </c>
      <c r="AF16" s="33">
        <f t="shared" si="8"/>
        <v>55.971999999999994</v>
      </c>
      <c r="AG16" s="33">
        <f t="shared" si="8"/>
        <v>67.48</v>
      </c>
      <c r="AH16" s="33">
        <f t="shared" si="8"/>
        <v>72.616</v>
      </c>
      <c r="AI16" s="33">
        <f t="shared" si="8"/>
        <v>64.352000000000004</v>
      </c>
      <c r="AJ16" s="33">
        <f t="shared" si="8"/>
        <v>60.716000000000001</v>
      </c>
      <c r="AK16" s="33">
        <f t="shared" si="8"/>
        <v>64.635999999999996</v>
      </c>
      <c r="AL16" s="33">
        <f t="shared" si="8"/>
        <v>61.951999999999998</v>
      </c>
      <c r="AM16" s="33">
        <f t="shared" si="8"/>
        <v>56.452000000000005</v>
      </c>
      <c r="AN16" s="32">
        <f t="shared" si="9"/>
        <v>24.804637666049061</v>
      </c>
      <c r="AO16" s="34">
        <v>1</v>
      </c>
      <c r="AP16" s="35">
        <v>51.4</v>
      </c>
      <c r="AQ16" s="35">
        <v>62.6</v>
      </c>
      <c r="AR16" s="35">
        <v>70.8</v>
      </c>
      <c r="AS16" s="35">
        <v>81</v>
      </c>
      <c r="AT16" s="35">
        <v>90.4</v>
      </c>
      <c r="AU16" s="35">
        <v>96.2</v>
      </c>
      <c r="AV16" s="35">
        <v>94.7</v>
      </c>
      <c r="AW16" s="35">
        <v>92.3</v>
      </c>
      <c r="AX16" s="34">
        <v>2</v>
      </c>
      <c r="AY16" s="35">
        <v>59.5</v>
      </c>
      <c r="AZ16" s="35">
        <v>68.900000000000006</v>
      </c>
      <c r="BA16" s="35">
        <v>78.3</v>
      </c>
      <c r="BB16" s="35">
        <v>84.3</v>
      </c>
      <c r="BC16" s="35">
        <v>92.8</v>
      </c>
      <c r="BD16" s="35">
        <v>96.3</v>
      </c>
      <c r="BE16" s="35">
        <v>94</v>
      </c>
      <c r="BF16" s="35">
        <v>90</v>
      </c>
      <c r="BG16" s="34">
        <v>3</v>
      </c>
      <c r="BH16" s="35">
        <v>59.8</v>
      </c>
      <c r="BI16" s="35">
        <v>71.099999999999994</v>
      </c>
      <c r="BJ16" s="35">
        <v>80.8</v>
      </c>
      <c r="BK16" s="35">
        <v>88</v>
      </c>
      <c r="BL16" s="35">
        <v>95</v>
      </c>
      <c r="BM16" s="35">
        <v>94.4</v>
      </c>
      <c r="BN16" s="35">
        <v>94.1</v>
      </c>
      <c r="BO16" s="35">
        <v>89</v>
      </c>
      <c r="BP16" s="34">
        <v>4</v>
      </c>
      <c r="BQ16" s="35">
        <v>65.400000000000006</v>
      </c>
      <c r="BR16" s="35">
        <v>77.2</v>
      </c>
      <c r="BS16" s="35">
        <v>84.5</v>
      </c>
      <c r="BT16" s="35">
        <v>89.8</v>
      </c>
      <c r="BU16" s="35">
        <v>95.5</v>
      </c>
      <c r="BV16" s="35">
        <v>94.3</v>
      </c>
      <c r="BW16" s="35">
        <v>92.5</v>
      </c>
      <c r="BX16" s="35">
        <v>88.8</v>
      </c>
      <c r="BY16" s="34">
        <v>5</v>
      </c>
      <c r="BZ16" s="35">
        <v>65.3</v>
      </c>
      <c r="CA16" s="35">
        <v>77.400000000000006</v>
      </c>
      <c r="CB16" s="35">
        <v>86.5</v>
      </c>
      <c r="CC16" s="35">
        <v>92.5</v>
      </c>
      <c r="CD16" s="35">
        <v>96.4</v>
      </c>
      <c r="CE16" s="35">
        <v>93</v>
      </c>
      <c r="CF16" s="35">
        <v>90.4</v>
      </c>
      <c r="CG16" s="35">
        <v>83.7</v>
      </c>
      <c r="CH16" s="34">
        <v>6</v>
      </c>
      <c r="CI16" s="35">
        <v>70.7</v>
      </c>
      <c r="CJ16" s="35">
        <v>82</v>
      </c>
      <c r="CK16" s="35">
        <v>89.3</v>
      </c>
      <c r="CL16" s="35">
        <v>93.3</v>
      </c>
      <c r="CM16" s="35">
        <v>95.5</v>
      </c>
      <c r="CN16" s="35">
        <v>93</v>
      </c>
      <c r="CO16" s="35">
        <v>90.1</v>
      </c>
      <c r="CP16" s="35">
        <v>83</v>
      </c>
      <c r="CQ16" s="34">
        <v>7</v>
      </c>
      <c r="CR16" s="35">
        <v>75.599999999999994</v>
      </c>
      <c r="CS16" s="35">
        <v>84.2</v>
      </c>
      <c r="CT16" s="35">
        <v>90.1</v>
      </c>
      <c r="CU16" s="35">
        <v>93.6</v>
      </c>
      <c r="CV16" s="35">
        <v>96.2</v>
      </c>
      <c r="CW16" s="35">
        <v>91.3</v>
      </c>
      <c r="CX16" s="35">
        <v>87.9</v>
      </c>
      <c r="CY16" s="35">
        <v>81.900000000000006</v>
      </c>
      <c r="CZ16" s="34">
        <v>8</v>
      </c>
      <c r="DA16" s="35">
        <v>77.599999999999994</v>
      </c>
      <c r="DB16" s="35">
        <v>88</v>
      </c>
      <c r="DC16" s="35">
        <v>93.4</v>
      </c>
      <c r="DD16" s="35">
        <v>93.8</v>
      </c>
      <c r="DE16" s="35">
        <v>94.2</v>
      </c>
      <c r="DF16" s="35">
        <v>91.4</v>
      </c>
      <c r="DG16" s="35">
        <v>87.9</v>
      </c>
      <c r="DH16" s="35">
        <v>79.900000000000006</v>
      </c>
      <c r="DI16" s="35">
        <v>1</v>
      </c>
      <c r="DJ16" s="36">
        <f t="shared" si="10"/>
        <v>42.072000000000003</v>
      </c>
      <c r="DK16" s="36">
        <f t="shared" si="10"/>
        <v>54.68</v>
      </c>
      <c r="DL16" s="36">
        <f t="shared" si="10"/>
        <v>60.515999999999998</v>
      </c>
      <c r="DM16" s="36">
        <f t="shared" si="10"/>
        <v>57.052</v>
      </c>
      <c r="DN16" s="36">
        <f t="shared" si="10"/>
        <v>59.616000000000007</v>
      </c>
      <c r="DO16" s="36">
        <f t="shared" si="10"/>
        <v>68.135999999999996</v>
      </c>
      <c r="DP16" s="36">
        <f t="shared" si="10"/>
        <v>64.152000000000001</v>
      </c>
      <c r="DQ16" s="36">
        <f t="shared" si="10"/>
        <v>58.351999999999997</v>
      </c>
      <c r="DR16" s="35">
        <v>8</v>
      </c>
      <c r="DS16" s="36">
        <f t="shared" si="11"/>
        <v>50.171999999999997</v>
      </c>
      <c r="DT16" s="36">
        <f t="shared" si="11"/>
        <v>60.980000000000004</v>
      </c>
      <c r="DU16" s="36">
        <f t="shared" si="11"/>
        <v>68.015999999999991</v>
      </c>
      <c r="DV16" s="36">
        <f t="shared" si="11"/>
        <v>60.351999999999997</v>
      </c>
      <c r="DW16" s="36">
        <f t="shared" si="11"/>
        <v>62.015999999999998</v>
      </c>
      <c r="DX16" s="36">
        <f t="shared" si="11"/>
        <v>68.23599999999999</v>
      </c>
      <c r="DY16" s="36">
        <f t="shared" si="11"/>
        <v>63.451999999999998</v>
      </c>
      <c r="DZ16" s="36">
        <f t="shared" si="11"/>
        <v>56.052</v>
      </c>
      <c r="EA16" s="35">
        <v>9</v>
      </c>
      <c r="EB16" s="36">
        <f t="shared" si="12"/>
        <v>50.471999999999994</v>
      </c>
      <c r="EC16" s="36">
        <f t="shared" si="12"/>
        <v>63.179999999999993</v>
      </c>
      <c r="ED16" s="36">
        <f t="shared" si="12"/>
        <v>70.515999999999991</v>
      </c>
      <c r="EE16" s="36">
        <f t="shared" si="12"/>
        <v>64.051999999999992</v>
      </c>
      <c r="EF16" s="36">
        <f t="shared" si="12"/>
        <v>64.216000000000008</v>
      </c>
      <c r="EG16" s="36">
        <f t="shared" si="12"/>
        <v>66.336000000000013</v>
      </c>
      <c r="EH16" s="36">
        <f t="shared" si="12"/>
        <v>63.551999999999992</v>
      </c>
      <c r="EI16" s="36">
        <f t="shared" si="12"/>
        <v>55.052</v>
      </c>
      <c r="EJ16" s="35">
        <v>10</v>
      </c>
      <c r="EK16" s="36">
        <f t="shared" si="13"/>
        <v>56.072000000000003</v>
      </c>
      <c r="EL16" s="36">
        <f t="shared" si="13"/>
        <v>69.28</v>
      </c>
      <c r="EM16" s="36">
        <f t="shared" si="13"/>
        <v>74.215999999999994</v>
      </c>
      <c r="EN16" s="36">
        <f t="shared" si="13"/>
        <v>65.852000000000004</v>
      </c>
      <c r="EO16" s="36">
        <f t="shared" si="13"/>
        <v>64.716000000000008</v>
      </c>
      <c r="EP16" s="36">
        <f t="shared" si="13"/>
        <v>66.23599999999999</v>
      </c>
      <c r="EQ16" s="36">
        <f t="shared" si="13"/>
        <v>61.951999999999998</v>
      </c>
      <c r="ER16" s="36">
        <f t="shared" si="13"/>
        <v>54.851999999999997</v>
      </c>
      <c r="ES16" s="35">
        <v>11</v>
      </c>
      <c r="ET16" s="36">
        <f t="shared" si="14"/>
        <v>55.971999999999994</v>
      </c>
      <c r="EU16" s="36">
        <f t="shared" si="14"/>
        <v>69.48</v>
      </c>
      <c r="EV16" s="36">
        <f t="shared" si="14"/>
        <v>76.215999999999994</v>
      </c>
      <c r="EW16" s="36">
        <f t="shared" si="14"/>
        <v>68.551999999999992</v>
      </c>
      <c r="EX16" s="36">
        <f t="shared" si="14"/>
        <v>65.616000000000014</v>
      </c>
      <c r="EY16" s="36">
        <f t="shared" si="14"/>
        <v>64.936000000000007</v>
      </c>
      <c r="EZ16" s="36">
        <f t="shared" si="14"/>
        <v>59.852000000000004</v>
      </c>
      <c r="FA16" s="36">
        <f t="shared" si="14"/>
        <v>49.752000000000002</v>
      </c>
      <c r="FB16" s="35">
        <v>12</v>
      </c>
      <c r="FC16" s="36">
        <f t="shared" si="15"/>
        <v>61.372</v>
      </c>
      <c r="FD16" s="36">
        <f t="shared" si="15"/>
        <v>74.08</v>
      </c>
      <c r="FE16" s="36">
        <f t="shared" si="15"/>
        <v>79.015999999999991</v>
      </c>
      <c r="FF16" s="36">
        <f t="shared" si="15"/>
        <v>69.352000000000004</v>
      </c>
      <c r="FG16" s="36">
        <f t="shared" si="15"/>
        <v>64.716000000000008</v>
      </c>
      <c r="FH16" s="36">
        <f t="shared" si="15"/>
        <v>64.936000000000007</v>
      </c>
      <c r="FI16" s="36">
        <f t="shared" si="15"/>
        <v>59.551999999999992</v>
      </c>
      <c r="FJ16" s="36">
        <f t="shared" si="15"/>
        <v>49.052</v>
      </c>
      <c r="FK16" s="35">
        <v>13</v>
      </c>
      <c r="FL16" s="36">
        <f t="shared" si="16"/>
        <v>66.271999999999991</v>
      </c>
      <c r="FM16" s="36">
        <f t="shared" si="16"/>
        <v>76.28</v>
      </c>
      <c r="FN16" s="36">
        <f t="shared" si="16"/>
        <v>79.815999999999988</v>
      </c>
      <c r="FO16" s="36">
        <f t="shared" si="16"/>
        <v>69.651999999999987</v>
      </c>
      <c r="FP16" s="36">
        <f t="shared" si="16"/>
        <v>65.415999999999997</v>
      </c>
      <c r="FQ16" s="36">
        <f t="shared" si="16"/>
        <v>63.235999999999997</v>
      </c>
      <c r="FR16" s="36">
        <f t="shared" si="16"/>
        <v>57.352000000000004</v>
      </c>
      <c r="FS16" s="36">
        <f t="shared" si="16"/>
        <v>47.952000000000005</v>
      </c>
      <c r="FT16" s="35">
        <v>14</v>
      </c>
      <c r="FU16" s="36">
        <f t="shared" si="17"/>
        <v>68.271999999999991</v>
      </c>
      <c r="FV16" s="36">
        <f t="shared" si="17"/>
        <v>80.08</v>
      </c>
      <c r="FW16" s="36">
        <f t="shared" si="17"/>
        <v>83.116</v>
      </c>
      <c r="FX16" s="36">
        <f t="shared" si="17"/>
        <v>69.852000000000004</v>
      </c>
      <c r="FY16" s="36">
        <f t="shared" si="17"/>
        <v>63.416000000000004</v>
      </c>
      <c r="FZ16" s="36">
        <f t="shared" si="17"/>
        <v>63.336000000000006</v>
      </c>
      <c r="GA16" s="36">
        <f t="shared" si="17"/>
        <v>57.352000000000004</v>
      </c>
      <c r="GB16" s="36">
        <f t="shared" si="17"/>
        <v>45.952000000000005</v>
      </c>
      <c r="GC16" s="35">
        <v>7</v>
      </c>
      <c r="GD16" s="36">
        <f t="shared" si="18"/>
        <v>28.977547095756123</v>
      </c>
      <c r="GE16" s="36">
        <f t="shared" si="19"/>
        <v>28.983080796592276</v>
      </c>
      <c r="GF16" s="35">
        <v>8</v>
      </c>
      <c r="GG16" s="36">
        <f t="shared" si="20"/>
        <v>27.067665923701185</v>
      </c>
      <c r="GH16" s="36">
        <f t="shared" si="21"/>
        <v>27.090728271149345</v>
      </c>
      <c r="GI16" s="35">
        <v>9</v>
      </c>
      <c r="GJ16" s="36">
        <f t="shared" si="22"/>
        <v>25.930866374116135</v>
      </c>
      <c r="GK16" s="36">
        <f t="shared" si="23"/>
        <v>25.949878084396346</v>
      </c>
      <c r="GL16" s="35">
        <v>10</v>
      </c>
      <c r="GM16" s="36">
        <f t="shared" si="24"/>
        <v>23.172856797237671</v>
      </c>
      <c r="GN16" s="36">
        <f t="shared" si="25"/>
        <v>23.209509104402855</v>
      </c>
      <c r="GO16" s="35">
        <v>11</v>
      </c>
      <c r="GP16" s="36">
        <f t="shared" si="26"/>
        <v>21.798393511023392</v>
      </c>
      <c r="GQ16" s="36">
        <f t="shared" si="27"/>
        <v>21.824462636754902</v>
      </c>
      <c r="GR16" s="35">
        <v>12</v>
      </c>
      <c r="GS16" s="36">
        <f t="shared" si="28"/>
        <v>19.123684241097521</v>
      </c>
      <c r="GT16" s="36">
        <f t="shared" si="29"/>
        <v>19.172639369330682</v>
      </c>
      <c r="GU16" s="35">
        <v>13</v>
      </c>
      <c r="GV16" s="36">
        <f t="shared" si="30"/>
        <v>18.01412193773082</v>
      </c>
      <c r="GW16" s="36">
        <f t="shared" si="31"/>
        <v>18.132232475850856</v>
      </c>
      <c r="GX16" s="35">
        <v>14</v>
      </c>
      <c r="GY16" s="36">
        <f t="shared" si="32"/>
        <v>14.839893582030413</v>
      </c>
      <c r="GZ16" s="36">
        <f t="shared" si="33"/>
        <v>14.929731112019397</v>
      </c>
      <c r="HA16" s="35">
        <v>-1.2</v>
      </c>
      <c r="HB16" s="35">
        <v>-0.49</v>
      </c>
      <c r="HC16" s="35">
        <v>0.14000000000000001</v>
      </c>
      <c r="HD16" s="35">
        <v>1.56</v>
      </c>
      <c r="HE16" s="35">
        <v>-2.98</v>
      </c>
      <c r="HF16" s="35">
        <v>-1.01</v>
      </c>
      <c r="HG16" s="35">
        <v>0.85</v>
      </c>
      <c r="HH16" s="35">
        <v>3.14</v>
      </c>
    </row>
    <row r="17" spans="1:216" x14ac:dyDescent="0.2">
      <c r="A17" s="8">
        <v>7</v>
      </c>
      <c r="B17" s="179">
        <v>43289</v>
      </c>
      <c r="C17" s="28" t="str">
        <f t="shared" ca="1" si="37"/>
        <v>SIN REGISTRO ISPCh</v>
      </c>
      <c r="D17" s="8" t="s">
        <v>1010</v>
      </c>
      <c r="E17" s="29">
        <v>16.2</v>
      </c>
      <c r="F17" s="29">
        <v>14.6</v>
      </c>
      <c r="G17" s="29">
        <v>20.2</v>
      </c>
      <c r="H17" s="29">
        <v>32.5</v>
      </c>
      <c r="I17" s="29">
        <v>39.299999999999997</v>
      </c>
      <c r="J17" s="29">
        <v>36.4</v>
      </c>
      <c r="K17" s="29">
        <v>34.4</v>
      </c>
      <c r="L17" s="29">
        <v>40.200000000000003</v>
      </c>
      <c r="M17" s="30">
        <v>1.9</v>
      </c>
      <c r="N17" s="30">
        <v>1.6</v>
      </c>
      <c r="O17" s="30">
        <v>2.5</v>
      </c>
      <c r="P17" s="30">
        <v>2.2999999999999998</v>
      </c>
      <c r="Q17" s="30">
        <v>2.1</v>
      </c>
      <c r="R17" s="30">
        <v>2.4</v>
      </c>
      <c r="S17" s="30">
        <v>4</v>
      </c>
      <c r="T17" s="30">
        <v>2.2999999999999998</v>
      </c>
      <c r="U17" s="31">
        <f t="shared" si="0"/>
        <v>13.084</v>
      </c>
      <c r="V17" s="31">
        <f t="shared" si="1"/>
        <v>11.975999999999999</v>
      </c>
      <c r="W17" s="31">
        <f t="shared" si="2"/>
        <v>16.100000000000001</v>
      </c>
      <c r="X17" s="31">
        <f t="shared" si="3"/>
        <v>28.728000000000002</v>
      </c>
      <c r="Y17" s="31">
        <f t="shared" si="4"/>
        <v>35.855999999999995</v>
      </c>
      <c r="Z17" s="31">
        <f t="shared" si="5"/>
        <v>32.463999999999999</v>
      </c>
      <c r="AA17" s="31">
        <f t="shared" si="6"/>
        <v>27.84</v>
      </c>
      <c r="AB17" s="31">
        <f t="shared" si="7"/>
        <v>36.428000000000004</v>
      </c>
      <c r="AC17" s="32">
        <f t="shared" si="34"/>
        <v>31.553111414751619</v>
      </c>
      <c r="AD17" s="32">
        <f t="shared" si="35"/>
        <v>27.041215744578079</v>
      </c>
      <c r="AE17" s="32">
        <f t="shared" si="36"/>
        <v>18.572615962654876</v>
      </c>
      <c r="AF17" s="33">
        <f t="shared" si="8"/>
        <v>52.215999999999994</v>
      </c>
      <c r="AG17" s="33">
        <f t="shared" si="8"/>
        <v>63.424000000000007</v>
      </c>
      <c r="AH17" s="33">
        <f t="shared" si="8"/>
        <v>66.800000000000011</v>
      </c>
      <c r="AI17" s="33">
        <f t="shared" si="8"/>
        <v>59.571999999999996</v>
      </c>
      <c r="AJ17" s="33">
        <f t="shared" si="8"/>
        <v>55.644000000000005</v>
      </c>
      <c r="AK17" s="33">
        <f t="shared" si="8"/>
        <v>60.236000000000004</v>
      </c>
      <c r="AL17" s="33">
        <f t="shared" si="8"/>
        <v>64.66</v>
      </c>
      <c r="AM17" s="33">
        <f t="shared" si="8"/>
        <v>53.972000000000001</v>
      </c>
      <c r="AN17" s="32">
        <f t="shared" si="9"/>
        <v>28.977291458740368</v>
      </c>
      <c r="AO17" s="34">
        <v>1</v>
      </c>
      <c r="AP17" s="35">
        <v>51.4</v>
      </c>
      <c r="AQ17" s="35">
        <v>62.6</v>
      </c>
      <c r="AR17" s="35">
        <v>70.8</v>
      </c>
      <c r="AS17" s="35">
        <v>81</v>
      </c>
      <c r="AT17" s="35">
        <v>90.4</v>
      </c>
      <c r="AU17" s="35">
        <v>96.2</v>
      </c>
      <c r="AV17" s="35">
        <v>94.7</v>
      </c>
      <c r="AW17" s="35">
        <v>92.3</v>
      </c>
      <c r="AX17" s="34">
        <v>2</v>
      </c>
      <c r="AY17" s="35">
        <v>59.5</v>
      </c>
      <c r="AZ17" s="35">
        <v>68.900000000000006</v>
      </c>
      <c r="BA17" s="35">
        <v>78.3</v>
      </c>
      <c r="BB17" s="35">
        <v>84.3</v>
      </c>
      <c r="BC17" s="35">
        <v>92.8</v>
      </c>
      <c r="BD17" s="35">
        <v>96.3</v>
      </c>
      <c r="BE17" s="35">
        <v>94</v>
      </c>
      <c r="BF17" s="35">
        <v>90</v>
      </c>
      <c r="BG17" s="34">
        <v>3</v>
      </c>
      <c r="BH17" s="35">
        <v>59.8</v>
      </c>
      <c r="BI17" s="35">
        <v>71.099999999999994</v>
      </c>
      <c r="BJ17" s="35">
        <v>80.8</v>
      </c>
      <c r="BK17" s="35">
        <v>88</v>
      </c>
      <c r="BL17" s="35">
        <v>95</v>
      </c>
      <c r="BM17" s="35">
        <v>94.4</v>
      </c>
      <c r="BN17" s="35">
        <v>94.1</v>
      </c>
      <c r="BO17" s="35">
        <v>89</v>
      </c>
      <c r="BP17" s="34">
        <v>4</v>
      </c>
      <c r="BQ17" s="35">
        <v>65.400000000000006</v>
      </c>
      <c r="BR17" s="35">
        <v>77.2</v>
      </c>
      <c r="BS17" s="35">
        <v>84.5</v>
      </c>
      <c r="BT17" s="35">
        <v>89.8</v>
      </c>
      <c r="BU17" s="35">
        <v>95.5</v>
      </c>
      <c r="BV17" s="35">
        <v>94.3</v>
      </c>
      <c r="BW17" s="35">
        <v>92.5</v>
      </c>
      <c r="BX17" s="35">
        <v>88.8</v>
      </c>
      <c r="BY17" s="34">
        <v>5</v>
      </c>
      <c r="BZ17" s="35">
        <v>65.3</v>
      </c>
      <c r="CA17" s="35">
        <v>77.400000000000006</v>
      </c>
      <c r="CB17" s="35">
        <v>86.5</v>
      </c>
      <c r="CC17" s="35">
        <v>92.5</v>
      </c>
      <c r="CD17" s="35">
        <v>96.4</v>
      </c>
      <c r="CE17" s="35">
        <v>93</v>
      </c>
      <c r="CF17" s="35">
        <v>90.4</v>
      </c>
      <c r="CG17" s="35">
        <v>83.7</v>
      </c>
      <c r="CH17" s="34">
        <v>6</v>
      </c>
      <c r="CI17" s="35">
        <v>70.7</v>
      </c>
      <c r="CJ17" s="35">
        <v>82</v>
      </c>
      <c r="CK17" s="35">
        <v>89.3</v>
      </c>
      <c r="CL17" s="35">
        <v>93.3</v>
      </c>
      <c r="CM17" s="35">
        <v>95.5</v>
      </c>
      <c r="CN17" s="35">
        <v>93</v>
      </c>
      <c r="CO17" s="35">
        <v>90.1</v>
      </c>
      <c r="CP17" s="35">
        <v>83</v>
      </c>
      <c r="CQ17" s="34">
        <v>7</v>
      </c>
      <c r="CR17" s="35">
        <v>75.599999999999994</v>
      </c>
      <c r="CS17" s="35">
        <v>84.2</v>
      </c>
      <c r="CT17" s="35">
        <v>90.1</v>
      </c>
      <c r="CU17" s="35">
        <v>93.6</v>
      </c>
      <c r="CV17" s="35">
        <v>96.2</v>
      </c>
      <c r="CW17" s="35">
        <v>91.3</v>
      </c>
      <c r="CX17" s="35">
        <v>87.9</v>
      </c>
      <c r="CY17" s="35">
        <v>81.900000000000006</v>
      </c>
      <c r="CZ17" s="34">
        <v>8</v>
      </c>
      <c r="DA17" s="35">
        <v>77.599999999999994</v>
      </c>
      <c r="DB17" s="35">
        <v>88</v>
      </c>
      <c r="DC17" s="35">
        <v>93.4</v>
      </c>
      <c r="DD17" s="35">
        <v>93.8</v>
      </c>
      <c r="DE17" s="35">
        <v>94.2</v>
      </c>
      <c r="DF17" s="35">
        <v>91.4</v>
      </c>
      <c r="DG17" s="35">
        <v>87.9</v>
      </c>
      <c r="DH17" s="35">
        <v>79.900000000000006</v>
      </c>
      <c r="DI17" s="35">
        <v>1</v>
      </c>
      <c r="DJ17" s="36">
        <f t="shared" si="10"/>
        <v>38.316000000000003</v>
      </c>
      <c r="DK17" s="36">
        <f t="shared" si="10"/>
        <v>50.624000000000002</v>
      </c>
      <c r="DL17" s="36">
        <f t="shared" si="10"/>
        <v>54.699999999999996</v>
      </c>
      <c r="DM17" s="36">
        <f t="shared" si="10"/>
        <v>52.271999999999998</v>
      </c>
      <c r="DN17" s="36">
        <f t="shared" si="10"/>
        <v>54.544000000000011</v>
      </c>
      <c r="DO17" s="36">
        <f t="shared" si="10"/>
        <v>63.736000000000004</v>
      </c>
      <c r="DP17" s="36">
        <f t="shared" si="10"/>
        <v>66.86</v>
      </c>
      <c r="DQ17" s="36">
        <f t="shared" si="10"/>
        <v>55.871999999999993</v>
      </c>
      <c r="DR17" s="35">
        <v>9</v>
      </c>
      <c r="DS17" s="36">
        <f t="shared" si="11"/>
        <v>46.415999999999997</v>
      </c>
      <c r="DT17" s="36">
        <f t="shared" si="11"/>
        <v>56.924000000000007</v>
      </c>
      <c r="DU17" s="36">
        <f t="shared" si="11"/>
        <v>62.199999999999996</v>
      </c>
      <c r="DV17" s="36">
        <f t="shared" si="11"/>
        <v>55.571999999999996</v>
      </c>
      <c r="DW17" s="36">
        <f t="shared" si="11"/>
        <v>56.944000000000003</v>
      </c>
      <c r="DX17" s="36">
        <f t="shared" si="11"/>
        <v>63.835999999999999</v>
      </c>
      <c r="DY17" s="36">
        <f t="shared" si="11"/>
        <v>66.16</v>
      </c>
      <c r="DZ17" s="36">
        <f t="shared" si="11"/>
        <v>53.571999999999996</v>
      </c>
      <c r="EA17" s="35">
        <v>10</v>
      </c>
      <c r="EB17" s="36">
        <f t="shared" si="12"/>
        <v>46.715999999999994</v>
      </c>
      <c r="EC17" s="36">
        <f t="shared" si="12"/>
        <v>59.123999999999995</v>
      </c>
      <c r="ED17" s="36">
        <f t="shared" si="12"/>
        <v>64.699999999999989</v>
      </c>
      <c r="EE17" s="36">
        <f t="shared" si="12"/>
        <v>59.271999999999998</v>
      </c>
      <c r="EF17" s="36">
        <f t="shared" si="12"/>
        <v>59.144000000000005</v>
      </c>
      <c r="EG17" s="36">
        <f t="shared" si="12"/>
        <v>61.936000000000007</v>
      </c>
      <c r="EH17" s="36">
        <f t="shared" si="12"/>
        <v>66.259999999999991</v>
      </c>
      <c r="EI17" s="36">
        <f t="shared" si="12"/>
        <v>52.571999999999996</v>
      </c>
      <c r="EJ17" s="35">
        <v>11</v>
      </c>
      <c r="EK17" s="36">
        <f t="shared" si="13"/>
        <v>52.316000000000003</v>
      </c>
      <c r="EL17" s="36">
        <f t="shared" si="13"/>
        <v>65.224000000000004</v>
      </c>
      <c r="EM17" s="36">
        <f t="shared" si="13"/>
        <v>68.400000000000006</v>
      </c>
      <c r="EN17" s="36">
        <f t="shared" si="13"/>
        <v>61.071999999999996</v>
      </c>
      <c r="EO17" s="36">
        <f t="shared" si="13"/>
        <v>59.644000000000005</v>
      </c>
      <c r="EP17" s="36">
        <f t="shared" si="13"/>
        <v>61.835999999999999</v>
      </c>
      <c r="EQ17" s="36">
        <f t="shared" si="13"/>
        <v>64.66</v>
      </c>
      <c r="ER17" s="36">
        <f t="shared" si="13"/>
        <v>52.371999999999993</v>
      </c>
      <c r="ES17" s="35">
        <v>12</v>
      </c>
      <c r="ET17" s="36">
        <f t="shared" si="14"/>
        <v>52.215999999999994</v>
      </c>
      <c r="EU17" s="36">
        <f t="shared" si="14"/>
        <v>65.424000000000007</v>
      </c>
      <c r="EV17" s="36">
        <f t="shared" si="14"/>
        <v>70.400000000000006</v>
      </c>
      <c r="EW17" s="36">
        <f t="shared" si="14"/>
        <v>63.771999999999998</v>
      </c>
      <c r="EX17" s="36">
        <f t="shared" si="14"/>
        <v>60.544000000000011</v>
      </c>
      <c r="EY17" s="36">
        <f t="shared" si="14"/>
        <v>60.536000000000001</v>
      </c>
      <c r="EZ17" s="36">
        <f t="shared" si="14"/>
        <v>62.56</v>
      </c>
      <c r="FA17" s="36">
        <f t="shared" si="14"/>
        <v>47.271999999999998</v>
      </c>
      <c r="FB17" s="35">
        <v>13</v>
      </c>
      <c r="FC17" s="36">
        <f t="shared" si="15"/>
        <v>57.616</v>
      </c>
      <c r="FD17" s="36">
        <f t="shared" si="15"/>
        <v>70.024000000000001</v>
      </c>
      <c r="FE17" s="36">
        <f t="shared" si="15"/>
        <v>73.199999999999989</v>
      </c>
      <c r="FF17" s="36">
        <f t="shared" si="15"/>
        <v>64.572000000000003</v>
      </c>
      <c r="FG17" s="36">
        <f t="shared" si="15"/>
        <v>59.644000000000005</v>
      </c>
      <c r="FH17" s="36">
        <f t="shared" si="15"/>
        <v>60.536000000000001</v>
      </c>
      <c r="FI17" s="36">
        <f t="shared" si="15"/>
        <v>62.259999999999991</v>
      </c>
      <c r="FJ17" s="36">
        <f t="shared" si="15"/>
        <v>46.571999999999996</v>
      </c>
      <c r="FK17" s="35">
        <v>14</v>
      </c>
      <c r="FL17" s="36">
        <f t="shared" si="16"/>
        <v>62.515999999999991</v>
      </c>
      <c r="FM17" s="36">
        <f t="shared" si="16"/>
        <v>72.224000000000004</v>
      </c>
      <c r="FN17" s="36">
        <f t="shared" si="16"/>
        <v>74</v>
      </c>
      <c r="FO17" s="36">
        <f t="shared" si="16"/>
        <v>64.871999999999986</v>
      </c>
      <c r="FP17" s="36">
        <f t="shared" si="16"/>
        <v>60.344000000000008</v>
      </c>
      <c r="FQ17" s="36">
        <f t="shared" si="16"/>
        <v>58.835999999999999</v>
      </c>
      <c r="FR17" s="36">
        <f t="shared" si="16"/>
        <v>60.06</v>
      </c>
      <c r="FS17" s="36">
        <f t="shared" si="16"/>
        <v>45.472000000000001</v>
      </c>
      <c r="FT17" s="35">
        <v>15</v>
      </c>
      <c r="FU17" s="36">
        <f t="shared" si="17"/>
        <v>64.515999999999991</v>
      </c>
      <c r="FV17" s="36">
        <f t="shared" si="17"/>
        <v>76.024000000000001</v>
      </c>
      <c r="FW17" s="36">
        <f t="shared" si="17"/>
        <v>77.300000000000011</v>
      </c>
      <c r="FX17" s="36">
        <f t="shared" si="17"/>
        <v>65.072000000000003</v>
      </c>
      <c r="FY17" s="36">
        <f t="shared" si="17"/>
        <v>58.344000000000008</v>
      </c>
      <c r="FZ17" s="36">
        <f t="shared" si="17"/>
        <v>58.936000000000007</v>
      </c>
      <c r="GA17" s="36">
        <f t="shared" si="17"/>
        <v>60.06</v>
      </c>
      <c r="GB17" s="36">
        <f t="shared" si="17"/>
        <v>43.472000000000001</v>
      </c>
      <c r="GC17" s="35">
        <v>8</v>
      </c>
      <c r="GD17" s="36">
        <f t="shared" si="18"/>
        <v>30.719130225329351</v>
      </c>
      <c r="GE17" s="36">
        <f t="shared" si="19"/>
        <v>30.722609360313925</v>
      </c>
      <c r="GF17" s="35">
        <v>9</v>
      </c>
      <c r="GG17" s="36">
        <f t="shared" si="20"/>
        <v>30.075218949100289</v>
      </c>
      <c r="GH17" s="36">
        <f t="shared" si="21"/>
        <v>30.094622267527285</v>
      </c>
      <c r="GI17" s="35">
        <v>10</v>
      </c>
      <c r="GJ17" s="36">
        <f t="shared" si="22"/>
        <v>29.41139092088693</v>
      </c>
      <c r="GK17" s="36">
        <f t="shared" si="23"/>
        <v>29.429231754366938</v>
      </c>
      <c r="GL17" s="35">
        <v>11</v>
      </c>
      <c r="GM17" s="36">
        <f t="shared" si="24"/>
        <v>27.633955965948999</v>
      </c>
      <c r="GN17" s="36">
        <f t="shared" si="25"/>
        <v>27.677101455032471</v>
      </c>
      <c r="GO17" s="35">
        <v>12</v>
      </c>
      <c r="GP17" s="36">
        <f t="shared" si="26"/>
        <v>26.752540555001744</v>
      </c>
      <c r="GQ17" s="36">
        <f t="shared" si="27"/>
        <v>26.786924557734622</v>
      </c>
      <c r="GR17" s="35">
        <v>13</v>
      </c>
      <c r="GS17" s="36">
        <f t="shared" si="28"/>
        <v>24.182530122010292</v>
      </c>
      <c r="GT17" s="36">
        <f t="shared" si="29"/>
        <v>24.248743199104183</v>
      </c>
      <c r="GU17" s="35">
        <v>14</v>
      </c>
      <c r="GV17" s="36">
        <f t="shared" si="30"/>
        <v>23.048821542549177</v>
      </c>
      <c r="GW17" s="36">
        <f t="shared" si="31"/>
        <v>23.20811830843185</v>
      </c>
      <c r="GX17" s="35">
        <v>15</v>
      </c>
      <c r="GY17" s="36">
        <f t="shared" si="32"/>
        <v>19.902081569345967</v>
      </c>
      <c r="GZ17" s="36">
        <f t="shared" si="33"/>
        <v>20.023887527321534</v>
      </c>
      <c r="HA17" s="35">
        <v>-1.2</v>
      </c>
      <c r="HB17" s="35">
        <v>-0.49</v>
      </c>
      <c r="HC17" s="35">
        <v>0.14000000000000001</v>
      </c>
      <c r="HD17" s="35">
        <v>1.56</v>
      </c>
      <c r="HE17" s="35">
        <v>-2.98</v>
      </c>
      <c r="HF17" s="35">
        <v>-1.01</v>
      </c>
      <c r="HG17" s="35">
        <v>0.85</v>
      </c>
      <c r="HH17" s="35">
        <v>3.14</v>
      </c>
    </row>
    <row r="18" spans="1:216" x14ac:dyDescent="0.2">
      <c r="A18" s="8">
        <v>8</v>
      </c>
      <c r="B18" s="179">
        <v>43289</v>
      </c>
      <c r="C18" s="28" t="str">
        <f t="shared" ca="1" si="37"/>
        <v>SIN REGISTRO ISPCh</v>
      </c>
      <c r="D18" s="8" t="s">
        <v>1011</v>
      </c>
      <c r="E18" s="29">
        <v>15.1</v>
      </c>
      <c r="F18" s="29">
        <v>14.1</v>
      </c>
      <c r="G18" s="29">
        <v>19.399999999999999</v>
      </c>
      <c r="H18" s="29">
        <v>32</v>
      </c>
      <c r="I18" s="29">
        <v>39.9</v>
      </c>
      <c r="J18" s="29">
        <v>36.200000000000003</v>
      </c>
      <c r="K18" s="29">
        <v>35.4</v>
      </c>
      <c r="L18" s="29">
        <v>39.200000000000003</v>
      </c>
      <c r="M18" s="30">
        <v>2.1</v>
      </c>
      <c r="N18" s="30">
        <v>2.2999999999999998</v>
      </c>
      <c r="O18" s="30">
        <v>2.7</v>
      </c>
      <c r="P18" s="30">
        <v>2.7</v>
      </c>
      <c r="Q18" s="30">
        <v>2.4</v>
      </c>
      <c r="R18" s="30">
        <v>2.6</v>
      </c>
      <c r="S18" s="30">
        <v>4.4000000000000004</v>
      </c>
      <c r="T18" s="30">
        <v>2.6</v>
      </c>
      <c r="U18" s="31">
        <f t="shared" si="0"/>
        <v>11.655999999999999</v>
      </c>
      <c r="V18" s="31">
        <f t="shared" si="1"/>
        <v>10.327999999999999</v>
      </c>
      <c r="W18" s="31">
        <f t="shared" si="2"/>
        <v>14.971999999999998</v>
      </c>
      <c r="X18" s="31">
        <f t="shared" si="3"/>
        <v>27.571999999999999</v>
      </c>
      <c r="Y18" s="31">
        <f t="shared" si="4"/>
        <v>35.963999999999999</v>
      </c>
      <c r="Z18" s="31">
        <f t="shared" si="5"/>
        <v>31.936000000000003</v>
      </c>
      <c r="AA18" s="31">
        <f t="shared" si="6"/>
        <v>28.183999999999997</v>
      </c>
      <c r="AB18" s="31">
        <f t="shared" si="7"/>
        <v>34.936</v>
      </c>
      <c r="AC18" s="32">
        <f t="shared" si="34"/>
        <v>31.610851860127902</v>
      </c>
      <c r="AD18" s="32">
        <f t="shared" si="35"/>
        <v>25.999503825495896</v>
      </c>
      <c r="AE18" s="32">
        <f t="shared" si="36"/>
        <v>17.151442688400742</v>
      </c>
      <c r="AF18" s="33">
        <f t="shared" si="8"/>
        <v>53.643999999999998</v>
      </c>
      <c r="AG18" s="33">
        <f t="shared" si="8"/>
        <v>65.072000000000003</v>
      </c>
      <c r="AH18" s="33">
        <f t="shared" si="8"/>
        <v>67.928000000000011</v>
      </c>
      <c r="AI18" s="33">
        <f t="shared" si="8"/>
        <v>60.727999999999994</v>
      </c>
      <c r="AJ18" s="33">
        <f t="shared" si="8"/>
        <v>55.536000000000001</v>
      </c>
      <c r="AK18" s="33">
        <f t="shared" si="8"/>
        <v>60.763999999999996</v>
      </c>
      <c r="AL18" s="33">
        <f t="shared" si="8"/>
        <v>64.316000000000003</v>
      </c>
      <c r="AM18" s="33">
        <f t="shared" si="8"/>
        <v>55.464000000000006</v>
      </c>
      <c r="AN18" s="32">
        <f t="shared" si="9"/>
        <v>28.113991474726049</v>
      </c>
      <c r="AO18" s="34">
        <v>1</v>
      </c>
      <c r="AP18" s="35">
        <v>51.4</v>
      </c>
      <c r="AQ18" s="35">
        <v>62.6</v>
      </c>
      <c r="AR18" s="35">
        <v>70.8</v>
      </c>
      <c r="AS18" s="35">
        <v>81</v>
      </c>
      <c r="AT18" s="35">
        <v>90.4</v>
      </c>
      <c r="AU18" s="35">
        <v>96.2</v>
      </c>
      <c r="AV18" s="35">
        <v>94.7</v>
      </c>
      <c r="AW18" s="35">
        <v>92.3</v>
      </c>
      <c r="AX18" s="34">
        <v>2</v>
      </c>
      <c r="AY18" s="35">
        <v>59.5</v>
      </c>
      <c r="AZ18" s="35">
        <v>68.900000000000006</v>
      </c>
      <c r="BA18" s="35">
        <v>78.3</v>
      </c>
      <c r="BB18" s="35">
        <v>84.3</v>
      </c>
      <c r="BC18" s="35">
        <v>92.8</v>
      </c>
      <c r="BD18" s="35">
        <v>96.3</v>
      </c>
      <c r="BE18" s="35">
        <v>94</v>
      </c>
      <c r="BF18" s="35">
        <v>90</v>
      </c>
      <c r="BG18" s="34">
        <v>3</v>
      </c>
      <c r="BH18" s="35">
        <v>59.8</v>
      </c>
      <c r="BI18" s="35">
        <v>71.099999999999994</v>
      </c>
      <c r="BJ18" s="35">
        <v>80.8</v>
      </c>
      <c r="BK18" s="35">
        <v>88</v>
      </c>
      <c r="BL18" s="35">
        <v>95</v>
      </c>
      <c r="BM18" s="35">
        <v>94.4</v>
      </c>
      <c r="BN18" s="35">
        <v>94.1</v>
      </c>
      <c r="BO18" s="35">
        <v>89</v>
      </c>
      <c r="BP18" s="34">
        <v>4</v>
      </c>
      <c r="BQ18" s="35">
        <v>65.400000000000006</v>
      </c>
      <c r="BR18" s="35">
        <v>77.2</v>
      </c>
      <c r="BS18" s="35">
        <v>84.5</v>
      </c>
      <c r="BT18" s="35">
        <v>89.8</v>
      </c>
      <c r="BU18" s="35">
        <v>95.5</v>
      </c>
      <c r="BV18" s="35">
        <v>94.3</v>
      </c>
      <c r="BW18" s="35">
        <v>92.5</v>
      </c>
      <c r="BX18" s="35">
        <v>88.8</v>
      </c>
      <c r="BY18" s="34">
        <v>5</v>
      </c>
      <c r="BZ18" s="35">
        <v>65.3</v>
      </c>
      <c r="CA18" s="35">
        <v>77.400000000000006</v>
      </c>
      <c r="CB18" s="35">
        <v>86.5</v>
      </c>
      <c r="CC18" s="35">
        <v>92.5</v>
      </c>
      <c r="CD18" s="35">
        <v>96.4</v>
      </c>
      <c r="CE18" s="35">
        <v>93</v>
      </c>
      <c r="CF18" s="35">
        <v>90.4</v>
      </c>
      <c r="CG18" s="35">
        <v>83.7</v>
      </c>
      <c r="CH18" s="34">
        <v>6</v>
      </c>
      <c r="CI18" s="35">
        <v>70.7</v>
      </c>
      <c r="CJ18" s="35">
        <v>82</v>
      </c>
      <c r="CK18" s="35">
        <v>89.3</v>
      </c>
      <c r="CL18" s="35">
        <v>93.3</v>
      </c>
      <c r="CM18" s="35">
        <v>95.5</v>
      </c>
      <c r="CN18" s="35">
        <v>93</v>
      </c>
      <c r="CO18" s="35">
        <v>90.1</v>
      </c>
      <c r="CP18" s="35">
        <v>83</v>
      </c>
      <c r="CQ18" s="34">
        <v>7</v>
      </c>
      <c r="CR18" s="35">
        <v>75.599999999999994</v>
      </c>
      <c r="CS18" s="35">
        <v>84.2</v>
      </c>
      <c r="CT18" s="35">
        <v>90.1</v>
      </c>
      <c r="CU18" s="35">
        <v>93.6</v>
      </c>
      <c r="CV18" s="35">
        <v>96.2</v>
      </c>
      <c r="CW18" s="35">
        <v>91.3</v>
      </c>
      <c r="CX18" s="35">
        <v>87.9</v>
      </c>
      <c r="CY18" s="35">
        <v>81.900000000000006</v>
      </c>
      <c r="CZ18" s="34">
        <v>8</v>
      </c>
      <c r="DA18" s="35">
        <v>77.599999999999994</v>
      </c>
      <c r="DB18" s="35">
        <v>88</v>
      </c>
      <c r="DC18" s="35">
        <v>93.4</v>
      </c>
      <c r="DD18" s="35">
        <v>93.8</v>
      </c>
      <c r="DE18" s="35">
        <v>94.2</v>
      </c>
      <c r="DF18" s="35">
        <v>91.4</v>
      </c>
      <c r="DG18" s="35">
        <v>87.9</v>
      </c>
      <c r="DH18" s="35">
        <v>79.900000000000006</v>
      </c>
      <c r="DI18" s="35">
        <v>1</v>
      </c>
      <c r="DJ18" s="36">
        <f t="shared" si="10"/>
        <v>39.744</v>
      </c>
      <c r="DK18" s="36">
        <f t="shared" si="10"/>
        <v>52.272000000000006</v>
      </c>
      <c r="DL18" s="36">
        <f t="shared" si="10"/>
        <v>55.828000000000003</v>
      </c>
      <c r="DM18" s="36">
        <f t="shared" si="10"/>
        <v>53.427999999999997</v>
      </c>
      <c r="DN18" s="36">
        <f t="shared" si="10"/>
        <v>54.436000000000007</v>
      </c>
      <c r="DO18" s="36">
        <f t="shared" si="10"/>
        <v>64.263999999999996</v>
      </c>
      <c r="DP18" s="36">
        <f t="shared" si="10"/>
        <v>66.516000000000005</v>
      </c>
      <c r="DQ18" s="36">
        <f t="shared" si="10"/>
        <v>57.363999999999997</v>
      </c>
      <c r="DR18" s="35">
        <v>10</v>
      </c>
      <c r="DS18" s="36">
        <f t="shared" si="11"/>
        <v>47.844000000000001</v>
      </c>
      <c r="DT18" s="36">
        <f t="shared" si="11"/>
        <v>58.572000000000003</v>
      </c>
      <c r="DU18" s="36">
        <f t="shared" si="11"/>
        <v>63.328000000000003</v>
      </c>
      <c r="DV18" s="36">
        <f t="shared" si="11"/>
        <v>56.727999999999994</v>
      </c>
      <c r="DW18" s="36">
        <f t="shared" si="11"/>
        <v>56.835999999999999</v>
      </c>
      <c r="DX18" s="36">
        <f t="shared" si="11"/>
        <v>64.36399999999999</v>
      </c>
      <c r="DY18" s="36">
        <f t="shared" si="11"/>
        <v>65.816000000000003</v>
      </c>
      <c r="DZ18" s="36">
        <f t="shared" si="11"/>
        <v>55.064</v>
      </c>
      <c r="EA18" s="35">
        <v>11</v>
      </c>
      <c r="EB18" s="36">
        <f t="shared" si="12"/>
        <v>48.143999999999998</v>
      </c>
      <c r="EC18" s="36">
        <f t="shared" si="12"/>
        <v>60.771999999999991</v>
      </c>
      <c r="ED18" s="36">
        <f t="shared" si="12"/>
        <v>65.828000000000003</v>
      </c>
      <c r="EE18" s="36">
        <f t="shared" si="12"/>
        <v>60.427999999999997</v>
      </c>
      <c r="EF18" s="36">
        <f t="shared" si="12"/>
        <v>59.036000000000001</v>
      </c>
      <c r="EG18" s="36">
        <f t="shared" si="12"/>
        <v>62.463999999999999</v>
      </c>
      <c r="EH18" s="36">
        <f t="shared" si="12"/>
        <v>65.915999999999997</v>
      </c>
      <c r="EI18" s="36">
        <f t="shared" si="12"/>
        <v>54.064</v>
      </c>
      <c r="EJ18" s="35">
        <v>12</v>
      </c>
      <c r="EK18" s="36">
        <f t="shared" si="13"/>
        <v>53.744000000000007</v>
      </c>
      <c r="EL18" s="36">
        <f t="shared" si="13"/>
        <v>66.872</v>
      </c>
      <c r="EM18" s="36">
        <f t="shared" si="13"/>
        <v>69.528000000000006</v>
      </c>
      <c r="EN18" s="36">
        <f t="shared" si="13"/>
        <v>62.227999999999994</v>
      </c>
      <c r="EO18" s="36">
        <f t="shared" si="13"/>
        <v>59.536000000000001</v>
      </c>
      <c r="EP18" s="36">
        <f t="shared" si="13"/>
        <v>62.36399999999999</v>
      </c>
      <c r="EQ18" s="36">
        <f t="shared" si="13"/>
        <v>64.316000000000003</v>
      </c>
      <c r="ER18" s="36">
        <f t="shared" si="13"/>
        <v>53.863999999999997</v>
      </c>
      <c r="ES18" s="35">
        <v>13</v>
      </c>
      <c r="ET18" s="36">
        <f t="shared" si="14"/>
        <v>53.643999999999998</v>
      </c>
      <c r="EU18" s="36">
        <f t="shared" si="14"/>
        <v>67.072000000000003</v>
      </c>
      <c r="EV18" s="36">
        <f t="shared" si="14"/>
        <v>71.528000000000006</v>
      </c>
      <c r="EW18" s="36">
        <f t="shared" si="14"/>
        <v>64.927999999999997</v>
      </c>
      <c r="EX18" s="36">
        <f t="shared" si="14"/>
        <v>60.436000000000007</v>
      </c>
      <c r="EY18" s="36">
        <f t="shared" si="14"/>
        <v>61.063999999999993</v>
      </c>
      <c r="EZ18" s="36">
        <f t="shared" si="14"/>
        <v>62.216000000000008</v>
      </c>
      <c r="FA18" s="36">
        <f t="shared" si="14"/>
        <v>48.764000000000003</v>
      </c>
      <c r="FB18" s="35">
        <v>14</v>
      </c>
      <c r="FC18" s="36">
        <f t="shared" si="15"/>
        <v>59.044000000000004</v>
      </c>
      <c r="FD18" s="36">
        <f t="shared" si="15"/>
        <v>71.671999999999997</v>
      </c>
      <c r="FE18" s="36">
        <f t="shared" si="15"/>
        <v>74.328000000000003</v>
      </c>
      <c r="FF18" s="36">
        <f t="shared" si="15"/>
        <v>65.727999999999994</v>
      </c>
      <c r="FG18" s="36">
        <f t="shared" si="15"/>
        <v>59.536000000000001</v>
      </c>
      <c r="FH18" s="36">
        <f t="shared" si="15"/>
        <v>61.063999999999993</v>
      </c>
      <c r="FI18" s="36">
        <f t="shared" si="15"/>
        <v>61.915999999999997</v>
      </c>
      <c r="FJ18" s="36">
        <f t="shared" si="15"/>
        <v>48.064</v>
      </c>
      <c r="FK18" s="35">
        <v>15</v>
      </c>
      <c r="FL18" s="36">
        <f t="shared" si="16"/>
        <v>63.943999999999996</v>
      </c>
      <c r="FM18" s="36">
        <f t="shared" si="16"/>
        <v>73.872</v>
      </c>
      <c r="FN18" s="36">
        <f t="shared" si="16"/>
        <v>75.128</v>
      </c>
      <c r="FO18" s="36">
        <f t="shared" si="16"/>
        <v>66.027999999999992</v>
      </c>
      <c r="FP18" s="36">
        <f t="shared" si="16"/>
        <v>60.236000000000004</v>
      </c>
      <c r="FQ18" s="36">
        <f t="shared" si="16"/>
        <v>59.36399999999999</v>
      </c>
      <c r="FR18" s="36">
        <f t="shared" si="16"/>
        <v>59.716000000000008</v>
      </c>
      <c r="FS18" s="36">
        <f t="shared" si="16"/>
        <v>46.964000000000006</v>
      </c>
      <c r="FT18" s="35">
        <v>16</v>
      </c>
      <c r="FU18" s="36">
        <f t="shared" si="17"/>
        <v>65.943999999999988</v>
      </c>
      <c r="FV18" s="36">
        <f t="shared" si="17"/>
        <v>77.671999999999997</v>
      </c>
      <c r="FW18" s="36">
        <f t="shared" si="17"/>
        <v>78.428000000000011</v>
      </c>
      <c r="FX18" s="36">
        <f t="shared" si="17"/>
        <v>66.227999999999994</v>
      </c>
      <c r="FY18" s="36">
        <f t="shared" si="17"/>
        <v>58.236000000000004</v>
      </c>
      <c r="FZ18" s="36">
        <f t="shared" si="17"/>
        <v>59.463999999999999</v>
      </c>
      <c r="GA18" s="36">
        <f t="shared" si="17"/>
        <v>59.716000000000008</v>
      </c>
      <c r="GB18" s="36">
        <f t="shared" si="17"/>
        <v>44.964000000000006</v>
      </c>
      <c r="GC18" s="35">
        <v>9</v>
      </c>
      <c r="GD18" s="36">
        <f t="shared" si="18"/>
        <v>30.576764484990662</v>
      </c>
      <c r="GE18" s="36">
        <f t="shared" si="19"/>
        <v>30.581442855974259</v>
      </c>
      <c r="GF18" s="35">
        <v>10</v>
      </c>
      <c r="GG18" s="36">
        <f t="shared" si="20"/>
        <v>29.684236539162725</v>
      </c>
      <c r="GH18" s="36">
        <f t="shared" si="21"/>
        <v>29.708887846005908</v>
      </c>
      <c r="GI18" s="35">
        <v>11</v>
      </c>
      <c r="GJ18" s="36">
        <f t="shared" si="22"/>
        <v>28.889363819409724</v>
      </c>
      <c r="GK18" s="36">
        <f t="shared" si="23"/>
        <v>28.911353540216481</v>
      </c>
      <c r="GL18" s="35">
        <v>12</v>
      </c>
      <c r="GM18" s="36">
        <f t="shared" si="24"/>
        <v>26.714035452547719</v>
      </c>
      <c r="GN18" s="36">
        <f t="shared" si="25"/>
        <v>26.76256565545404</v>
      </c>
      <c r="GO18" s="35">
        <v>13</v>
      </c>
      <c r="GP18" s="36">
        <f t="shared" si="26"/>
        <v>25.722176265781101</v>
      </c>
      <c r="GQ18" s="36">
        <f t="shared" si="27"/>
        <v>25.759871403253641</v>
      </c>
      <c r="GR18" s="35">
        <v>14</v>
      </c>
      <c r="GS18" s="36">
        <f t="shared" si="28"/>
        <v>22.999705887193372</v>
      </c>
      <c r="GT18" s="36">
        <f t="shared" si="29"/>
        <v>23.069795663783822</v>
      </c>
      <c r="GU18" s="35">
        <v>15</v>
      </c>
      <c r="GV18" s="36">
        <f t="shared" si="30"/>
        <v>21.781554454801878</v>
      </c>
      <c r="GW18" s="36">
        <f t="shared" si="31"/>
        <v>21.946973091118494</v>
      </c>
      <c r="GX18" s="35">
        <v>16</v>
      </c>
      <c r="GY18" s="36">
        <f t="shared" si="32"/>
        <v>18.576718809915405</v>
      </c>
      <c r="GZ18" s="36">
        <f t="shared" si="33"/>
        <v>18.701479944491993</v>
      </c>
      <c r="HA18" s="35">
        <v>-1.2</v>
      </c>
      <c r="HB18" s="35">
        <v>-0.49</v>
      </c>
      <c r="HC18" s="35">
        <v>0.14000000000000001</v>
      </c>
      <c r="HD18" s="35">
        <v>1.56</v>
      </c>
      <c r="HE18" s="35">
        <v>-2.98</v>
      </c>
      <c r="HF18" s="35">
        <v>-1.01</v>
      </c>
      <c r="HG18" s="35">
        <v>0.85</v>
      </c>
      <c r="HH18" s="35">
        <v>3.14</v>
      </c>
    </row>
    <row r="19" spans="1:216" x14ac:dyDescent="0.2">
      <c r="A19" s="8">
        <v>9</v>
      </c>
      <c r="B19" s="179">
        <v>43289</v>
      </c>
      <c r="C19" s="28" t="str">
        <f t="shared" ca="1" si="37"/>
        <v>SIN REGISTRO ISPCh</v>
      </c>
      <c r="D19" s="8" t="s">
        <v>1012</v>
      </c>
      <c r="E19" s="29">
        <v>20.8</v>
      </c>
      <c r="F19" s="29">
        <v>17.399999999999999</v>
      </c>
      <c r="G19" s="29">
        <v>24.7</v>
      </c>
      <c r="H19" s="29">
        <v>34.700000000000003</v>
      </c>
      <c r="I19" s="29">
        <v>41.4</v>
      </c>
      <c r="J19" s="29">
        <v>39.299999999999997</v>
      </c>
      <c r="K19" s="29">
        <v>47.5</v>
      </c>
      <c r="L19" s="29">
        <v>42.6</v>
      </c>
      <c r="M19" s="30">
        <v>3.1</v>
      </c>
      <c r="N19" s="30">
        <v>2.1</v>
      </c>
      <c r="O19" s="30">
        <v>2.6</v>
      </c>
      <c r="P19" s="30">
        <v>2</v>
      </c>
      <c r="Q19" s="30">
        <v>2.1</v>
      </c>
      <c r="R19" s="30">
        <v>1.5</v>
      </c>
      <c r="S19" s="30">
        <v>4.5</v>
      </c>
      <c r="T19" s="30">
        <v>2.6</v>
      </c>
      <c r="U19" s="31">
        <f t="shared" si="0"/>
        <v>15.716000000000001</v>
      </c>
      <c r="V19" s="31">
        <f t="shared" si="1"/>
        <v>13.956</v>
      </c>
      <c r="W19" s="31">
        <f t="shared" si="2"/>
        <v>20.436</v>
      </c>
      <c r="X19" s="31">
        <f t="shared" si="3"/>
        <v>31.42</v>
      </c>
      <c r="Y19" s="31">
        <f t="shared" si="4"/>
        <v>37.955999999999996</v>
      </c>
      <c r="Z19" s="31">
        <f t="shared" si="5"/>
        <v>36.839999999999996</v>
      </c>
      <c r="AA19" s="31">
        <f t="shared" si="6"/>
        <v>40.119999999999997</v>
      </c>
      <c r="AB19" s="31">
        <f t="shared" si="7"/>
        <v>38.335999999999999</v>
      </c>
      <c r="AC19" s="32">
        <f t="shared" si="34"/>
        <v>38.659308797704249</v>
      </c>
      <c r="AD19" s="32">
        <f t="shared" si="35"/>
        <v>30.799609547230329</v>
      </c>
      <c r="AE19" s="32">
        <f t="shared" si="36"/>
        <v>21.551175520984476</v>
      </c>
      <c r="AF19" s="33">
        <f t="shared" si="8"/>
        <v>49.583999999999996</v>
      </c>
      <c r="AG19" s="33">
        <f t="shared" si="8"/>
        <v>61.444000000000003</v>
      </c>
      <c r="AH19" s="33">
        <f t="shared" si="8"/>
        <v>62.464000000000006</v>
      </c>
      <c r="AI19" s="33">
        <f t="shared" si="8"/>
        <v>56.879999999999995</v>
      </c>
      <c r="AJ19" s="33">
        <f t="shared" si="8"/>
        <v>53.544000000000004</v>
      </c>
      <c r="AK19" s="33">
        <f t="shared" si="8"/>
        <v>55.860000000000007</v>
      </c>
      <c r="AL19" s="33">
        <f t="shared" si="8"/>
        <v>52.38</v>
      </c>
      <c r="AM19" s="33">
        <f t="shared" si="8"/>
        <v>52.064000000000007</v>
      </c>
      <c r="AN19" s="32">
        <f t="shared" si="9"/>
        <v>33.29578948694963</v>
      </c>
      <c r="AO19" s="34">
        <v>1</v>
      </c>
      <c r="AP19" s="35">
        <v>51.4</v>
      </c>
      <c r="AQ19" s="35">
        <v>62.6</v>
      </c>
      <c r="AR19" s="35">
        <v>70.8</v>
      </c>
      <c r="AS19" s="35">
        <v>81</v>
      </c>
      <c r="AT19" s="35">
        <v>90.4</v>
      </c>
      <c r="AU19" s="35">
        <v>96.2</v>
      </c>
      <c r="AV19" s="35">
        <v>94.7</v>
      </c>
      <c r="AW19" s="35">
        <v>92.3</v>
      </c>
      <c r="AX19" s="34">
        <v>2</v>
      </c>
      <c r="AY19" s="35">
        <v>59.5</v>
      </c>
      <c r="AZ19" s="35">
        <v>68.900000000000006</v>
      </c>
      <c r="BA19" s="35">
        <v>78.3</v>
      </c>
      <c r="BB19" s="35">
        <v>84.3</v>
      </c>
      <c r="BC19" s="35">
        <v>92.8</v>
      </c>
      <c r="BD19" s="35">
        <v>96.3</v>
      </c>
      <c r="BE19" s="35">
        <v>94</v>
      </c>
      <c r="BF19" s="35">
        <v>90</v>
      </c>
      <c r="BG19" s="34">
        <v>3</v>
      </c>
      <c r="BH19" s="35">
        <v>59.8</v>
      </c>
      <c r="BI19" s="35">
        <v>71.099999999999994</v>
      </c>
      <c r="BJ19" s="35">
        <v>80.8</v>
      </c>
      <c r="BK19" s="35">
        <v>88</v>
      </c>
      <c r="BL19" s="35">
        <v>95</v>
      </c>
      <c r="BM19" s="35">
        <v>94.4</v>
      </c>
      <c r="BN19" s="35">
        <v>94.1</v>
      </c>
      <c r="BO19" s="35">
        <v>89</v>
      </c>
      <c r="BP19" s="34">
        <v>4</v>
      </c>
      <c r="BQ19" s="35">
        <v>65.400000000000006</v>
      </c>
      <c r="BR19" s="35">
        <v>77.2</v>
      </c>
      <c r="BS19" s="35">
        <v>84.5</v>
      </c>
      <c r="BT19" s="35">
        <v>89.8</v>
      </c>
      <c r="BU19" s="35">
        <v>95.5</v>
      </c>
      <c r="BV19" s="35">
        <v>94.3</v>
      </c>
      <c r="BW19" s="35">
        <v>92.5</v>
      </c>
      <c r="BX19" s="35">
        <v>88.8</v>
      </c>
      <c r="BY19" s="34">
        <v>5</v>
      </c>
      <c r="BZ19" s="35">
        <v>65.3</v>
      </c>
      <c r="CA19" s="35">
        <v>77.400000000000006</v>
      </c>
      <c r="CB19" s="35">
        <v>86.5</v>
      </c>
      <c r="CC19" s="35">
        <v>92.5</v>
      </c>
      <c r="CD19" s="35">
        <v>96.4</v>
      </c>
      <c r="CE19" s="35">
        <v>93</v>
      </c>
      <c r="CF19" s="35">
        <v>90.4</v>
      </c>
      <c r="CG19" s="35">
        <v>83.7</v>
      </c>
      <c r="CH19" s="34">
        <v>6</v>
      </c>
      <c r="CI19" s="35">
        <v>70.7</v>
      </c>
      <c r="CJ19" s="35">
        <v>82</v>
      </c>
      <c r="CK19" s="35">
        <v>89.3</v>
      </c>
      <c r="CL19" s="35">
        <v>93.3</v>
      </c>
      <c r="CM19" s="35">
        <v>95.5</v>
      </c>
      <c r="CN19" s="35">
        <v>93</v>
      </c>
      <c r="CO19" s="35">
        <v>90.1</v>
      </c>
      <c r="CP19" s="35">
        <v>83</v>
      </c>
      <c r="CQ19" s="34">
        <v>7</v>
      </c>
      <c r="CR19" s="35">
        <v>75.599999999999994</v>
      </c>
      <c r="CS19" s="35">
        <v>84.2</v>
      </c>
      <c r="CT19" s="35">
        <v>90.1</v>
      </c>
      <c r="CU19" s="35">
        <v>93.6</v>
      </c>
      <c r="CV19" s="35">
        <v>96.2</v>
      </c>
      <c r="CW19" s="35">
        <v>91.3</v>
      </c>
      <c r="CX19" s="35">
        <v>87.9</v>
      </c>
      <c r="CY19" s="35">
        <v>81.900000000000006</v>
      </c>
      <c r="CZ19" s="34">
        <v>8</v>
      </c>
      <c r="DA19" s="35">
        <v>77.599999999999994</v>
      </c>
      <c r="DB19" s="35">
        <v>88</v>
      </c>
      <c r="DC19" s="35">
        <v>93.4</v>
      </c>
      <c r="DD19" s="35">
        <v>93.8</v>
      </c>
      <c r="DE19" s="35">
        <v>94.2</v>
      </c>
      <c r="DF19" s="35">
        <v>91.4</v>
      </c>
      <c r="DG19" s="35">
        <v>87.9</v>
      </c>
      <c r="DH19" s="35">
        <v>79.900000000000006</v>
      </c>
      <c r="DI19" s="35">
        <v>1</v>
      </c>
      <c r="DJ19" s="36">
        <f t="shared" si="10"/>
        <v>35.683999999999997</v>
      </c>
      <c r="DK19" s="36">
        <f t="shared" si="10"/>
        <v>48.644000000000005</v>
      </c>
      <c r="DL19" s="36">
        <f t="shared" si="10"/>
        <v>50.363999999999997</v>
      </c>
      <c r="DM19" s="36">
        <f t="shared" si="10"/>
        <v>49.58</v>
      </c>
      <c r="DN19" s="36">
        <f t="shared" si="10"/>
        <v>52.44400000000001</v>
      </c>
      <c r="DO19" s="36">
        <f t="shared" si="10"/>
        <v>59.360000000000007</v>
      </c>
      <c r="DP19" s="36">
        <f t="shared" si="10"/>
        <v>54.580000000000005</v>
      </c>
      <c r="DQ19" s="36">
        <f t="shared" si="10"/>
        <v>53.963999999999999</v>
      </c>
      <c r="DR19" s="35">
        <v>11</v>
      </c>
      <c r="DS19" s="36">
        <f t="shared" si="11"/>
        <v>43.783999999999999</v>
      </c>
      <c r="DT19" s="36">
        <f t="shared" si="11"/>
        <v>54.944000000000003</v>
      </c>
      <c r="DU19" s="36">
        <f t="shared" si="11"/>
        <v>57.863999999999997</v>
      </c>
      <c r="DV19" s="36">
        <f t="shared" si="11"/>
        <v>52.879999999999995</v>
      </c>
      <c r="DW19" s="36">
        <f t="shared" si="11"/>
        <v>54.844000000000001</v>
      </c>
      <c r="DX19" s="36">
        <f t="shared" si="11"/>
        <v>59.46</v>
      </c>
      <c r="DY19" s="36">
        <f t="shared" si="11"/>
        <v>53.88</v>
      </c>
      <c r="DZ19" s="36">
        <f t="shared" si="11"/>
        <v>51.664000000000001</v>
      </c>
      <c r="EA19" s="35">
        <v>12</v>
      </c>
      <c r="EB19" s="36">
        <f t="shared" si="12"/>
        <v>44.083999999999996</v>
      </c>
      <c r="EC19" s="36">
        <f t="shared" si="12"/>
        <v>57.143999999999991</v>
      </c>
      <c r="ED19" s="36">
        <f t="shared" si="12"/>
        <v>60.363999999999997</v>
      </c>
      <c r="EE19" s="36">
        <f t="shared" si="12"/>
        <v>56.58</v>
      </c>
      <c r="EF19" s="36">
        <f t="shared" si="12"/>
        <v>57.044000000000004</v>
      </c>
      <c r="EG19" s="36">
        <f t="shared" si="12"/>
        <v>57.560000000000009</v>
      </c>
      <c r="EH19" s="36">
        <f t="shared" si="12"/>
        <v>53.98</v>
      </c>
      <c r="EI19" s="36">
        <f t="shared" si="12"/>
        <v>50.664000000000001</v>
      </c>
      <c r="EJ19" s="35">
        <v>13</v>
      </c>
      <c r="EK19" s="36">
        <f t="shared" si="13"/>
        <v>49.684000000000005</v>
      </c>
      <c r="EL19" s="36">
        <f t="shared" si="13"/>
        <v>63.244</v>
      </c>
      <c r="EM19" s="36">
        <f t="shared" si="13"/>
        <v>64.063999999999993</v>
      </c>
      <c r="EN19" s="36">
        <f t="shared" si="13"/>
        <v>58.379999999999995</v>
      </c>
      <c r="EO19" s="36">
        <f t="shared" si="13"/>
        <v>57.544000000000004</v>
      </c>
      <c r="EP19" s="36">
        <f t="shared" si="13"/>
        <v>57.46</v>
      </c>
      <c r="EQ19" s="36">
        <f t="shared" si="13"/>
        <v>52.38</v>
      </c>
      <c r="ER19" s="36">
        <f t="shared" si="13"/>
        <v>50.463999999999999</v>
      </c>
      <c r="ES19" s="35">
        <v>14</v>
      </c>
      <c r="ET19" s="36">
        <f t="shared" si="14"/>
        <v>49.583999999999996</v>
      </c>
      <c r="EU19" s="36">
        <f t="shared" si="14"/>
        <v>63.444000000000003</v>
      </c>
      <c r="EV19" s="36">
        <f t="shared" si="14"/>
        <v>66.063999999999993</v>
      </c>
      <c r="EW19" s="36">
        <f t="shared" si="14"/>
        <v>61.08</v>
      </c>
      <c r="EX19" s="36">
        <f t="shared" si="14"/>
        <v>58.44400000000001</v>
      </c>
      <c r="EY19" s="36">
        <f t="shared" si="14"/>
        <v>56.160000000000004</v>
      </c>
      <c r="EZ19" s="36">
        <f t="shared" si="14"/>
        <v>50.280000000000008</v>
      </c>
      <c r="FA19" s="36">
        <f t="shared" si="14"/>
        <v>45.364000000000004</v>
      </c>
      <c r="FB19" s="35">
        <v>15</v>
      </c>
      <c r="FC19" s="36">
        <f t="shared" si="15"/>
        <v>54.984000000000002</v>
      </c>
      <c r="FD19" s="36">
        <f t="shared" si="15"/>
        <v>68.043999999999997</v>
      </c>
      <c r="FE19" s="36">
        <f t="shared" si="15"/>
        <v>68.864000000000004</v>
      </c>
      <c r="FF19" s="36">
        <f t="shared" si="15"/>
        <v>61.879999999999995</v>
      </c>
      <c r="FG19" s="36">
        <f t="shared" si="15"/>
        <v>57.544000000000004</v>
      </c>
      <c r="FH19" s="36">
        <f t="shared" si="15"/>
        <v>56.160000000000004</v>
      </c>
      <c r="FI19" s="36">
        <f t="shared" si="15"/>
        <v>49.98</v>
      </c>
      <c r="FJ19" s="36">
        <f t="shared" si="15"/>
        <v>44.664000000000001</v>
      </c>
      <c r="FK19" s="35">
        <v>16</v>
      </c>
      <c r="FL19" s="36">
        <f t="shared" si="16"/>
        <v>59.883999999999993</v>
      </c>
      <c r="FM19" s="36">
        <f t="shared" si="16"/>
        <v>70.244</v>
      </c>
      <c r="FN19" s="36">
        <f t="shared" si="16"/>
        <v>69.663999999999987</v>
      </c>
      <c r="FO19" s="36">
        <f t="shared" si="16"/>
        <v>62.179999999999993</v>
      </c>
      <c r="FP19" s="36">
        <f t="shared" si="16"/>
        <v>58.244000000000007</v>
      </c>
      <c r="FQ19" s="36">
        <f t="shared" si="16"/>
        <v>54.46</v>
      </c>
      <c r="FR19" s="36">
        <f t="shared" si="16"/>
        <v>47.780000000000008</v>
      </c>
      <c r="FS19" s="36">
        <f t="shared" si="16"/>
        <v>43.564000000000007</v>
      </c>
      <c r="FT19" s="35">
        <v>17</v>
      </c>
      <c r="FU19" s="36">
        <f t="shared" si="17"/>
        <v>61.883999999999993</v>
      </c>
      <c r="FV19" s="36">
        <f t="shared" si="17"/>
        <v>74.043999999999997</v>
      </c>
      <c r="FW19" s="36">
        <f t="shared" si="17"/>
        <v>72.963999999999999</v>
      </c>
      <c r="FX19" s="36">
        <f t="shared" si="17"/>
        <v>62.379999999999995</v>
      </c>
      <c r="FY19" s="36">
        <f t="shared" si="17"/>
        <v>56.244000000000007</v>
      </c>
      <c r="FZ19" s="36">
        <f t="shared" si="17"/>
        <v>54.560000000000009</v>
      </c>
      <c r="GA19" s="36">
        <f t="shared" si="17"/>
        <v>47.780000000000008</v>
      </c>
      <c r="GB19" s="36">
        <f t="shared" si="17"/>
        <v>41.564000000000007</v>
      </c>
      <c r="GC19" s="35">
        <v>10</v>
      </c>
      <c r="GD19" s="36">
        <f t="shared" si="18"/>
        <v>37.325633076977098</v>
      </c>
      <c r="GE19" s="36">
        <f t="shared" si="19"/>
        <v>37.334326327774008</v>
      </c>
      <c r="GF19" s="35">
        <v>11</v>
      </c>
      <c r="GG19" s="36">
        <f t="shared" si="20"/>
        <v>35.652948940648457</v>
      </c>
      <c r="GH19" s="36">
        <f t="shared" si="21"/>
        <v>35.691266130982129</v>
      </c>
      <c r="GI19" s="35">
        <v>12</v>
      </c>
      <c r="GJ19" s="36">
        <f t="shared" si="22"/>
        <v>34.523338893085295</v>
      </c>
      <c r="GK19" s="36">
        <f t="shared" si="23"/>
        <v>34.554968860107408</v>
      </c>
      <c r="GL19" s="35">
        <v>13</v>
      </c>
      <c r="GM19" s="36">
        <f t="shared" si="24"/>
        <v>31.642527950055097</v>
      </c>
      <c r="GN19" s="36">
        <f t="shared" si="25"/>
        <v>31.701875267476439</v>
      </c>
      <c r="GO19" s="35">
        <v>14</v>
      </c>
      <c r="GP19" s="36">
        <f t="shared" si="26"/>
        <v>30.517641470054386</v>
      </c>
      <c r="GQ19" s="36">
        <f t="shared" si="27"/>
        <v>30.562328438256344</v>
      </c>
      <c r="GR19" s="35">
        <v>15</v>
      </c>
      <c r="GS19" s="36">
        <f t="shared" si="28"/>
        <v>27.685583425254833</v>
      </c>
      <c r="GT19" s="36">
        <f t="shared" si="29"/>
        <v>27.766640175494103</v>
      </c>
      <c r="GU19" s="35">
        <v>16</v>
      </c>
      <c r="GV19" s="36">
        <f t="shared" si="30"/>
        <v>26.291466526937313</v>
      </c>
      <c r="GW19" s="36">
        <f t="shared" si="31"/>
        <v>26.47532837620399</v>
      </c>
      <c r="GX19" s="35">
        <v>17</v>
      </c>
      <c r="GY19" s="36">
        <f t="shared" si="32"/>
        <v>23.078876435464579</v>
      </c>
      <c r="GZ19" s="36">
        <f t="shared" si="33"/>
        <v>23.217223822563426</v>
      </c>
      <c r="HA19" s="35">
        <v>-1.2</v>
      </c>
      <c r="HB19" s="35">
        <v>-0.49</v>
      </c>
      <c r="HC19" s="35">
        <v>0.14000000000000001</v>
      </c>
      <c r="HD19" s="35">
        <v>1.56</v>
      </c>
      <c r="HE19" s="35">
        <v>-2.98</v>
      </c>
      <c r="HF19" s="35">
        <v>-1.01</v>
      </c>
      <c r="HG19" s="35">
        <v>0.85</v>
      </c>
      <c r="HH19" s="35">
        <v>3.14</v>
      </c>
    </row>
    <row r="20" spans="1:216" x14ac:dyDescent="0.2">
      <c r="A20" s="8">
        <v>10</v>
      </c>
      <c r="C20" s="28" t="str">
        <f t="shared" ca="1" si="37"/>
        <v>SIN REGISTRO ISPCh</v>
      </c>
      <c r="D20" s="8" t="s">
        <v>897</v>
      </c>
      <c r="E20" s="29">
        <v>20.9</v>
      </c>
      <c r="F20" s="29">
        <v>17.5</v>
      </c>
      <c r="G20" s="29">
        <v>24.5</v>
      </c>
      <c r="H20" s="29">
        <v>34.5</v>
      </c>
      <c r="I20" s="29">
        <v>41.4</v>
      </c>
      <c r="J20" s="29">
        <v>39.5</v>
      </c>
      <c r="K20" s="29">
        <v>47.3</v>
      </c>
      <c r="L20" s="29">
        <v>42</v>
      </c>
      <c r="M20" s="30">
        <v>3.3</v>
      </c>
      <c r="N20" s="30">
        <v>2.2999999999999998</v>
      </c>
      <c r="O20" s="30">
        <v>2.7</v>
      </c>
      <c r="P20" s="30">
        <v>2</v>
      </c>
      <c r="Q20" s="30">
        <v>2.2000000000000002</v>
      </c>
      <c r="R20" s="30">
        <v>2</v>
      </c>
      <c r="S20" s="30">
        <v>4.4000000000000004</v>
      </c>
      <c r="T20" s="30">
        <v>2.8</v>
      </c>
      <c r="U20" s="31">
        <f t="shared" si="0"/>
        <v>15.488</v>
      </c>
      <c r="V20" s="31">
        <f t="shared" si="1"/>
        <v>13.728000000000002</v>
      </c>
      <c r="W20" s="31">
        <f t="shared" si="2"/>
        <v>20.071999999999999</v>
      </c>
      <c r="X20" s="31">
        <f t="shared" si="3"/>
        <v>31.22</v>
      </c>
      <c r="Y20" s="31">
        <f t="shared" si="4"/>
        <v>37.792000000000002</v>
      </c>
      <c r="Z20" s="31">
        <f t="shared" si="5"/>
        <v>36.22</v>
      </c>
      <c r="AA20" s="31">
        <f t="shared" si="6"/>
        <v>40.083999999999996</v>
      </c>
      <c r="AB20" s="31">
        <f t="shared" si="7"/>
        <v>37.408000000000001</v>
      </c>
      <c r="AC20" s="32">
        <f t="shared" si="34"/>
        <v>38.15612928050745</v>
      </c>
      <c r="AD20" s="32">
        <f t="shared" si="35"/>
        <v>30.497748521996321</v>
      </c>
      <c r="AE20" s="32">
        <f t="shared" si="36"/>
        <v>21.272084557436514</v>
      </c>
      <c r="AF20" s="33">
        <f t="shared" si="8"/>
        <v>49.811999999999998</v>
      </c>
      <c r="AG20" s="33">
        <f t="shared" si="8"/>
        <v>61.672000000000004</v>
      </c>
      <c r="AH20" s="33">
        <f t="shared" si="8"/>
        <v>62.828000000000003</v>
      </c>
      <c r="AI20" s="33">
        <f t="shared" si="8"/>
        <v>57.08</v>
      </c>
      <c r="AJ20" s="33">
        <f t="shared" si="8"/>
        <v>53.707999999999998</v>
      </c>
      <c r="AK20" s="33">
        <f t="shared" si="8"/>
        <v>56.480000000000004</v>
      </c>
      <c r="AL20" s="33">
        <f t="shared" si="8"/>
        <v>52.416000000000004</v>
      </c>
      <c r="AM20" s="33">
        <f t="shared" si="8"/>
        <v>52.992000000000004</v>
      </c>
      <c r="AN20" s="32">
        <f t="shared" si="9"/>
        <v>32.969904755777804</v>
      </c>
      <c r="AO20" s="34">
        <v>1</v>
      </c>
      <c r="AP20" s="35">
        <v>51.4</v>
      </c>
      <c r="AQ20" s="35">
        <v>62.6</v>
      </c>
      <c r="AR20" s="35">
        <v>70.8</v>
      </c>
      <c r="AS20" s="35">
        <v>81</v>
      </c>
      <c r="AT20" s="35">
        <v>90.4</v>
      </c>
      <c r="AU20" s="35">
        <v>96.2</v>
      </c>
      <c r="AV20" s="35">
        <v>94.7</v>
      </c>
      <c r="AW20" s="35">
        <v>92.3</v>
      </c>
      <c r="AX20" s="34">
        <v>2</v>
      </c>
      <c r="AY20" s="35">
        <v>59.5</v>
      </c>
      <c r="AZ20" s="35">
        <v>68.900000000000006</v>
      </c>
      <c r="BA20" s="35">
        <v>78.3</v>
      </c>
      <c r="BB20" s="35">
        <v>84.3</v>
      </c>
      <c r="BC20" s="35">
        <v>92.8</v>
      </c>
      <c r="BD20" s="35">
        <v>96.3</v>
      </c>
      <c r="BE20" s="35">
        <v>94</v>
      </c>
      <c r="BF20" s="35">
        <v>90</v>
      </c>
      <c r="BG20" s="34">
        <v>3</v>
      </c>
      <c r="BH20" s="35">
        <v>59.8</v>
      </c>
      <c r="BI20" s="35">
        <v>71.099999999999994</v>
      </c>
      <c r="BJ20" s="35">
        <v>80.8</v>
      </c>
      <c r="BK20" s="35">
        <v>88</v>
      </c>
      <c r="BL20" s="35">
        <v>95</v>
      </c>
      <c r="BM20" s="35">
        <v>94.4</v>
      </c>
      <c r="BN20" s="35">
        <v>94.1</v>
      </c>
      <c r="BO20" s="35">
        <v>89</v>
      </c>
      <c r="BP20" s="34">
        <v>4</v>
      </c>
      <c r="BQ20" s="35">
        <v>65.400000000000006</v>
      </c>
      <c r="BR20" s="35">
        <v>77.2</v>
      </c>
      <c r="BS20" s="35">
        <v>84.5</v>
      </c>
      <c r="BT20" s="35">
        <v>89.8</v>
      </c>
      <c r="BU20" s="35">
        <v>95.5</v>
      </c>
      <c r="BV20" s="35">
        <v>94.3</v>
      </c>
      <c r="BW20" s="35">
        <v>92.5</v>
      </c>
      <c r="BX20" s="35">
        <v>88.8</v>
      </c>
      <c r="BY20" s="34">
        <v>5</v>
      </c>
      <c r="BZ20" s="35">
        <v>65.3</v>
      </c>
      <c r="CA20" s="35">
        <v>77.400000000000006</v>
      </c>
      <c r="CB20" s="35">
        <v>86.5</v>
      </c>
      <c r="CC20" s="35">
        <v>92.5</v>
      </c>
      <c r="CD20" s="35">
        <v>96.4</v>
      </c>
      <c r="CE20" s="35">
        <v>93</v>
      </c>
      <c r="CF20" s="35">
        <v>90.4</v>
      </c>
      <c r="CG20" s="35">
        <v>83.7</v>
      </c>
      <c r="CH20" s="34">
        <v>6</v>
      </c>
      <c r="CI20" s="35">
        <v>70.7</v>
      </c>
      <c r="CJ20" s="35">
        <v>82</v>
      </c>
      <c r="CK20" s="35">
        <v>89.3</v>
      </c>
      <c r="CL20" s="35">
        <v>93.3</v>
      </c>
      <c r="CM20" s="35">
        <v>95.5</v>
      </c>
      <c r="CN20" s="35">
        <v>93</v>
      </c>
      <c r="CO20" s="35">
        <v>90.1</v>
      </c>
      <c r="CP20" s="35">
        <v>83</v>
      </c>
      <c r="CQ20" s="34">
        <v>7</v>
      </c>
      <c r="CR20" s="35">
        <v>75.599999999999994</v>
      </c>
      <c r="CS20" s="35">
        <v>84.2</v>
      </c>
      <c r="CT20" s="35">
        <v>90.1</v>
      </c>
      <c r="CU20" s="35">
        <v>93.6</v>
      </c>
      <c r="CV20" s="35">
        <v>96.2</v>
      </c>
      <c r="CW20" s="35">
        <v>91.3</v>
      </c>
      <c r="CX20" s="35">
        <v>87.9</v>
      </c>
      <c r="CY20" s="35">
        <v>81.900000000000006</v>
      </c>
      <c r="CZ20" s="34">
        <v>8</v>
      </c>
      <c r="DA20" s="35">
        <v>77.599999999999994</v>
      </c>
      <c r="DB20" s="35">
        <v>88</v>
      </c>
      <c r="DC20" s="35">
        <v>93.4</v>
      </c>
      <c r="DD20" s="35">
        <v>93.8</v>
      </c>
      <c r="DE20" s="35">
        <v>94.2</v>
      </c>
      <c r="DF20" s="35">
        <v>91.4</v>
      </c>
      <c r="DG20" s="35">
        <v>87.9</v>
      </c>
      <c r="DH20" s="35">
        <v>79.900000000000006</v>
      </c>
      <c r="DI20" s="35">
        <v>1</v>
      </c>
      <c r="DJ20" s="36">
        <f t="shared" si="10"/>
        <v>35.911999999999999</v>
      </c>
      <c r="DK20" s="36">
        <f t="shared" si="10"/>
        <v>48.872</v>
      </c>
      <c r="DL20" s="36">
        <f t="shared" si="10"/>
        <v>50.727999999999994</v>
      </c>
      <c r="DM20" s="36">
        <f t="shared" si="10"/>
        <v>49.78</v>
      </c>
      <c r="DN20" s="36">
        <f t="shared" si="10"/>
        <v>52.608000000000004</v>
      </c>
      <c r="DO20" s="36">
        <f t="shared" si="10"/>
        <v>59.980000000000004</v>
      </c>
      <c r="DP20" s="36">
        <f t="shared" si="10"/>
        <v>54.616000000000007</v>
      </c>
      <c r="DQ20" s="36">
        <f t="shared" si="10"/>
        <v>54.891999999999996</v>
      </c>
      <c r="DR20" s="35">
        <v>12</v>
      </c>
      <c r="DS20" s="36">
        <f t="shared" si="11"/>
        <v>44.012</v>
      </c>
      <c r="DT20" s="36">
        <f t="shared" si="11"/>
        <v>55.172000000000004</v>
      </c>
      <c r="DU20" s="36">
        <f t="shared" si="11"/>
        <v>58.227999999999994</v>
      </c>
      <c r="DV20" s="36">
        <f t="shared" si="11"/>
        <v>53.08</v>
      </c>
      <c r="DW20" s="36">
        <f t="shared" si="11"/>
        <v>55.007999999999996</v>
      </c>
      <c r="DX20" s="36">
        <f t="shared" si="11"/>
        <v>60.08</v>
      </c>
      <c r="DY20" s="36">
        <f t="shared" si="11"/>
        <v>53.916000000000004</v>
      </c>
      <c r="DZ20" s="36">
        <f t="shared" si="11"/>
        <v>52.591999999999999</v>
      </c>
      <c r="EA20" s="35">
        <v>13</v>
      </c>
      <c r="EB20" s="36">
        <f t="shared" si="12"/>
        <v>44.311999999999998</v>
      </c>
      <c r="EC20" s="36">
        <f t="shared" si="12"/>
        <v>57.371999999999993</v>
      </c>
      <c r="ED20" s="36">
        <f t="shared" si="12"/>
        <v>60.727999999999994</v>
      </c>
      <c r="EE20" s="36">
        <f t="shared" si="12"/>
        <v>56.78</v>
      </c>
      <c r="EF20" s="36">
        <f t="shared" si="12"/>
        <v>57.207999999999998</v>
      </c>
      <c r="EG20" s="36">
        <f t="shared" si="12"/>
        <v>58.180000000000007</v>
      </c>
      <c r="EH20" s="36">
        <f t="shared" si="12"/>
        <v>54.015999999999998</v>
      </c>
      <c r="EI20" s="36">
        <f t="shared" si="12"/>
        <v>51.591999999999999</v>
      </c>
      <c r="EJ20" s="35">
        <v>14</v>
      </c>
      <c r="EK20" s="36">
        <f t="shared" si="13"/>
        <v>49.912000000000006</v>
      </c>
      <c r="EL20" s="36">
        <f t="shared" si="13"/>
        <v>63.472000000000001</v>
      </c>
      <c r="EM20" s="36">
        <f t="shared" si="13"/>
        <v>64.427999999999997</v>
      </c>
      <c r="EN20" s="36">
        <f t="shared" si="13"/>
        <v>58.58</v>
      </c>
      <c r="EO20" s="36">
        <f t="shared" si="13"/>
        <v>57.707999999999998</v>
      </c>
      <c r="EP20" s="36">
        <f t="shared" si="13"/>
        <v>58.08</v>
      </c>
      <c r="EQ20" s="36">
        <f t="shared" si="13"/>
        <v>52.416000000000004</v>
      </c>
      <c r="ER20" s="36">
        <f t="shared" si="13"/>
        <v>51.391999999999996</v>
      </c>
      <c r="ES20" s="35">
        <v>15</v>
      </c>
      <c r="ET20" s="36">
        <f t="shared" si="14"/>
        <v>49.811999999999998</v>
      </c>
      <c r="EU20" s="36">
        <f t="shared" si="14"/>
        <v>63.672000000000004</v>
      </c>
      <c r="EV20" s="36">
        <f t="shared" si="14"/>
        <v>66.427999999999997</v>
      </c>
      <c r="EW20" s="36">
        <f t="shared" si="14"/>
        <v>61.28</v>
      </c>
      <c r="EX20" s="36">
        <f t="shared" si="14"/>
        <v>58.608000000000004</v>
      </c>
      <c r="EY20" s="36">
        <f t="shared" si="14"/>
        <v>56.78</v>
      </c>
      <c r="EZ20" s="36">
        <f t="shared" si="14"/>
        <v>50.31600000000001</v>
      </c>
      <c r="FA20" s="36">
        <f t="shared" si="14"/>
        <v>46.292000000000002</v>
      </c>
      <c r="FB20" s="35">
        <v>16</v>
      </c>
      <c r="FC20" s="36">
        <f t="shared" si="15"/>
        <v>55.212000000000003</v>
      </c>
      <c r="FD20" s="36">
        <f t="shared" si="15"/>
        <v>68.271999999999991</v>
      </c>
      <c r="FE20" s="36">
        <f t="shared" si="15"/>
        <v>69.227999999999994</v>
      </c>
      <c r="FF20" s="36">
        <f t="shared" si="15"/>
        <v>62.08</v>
      </c>
      <c r="FG20" s="36">
        <f t="shared" si="15"/>
        <v>57.707999999999998</v>
      </c>
      <c r="FH20" s="36">
        <f t="shared" si="15"/>
        <v>56.78</v>
      </c>
      <c r="FI20" s="36">
        <f t="shared" si="15"/>
        <v>50.015999999999998</v>
      </c>
      <c r="FJ20" s="36">
        <f t="shared" si="15"/>
        <v>45.591999999999999</v>
      </c>
      <c r="FK20" s="35">
        <v>17</v>
      </c>
      <c r="FL20" s="36">
        <f t="shared" si="16"/>
        <v>60.111999999999995</v>
      </c>
      <c r="FM20" s="36">
        <f t="shared" si="16"/>
        <v>70.472000000000008</v>
      </c>
      <c r="FN20" s="36">
        <f t="shared" si="16"/>
        <v>70.027999999999992</v>
      </c>
      <c r="FO20" s="36">
        <f t="shared" si="16"/>
        <v>62.379999999999995</v>
      </c>
      <c r="FP20" s="36">
        <f t="shared" si="16"/>
        <v>58.408000000000001</v>
      </c>
      <c r="FQ20" s="36">
        <f t="shared" si="16"/>
        <v>55.08</v>
      </c>
      <c r="FR20" s="36">
        <f t="shared" si="16"/>
        <v>47.81600000000001</v>
      </c>
      <c r="FS20" s="36">
        <f t="shared" si="16"/>
        <v>44.492000000000004</v>
      </c>
      <c r="FT20" s="35">
        <v>18</v>
      </c>
      <c r="FU20" s="36">
        <f t="shared" si="17"/>
        <v>62.111999999999995</v>
      </c>
      <c r="FV20" s="36">
        <f t="shared" si="17"/>
        <v>74.271999999999991</v>
      </c>
      <c r="FW20" s="36">
        <f t="shared" si="17"/>
        <v>73.328000000000003</v>
      </c>
      <c r="FX20" s="36">
        <f t="shared" si="17"/>
        <v>62.58</v>
      </c>
      <c r="FY20" s="36">
        <f t="shared" si="17"/>
        <v>56.408000000000001</v>
      </c>
      <c r="FZ20" s="36">
        <f t="shared" si="17"/>
        <v>55.180000000000007</v>
      </c>
      <c r="GA20" s="36">
        <f t="shared" si="17"/>
        <v>47.81600000000001</v>
      </c>
      <c r="GB20" s="36">
        <f t="shared" si="17"/>
        <v>42.492000000000004</v>
      </c>
      <c r="GC20" s="35">
        <v>11</v>
      </c>
      <c r="GD20" s="36">
        <f t="shared" si="18"/>
        <v>36.840345445701033</v>
      </c>
      <c r="GE20" s="36">
        <f t="shared" si="19"/>
        <v>36.848538171650951</v>
      </c>
      <c r="GF20" s="35">
        <v>12</v>
      </c>
      <c r="GG20" s="36">
        <f t="shared" si="20"/>
        <v>35.249380736848281</v>
      </c>
      <c r="GH20" s="36">
        <f t="shared" si="21"/>
        <v>35.286173357037313</v>
      </c>
      <c r="GI20" s="35">
        <v>13</v>
      </c>
      <c r="GJ20" s="36">
        <f t="shared" si="22"/>
        <v>34.188751839736909</v>
      </c>
      <c r="GK20" s="36">
        <f t="shared" si="23"/>
        <v>34.219612243349104</v>
      </c>
      <c r="GL20" s="35">
        <v>14</v>
      </c>
      <c r="GM20" s="36">
        <f t="shared" si="24"/>
        <v>31.331043792889062</v>
      </c>
      <c r="GN20" s="36">
        <f t="shared" si="25"/>
        <v>31.389253568955397</v>
      </c>
      <c r="GO20" s="35">
        <v>15</v>
      </c>
      <c r="GP20" s="36">
        <f t="shared" si="26"/>
        <v>30.216636012028502</v>
      </c>
      <c r="GQ20" s="36">
        <f t="shared" si="27"/>
        <v>30.260574284116373</v>
      </c>
      <c r="GR20" s="35">
        <v>16</v>
      </c>
      <c r="GS20" s="36">
        <f t="shared" si="28"/>
        <v>27.390181610741877</v>
      </c>
      <c r="GT20" s="36">
        <f t="shared" si="29"/>
        <v>27.469978545672433</v>
      </c>
      <c r="GU20" s="35">
        <v>17</v>
      </c>
      <c r="GV20" s="36">
        <f t="shared" si="30"/>
        <v>26.008019587369148</v>
      </c>
      <c r="GW20" s="36">
        <f t="shared" si="31"/>
        <v>26.18949954543433</v>
      </c>
      <c r="GX20" s="35">
        <v>18</v>
      </c>
      <c r="GY20" s="36">
        <f t="shared" si="32"/>
        <v>22.794844838986918</v>
      </c>
      <c r="GZ20" s="36">
        <f t="shared" si="33"/>
        <v>22.931390591433228</v>
      </c>
      <c r="HA20" s="35">
        <v>-1.2</v>
      </c>
      <c r="HB20" s="35">
        <v>-0.49</v>
      </c>
      <c r="HC20" s="35">
        <v>0.14000000000000001</v>
      </c>
      <c r="HD20" s="35">
        <v>1.56</v>
      </c>
      <c r="HE20" s="35">
        <v>-2.98</v>
      </c>
      <c r="HF20" s="35">
        <v>-1.01</v>
      </c>
      <c r="HG20" s="35">
        <v>0.85</v>
      </c>
      <c r="HH20" s="35">
        <v>3.14</v>
      </c>
    </row>
    <row r="21" spans="1:216" x14ac:dyDescent="0.2">
      <c r="A21" s="8">
        <v>11</v>
      </c>
      <c r="C21" s="28" t="str">
        <f t="shared" ca="1" si="37"/>
        <v>SIN REGISTRO ISPCh</v>
      </c>
      <c r="D21" s="8" t="s">
        <v>898</v>
      </c>
      <c r="E21" s="29">
        <v>20.100000000000001</v>
      </c>
      <c r="F21" s="29">
        <v>17.100000000000001</v>
      </c>
      <c r="G21" s="29">
        <v>24.5</v>
      </c>
      <c r="H21" s="29">
        <v>34.799999999999997</v>
      </c>
      <c r="I21" s="29">
        <v>40.200000000000003</v>
      </c>
      <c r="J21" s="29">
        <v>39.6</v>
      </c>
      <c r="K21" s="29">
        <v>46.7</v>
      </c>
      <c r="L21" s="29">
        <v>43.1</v>
      </c>
      <c r="M21" s="30">
        <v>3.3</v>
      </c>
      <c r="N21" s="30">
        <v>2.2999999999999998</v>
      </c>
      <c r="O21" s="30">
        <v>2.8</v>
      </c>
      <c r="P21" s="30">
        <v>2.2000000000000002</v>
      </c>
      <c r="Q21" s="30">
        <v>2</v>
      </c>
      <c r="R21" s="30">
        <v>1.8</v>
      </c>
      <c r="S21" s="30">
        <v>4.2</v>
      </c>
      <c r="T21" s="30">
        <v>2.5</v>
      </c>
      <c r="U21" s="31">
        <f t="shared" si="0"/>
        <v>14.688000000000002</v>
      </c>
      <c r="V21" s="31">
        <f t="shared" si="1"/>
        <v>13.328000000000003</v>
      </c>
      <c r="W21" s="31">
        <f t="shared" si="2"/>
        <v>19.908000000000001</v>
      </c>
      <c r="X21" s="31">
        <f t="shared" si="3"/>
        <v>31.191999999999997</v>
      </c>
      <c r="Y21" s="31">
        <f t="shared" si="4"/>
        <v>36.92</v>
      </c>
      <c r="Z21" s="31">
        <f t="shared" si="5"/>
        <v>36.648000000000003</v>
      </c>
      <c r="AA21" s="31">
        <f t="shared" si="6"/>
        <v>39.812000000000005</v>
      </c>
      <c r="AB21" s="31">
        <f t="shared" si="7"/>
        <v>39</v>
      </c>
      <c r="AC21" s="32">
        <f t="shared" si="34"/>
        <v>38.44828915147545</v>
      </c>
      <c r="AD21" s="32">
        <f t="shared" si="35"/>
        <v>30.268077414331586</v>
      </c>
      <c r="AE21" s="32">
        <f t="shared" si="36"/>
        <v>20.964328648482024</v>
      </c>
      <c r="AF21" s="33">
        <f t="shared" si="8"/>
        <v>50.611999999999995</v>
      </c>
      <c r="AG21" s="33">
        <f t="shared" si="8"/>
        <v>62.072000000000003</v>
      </c>
      <c r="AH21" s="33">
        <f t="shared" si="8"/>
        <v>62.992000000000004</v>
      </c>
      <c r="AI21" s="33">
        <f t="shared" si="8"/>
        <v>57.108000000000004</v>
      </c>
      <c r="AJ21" s="33">
        <f t="shared" si="8"/>
        <v>54.58</v>
      </c>
      <c r="AK21" s="33">
        <f t="shared" si="8"/>
        <v>56.052</v>
      </c>
      <c r="AL21" s="33">
        <f t="shared" si="8"/>
        <v>52.687999999999995</v>
      </c>
      <c r="AM21" s="33">
        <f t="shared" si="8"/>
        <v>51.400000000000006</v>
      </c>
      <c r="AN21" s="32">
        <f t="shared" si="9"/>
        <v>32.802021980229753</v>
      </c>
      <c r="AO21" s="34">
        <v>1</v>
      </c>
      <c r="AP21" s="35">
        <v>51.4</v>
      </c>
      <c r="AQ21" s="35">
        <v>62.6</v>
      </c>
      <c r="AR21" s="35">
        <v>70.8</v>
      </c>
      <c r="AS21" s="35">
        <v>81</v>
      </c>
      <c r="AT21" s="35">
        <v>90.4</v>
      </c>
      <c r="AU21" s="35">
        <v>96.2</v>
      </c>
      <c r="AV21" s="35">
        <v>94.7</v>
      </c>
      <c r="AW21" s="35">
        <v>92.3</v>
      </c>
      <c r="AX21" s="34">
        <v>2</v>
      </c>
      <c r="AY21" s="35">
        <v>59.5</v>
      </c>
      <c r="AZ21" s="35">
        <v>68.900000000000006</v>
      </c>
      <c r="BA21" s="35">
        <v>78.3</v>
      </c>
      <c r="BB21" s="35">
        <v>84.3</v>
      </c>
      <c r="BC21" s="35">
        <v>92.8</v>
      </c>
      <c r="BD21" s="35">
        <v>96.3</v>
      </c>
      <c r="BE21" s="35">
        <v>94</v>
      </c>
      <c r="BF21" s="35">
        <v>90</v>
      </c>
      <c r="BG21" s="34">
        <v>3</v>
      </c>
      <c r="BH21" s="35">
        <v>59.8</v>
      </c>
      <c r="BI21" s="35">
        <v>71.099999999999994</v>
      </c>
      <c r="BJ21" s="35">
        <v>80.8</v>
      </c>
      <c r="BK21" s="35">
        <v>88</v>
      </c>
      <c r="BL21" s="35">
        <v>95</v>
      </c>
      <c r="BM21" s="35">
        <v>94.4</v>
      </c>
      <c r="BN21" s="35">
        <v>94.1</v>
      </c>
      <c r="BO21" s="35">
        <v>89</v>
      </c>
      <c r="BP21" s="34">
        <v>4</v>
      </c>
      <c r="BQ21" s="35">
        <v>65.400000000000006</v>
      </c>
      <c r="BR21" s="35">
        <v>77.2</v>
      </c>
      <c r="BS21" s="35">
        <v>84.5</v>
      </c>
      <c r="BT21" s="35">
        <v>89.8</v>
      </c>
      <c r="BU21" s="35">
        <v>95.5</v>
      </c>
      <c r="BV21" s="35">
        <v>94.3</v>
      </c>
      <c r="BW21" s="35">
        <v>92.5</v>
      </c>
      <c r="BX21" s="35">
        <v>88.8</v>
      </c>
      <c r="BY21" s="34">
        <v>5</v>
      </c>
      <c r="BZ21" s="35">
        <v>65.3</v>
      </c>
      <c r="CA21" s="35">
        <v>77.400000000000006</v>
      </c>
      <c r="CB21" s="35">
        <v>86.5</v>
      </c>
      <c r="CC21" s="35">
        <v>92.5</v>
      </c>
      <c r="CD21" s="35">
        <v>96.4</v>
      </c>
      <c r="CE21" s="35">
        <v>93</v>
      </c>
      <c r="CF21" s="35">
        <v>90.4</v>
      </c>
      <c r="CG21" s="35">
        <v>83.7</v>
      </c>
      <c r="CH21" s="34">
        <v>6</v>
      </c>
      <c r="CI21" s="35">
        <v>70.7</v>
      </c>
      <c r="CJ21" s="35">
        <v>82</v>
      </c>
      <c r="CK21" s="35">
        <v>89.3</v>
      </c>
      <c r="CL21" s="35">
        <v>93.3</v>
      </c>
      <c r="CM21" s="35">
        <v>95.5</v>
      </c>
      <c r="CN21" s="35">
        <v>93</v>
      </c>
      <c r="CO21" s="35">
        <v>90.1</v>
      </c>
      <c r="CP21" s="35">
        <v>83</v>
      </c>
      <c r="CQ21" s="34">
        <v>7</v>
      </c>
      <c r="CR21" s="35">
        <v>75.599999999999994</v>
      </c>
      <c r="CS21" s="35">
        <v>84.2</v>
      </c>
      <c r="CT21" s="35">
        <v>90.1</v>
      </c>
      <c r="CU21" s="35">
        <v>93.6</v>
      </c>
      <c r="CV21" s="35">
        <v>96.2</v>
      </c>
      <c r="CW21" s="35">
        <v>91.3</v>
      </c>
      <c r="CX21" s="35">
        <v>87.9</v>
      </c>
      <c r="CY21" s="35">
        <v>81.900000000000006</v>
      </c>
      <c r="CZ21" s="34">
        <v>8</v>
      </c>
      <c r="DA21" s="35">
        <v>77.599999999999994</v>
      </c>
      <c r="DB21" s="35">
        <v>88</v>
      </c>
      <c r="DC21" s="35">
        <v>93.4</v>
      </c>
      <c r="DD21" s="35">
        <v>93.8</v>
      </c>
      <c r="DE21" s="35">
        <v>94.2</v>
      </c>
      <c r="DF21" s="35">
        <v>91.4</v>
      </c>
      <c r="DG21" s="35">
        <v>87.9</v>
      </c>
      <c r="DH21" s="35">
        <v>79.900000000000006</v>
      </c>
      <c r="DI21" s="35">
        <v>1</v>
      </c>
      <c r="DJ21" s="36">
        <f t="shared" si="10"/>
        <v>36.711999999999996</v>
      </c>
      <c r="DK21" s="36">
        <f t="shared" si="10"/>
        <v>49.271999999999998</v>
      </c>
      <c r="DL21" s="36">
        <f t="shared" si="10"/>
        <v>50.891999999999996</v>
      </c>
      <c r="DM21" s="36">
        <f t="shared" si="10"/>
        <v>49.808000000000007</v>
      </c>
      <c r="DN21" s="36">
        <f t="shared" si="10"/>
        <v>53.480000000000004</v>
      </c>
      <c r="DO21" s="36">
        <f t="shared" si="10"/>
        <v>59.552</v>
      </c>
      <c r="DP21" s="36">
        <f t="shared" si="10"/>
        <v>54.887999999999998</v>
      </c>
      <c r="DQ21" s="36">
        <f t="shared" si="10"/>
        <v>53.3</v>
      </c>
      <c r="DR21" s="35">
        <v>13</v>
      </c>
      <c r="DS21" s="36">
        <f t="shared" si="11"/>
        <v>44.811999999999998</v>
      </c>
      <c r="DT21" s="36">
        <f t="shared" si="11"/>
        <v>55.572000000000003</v>
      </c>
      <c r="DU21" s="36">
        <f t="shared" si="11"/>
        <v>58.391999999999996</v>
      </c>
      <c r="DV21" s="36">
        <f t="shared" si="11"/>
        <v>53.108000000000004</v>
      </c>
      <c r="DW21" s="36">
        <f t="shared" si="11"/>
        <v>55.879999999999995</v>
      </c>
      <c r="DX21" s="36">
        <f t="shared" si="11"/>
        <v>59.651999999999994</v>
      </c>
      <c r="DY21" s="36">
        <f t="shared" si="11"/>
        <v>54.187999999999995</v>
      </c>
      <c r="DZ21" s="36">
        <f t="shared" si="11"/>
        <v>51</v>
      </c>
      <c r="EA21" s="35">
        <v>14</v>
      </c>
      <c r="EB21" s="36">
        <f t="shared" si="12"/>
        <v>45.111999999999995</v>
      </c>
      <c r="EC21" s="36">
        <f t="shared" si="12"/>
        <v>57.771999999999991</v>
      </c>
      <c r="ED21" s="36">
        <f t="shared" si="12"/>
        <v>60.891999999999996</v>
      </c>
      <c r="EE21" s="36">
        <f t="shared" si="12"/>
        <v>56.808000000000007</v>
      </c>
      <c r="EF21" s="36">
        <f t="shared" si="12"/>
        <v>58.08</v>
      </c>
      <c r="EG21" s="36">
        <f t="shared" si="12"/>
        <v>57.752000000000002</v>
      </c>
      <c r="EH21" s="36">
        <f t="shared" si="12"/>
        <v>54.28799999999999</v>
      </c>
      <c r="EI21" s="36">
        <f t="shared" si="12"/>
        <v>50</v>
      </c>
      <c r="EJ21" s="35">
        <v>15</v>
      </c>
      <c r="EK21" s="36">
        <f t="shared" si="13"/>
        <v>50.712000000000003</v>
      </c>
      <c r="EL21" s="36">
        <f t="shared" si="13"/>
        <v>63.872</v>
      </c>
      <c r="EM21" s="36">
        <f t="shared" si="13"/>
        <v>64.591999999999999</v>
      </c>
      <c r="EN21" s="36">
        <f t="shared" si="13"/>
        <v>58.608000000000004</v>
      </c>
      <c r="EO21" s="36">
        <f t="shared" si="13"/>
        <v>58.58</v>
      </c>
      <c r="EP21" s="36">
        <f t="shared" si="13"/>
        <v>57.651999999999994</v>
      </c>
      <c r="EQ21" s="36">
        <f t="shared" si="13"/>
        <v>52.687999999999995</v>
      </c>
      <c r="ER21" s="36">
        <f t="shared" si="13"/>
        <v>49.8</v>
      </c>
      <c r="ES21" s="35">
        <v>16</v>
      </c>
      <c r="ET21" s="36">
        <f t="shared" si="14"/>
        <v>50.611999999999995</v>
      </c>
      <c r="EU21" s="36">
        <f t="shared" si="14"/>
        <v>64.072000000000003</v>
      </c>
      <c r="EV21" s="36">
        <f t="shared" si="14"/>
        <v>66.591999999999999</v>
      </c>
      <c r="EW21" s="36">
        <f t="shared" si="14"/>
        <v>61.308000000000007</v>
      </c>
      <c r="EX21" s="36">
        <f t="shared" si="14"/>
        <v>59.480000000000004</v>
      </c>
      <c r="EY21" s="36">
        <f t="shared" si="14"/>
        <v>56.351999999999997</v>
      </c>
      <c r="EZ21" s="36">
        <f t="shared" si="14"/>
        <v>50.588000000000001</v>
      </c>
      <c r="FA21" s="36">
        <f t="shared" si="14"/>
        <v>44.7</v>
      </c>
      <c r="FB21" s="35">
        <v>17</v>
      </c>
      <c r="FC21" s="36">
        <f t="shared" si="15"/>
        <v>56.012</v>
      </c>
      <c r="FD21" s="36">
        <f t="shared" si="15"/>
        <v>68.671999999999997</v>
      </c>
      <c r="FE21" s="36">
        <f t="shared" si="15"/>
        <v>69.391999999999996</v>
      </c>
      <c r="FF21" s="36">
        <f t="shared" si="15"/>
        <v>62.108000000000004</v>
      </c>
      <c r="FG21" s="36">
        <f t="shared" si="15"/>
        <v>58.58</v>
      </c>
      <c r="FH21" s="36">
        <f t="shared" si="15"/>
        <v>56.351999999999997</v>
      </c>
      <c r="FI21" s="36">
        <f t="shared" si="15"/>
        <v>50.28799999999999</v>
      </c>
      <c r="FJ21" s="36">
        <f t="shared" si="15"/>
        <v>44</v>
      </c>
      <c r="FK21" s="35">
        <v>18</v>
      </c>
      <c r="FL21" s="36">
        <f t="shared" si="16"/>
        <v>60.911999999999992</v>
      </c>
      <c r="FM21" s="36">
        <f t="shared" si="16"/>
        <v>70.872</v>
      </c>
      <c r="FN21" s="36">
        <f t="shared" si="16"/>
        <v>70.191999999999993</v>
      </c>
      <c r="FO21" s="36">
        <f t="shared" si="16"/>
        <v>62.408000000000001</v>
      </c>
      <c r="FP21" s="36">
        <f t="shared" si="16"/>
        <v>59.28</v>
      </c>
      <c r="FQ21" s="36">
        <f t="shared" si="16"/>
        <v>54.651999999999994</v>
      </c>
      <c r="FR21" s="36">
        <f t="shared" si="16"/>
        <v>48.088000000000001</v>
      </c>
      <c r="FS21" s="36">
        <f t="shared" si="16"/>
        <v>42.900000000000006</v>
      </c>
      <c r="FT21" s="35">
        <v>19</v>
      </c>
      <c r="FU21" s="36">
        <f t="shared" si="17"/>
        <v>62.911999999999992</v>
      </c>
      <c r="FV21" s="36">
        <f t="shared" si="17"/>
        <v>74.671999999999997</v>
      </c>
      <c r="FW21" s="36">
        <f t="shared" si="17"/>
        <v>73.492000000000004</v>
      </c>
      <c r="FX21" s="36">
        <f t="shared" si="17"/>
        <v>62.608000000000004</v>
      </c>
      <c r="FY21" s="36">
        <f t="shared" si="17"/>
        <v>57.28</v>
      </c>
      <c r="FZ21" s="36">
        <f t="shared" si="17"/>
        <v>54.752000000000002</v>
      </c>
      <c r="GA21" s="36">
        <f t="shared" si="17"/>
        <v>48.088000000000001</v>
      </c>
      <c r="GB21" s="36">
        <f t="shared" si="17"/>
        <v>40.900000000000006</v>
      </c>
      <c r="GC21" s="35">
        <v>12</v>
      </c>
      <c r="GD21" s="36">
        <f t="shared" si="18"/>
        <v>37.089563483370796</v>
      </c>
      <c r="GE21" s="36">
        <f t="shared" si="19"/>
        <v>37.099997758139139</v>
      </c>
      <c r="GF21" s="35">
        <v>13</v>
      </c>
      <c r="GG21" s="36">
        <f t="shared" si="20"/>
        <v>35.251162806324444</v>
      </c>
      <c r="GH21" s="36">
        <f t="shared" si="21"/>
        <v>35.295453578146677</v>
      </c>
      <c r="GI21" s="35">
        <v>14</v>
      </c>
      <c r="GJ21" s="36">
        <f t="shared" si="22"/>
        <v>34.038772176164144</v>
      </c>
      <c r="GK21" s="36">
        <f t="shared" si="23"/>
        <v>34.074635742406102</v>
      </c>
      <c r="GL21" s="35">
        <v>15</v>
      </c>
      <c r="GM21" s="36">
        <f t="shared" si="24"/>
        <v>31.109271593684838</v>
      </c>
      <c r="GN21" s="36">
        <f t="shared" si="25"/>
        <v>31.175834977097182</v>
      </c>
      <c r="GO21" s="35">
        <v>16</v>
      </c>
      <c r="GP21" s="36">
        <f t="shared" si="26"/>
        <v>29.980148450781002</v>
      </c>
      <c r="GQ21" s="36">
        <f t="shared" si="27"/>
        <v>30.030209483397982</v>
      </c>
      <c r="GR21" s="35">
        <v>17</v>
      </c>
      <c r="GS21" s="36">
        <f t="shared" si="28"/>
        <v>27.129179472683248</v>
      </c>
      <c r="GT21" s="36">
        <f t="shared" si="29"/>
        <v>27.219631227512352</v>
      </c>
      <c r="GU21" s="35">
        <v>18</v>
      </c>
      <c r="GV21" s="36">
        <f t="shared" si="30"/>
        <v>25.706788884624928</v>
      </c>
      <c r="GW21" s="36">
        <f t="shared" si="31"/>
        <v>25.910881777692396</v>
      </c>
      <c r="GX21" s="35">
        <v>19</v>
      </c>
      <c r="GY21" s="36">
        <f t="shared" si="32"/>
        <v>22.490546831439715</v>
      </c>
      <c r="GZ21" s="36">
        <f t="shared" si="33"/>
        <v>22.643896886303821</v>
      </c>
      <c r="HA21" s="35">
        <v>-1.2</v>
      </c>
      <c r="HB21" s="35">
        <v>-0.49</v>
      </c>
      <c r="HC21" s="35">
        <v>0.14000000000000001</v>
      </c>
      <c r="HD21" s="35">
        <v>1.56</v>
      </c>
      <c r="HE21" s="35">
        <v>-2.98</v>
      </c>
      <c r="HF21" s="35">
        <v>-1.01</v>
      </c>
      <c r="HG21" s="35">
        <v>0.85</v>
      </c>
      <c r="HH21" s="35">
        <v>3.14</v>
      </c>
    </row>
    <row r="22" spans="1:216" x14ac:dyDescent="0.2">
      <c r="A22" s="8">
        <v>12</v>
      </c>
      <c r="C22" s="28" t="str">
        <f t="shared" ca="1" si="37"/>
        <v>SIN REGISTRO ISPCh</v>
      </c>
      <c r="D22" s="8" t="s">
        <v>899</v>
      </c>
      <c r="E22" s="29">
        <v>10.8</v>
      </c>
      <c r="F22" s="29">
        <v>8.1999999999999993</v>
      </c>
      <c r="G22" s="29">
        <v>14.2</v>
      </c>
      <c r="H22" s="29">
        <v>24.7</v>
      </c>
      <c r="I22" s="29">
        <v>29</v>
      </c>
      <c r="J22" s="29">
        <v>33.6</v>
      </c>
      <c r="K22" s="29">
        <v>34.200000000000003</v>
      </c>
      <c r="L22" s="29">
        <v>33.4</v>
      </c>
      <c r="M22" s="30">
        <v>3.4</v>
      </c>
      <c r="N22" s="30">
        <v>2.6</v>
      </c>
      <c r="O22" s="30">
        <v>2.1</v>
      </c>
      <c r="P22" s="30">
        <v>3.5</v>
      </c>
      <c r="Q22" s="30">
        <v>4</v>
      </c>
      <c r="R22" s="30">
        <v>3.5</v>
      </c>
      <c r="S22" s="30">
        <v>3.6</v>
      </c>
      <c r="T22" s="30">
        <v>3.8</v>
      </c>
      <c r="U22" s="31">
        <f t="shared" si="0"/>
        <v>5.2240000000000011</v>
      </c>
      <c r="V22" s="31">
        <f t="shared" si="1"/>
        <v>3.9359999999999991</v>
      </c>
      <c r="W22" s="31">
        <f t="shared" si="2"/>
        <v>10.756</v>
      </c>
      <c r="X22" s="31">
        <f t="shared" si="3"/>
        <v>18.96</v>
      </c>
      <c r="Y22" s="31">
        <f t="shared" si="4"/>
        <v>22.44</v>
      </c>
      <c r="Z22" s="31">
        <f t="shared" si="5"/>
        <v>27.860000000000003</v>
      </c>
      <c r="AA22" s="31">
        <f t="shared" si="6"/>
        <v>28.296000000000003</v>
      </c>
      <c r="AB22" s="31">
        <f t="shared" si="7"/>
        <v>27.167999999999999</v>
      </c>
      <c r="AC22" s="32">
        <f t="shared" si="34"/>
        <v>27.383671819935472</v>
      </c>
      <c r="AD22" s="32">
        <f t="shared" si="35"/>
        <v>19.783063051962809</v>
      </c>
      <c r="AE22" s="32">
        <f t="shared" si="36"/>
        <v>11.724441307055734</v>
      </c>
      <c r="AF22" s="33">
        <f t="shared" si="8"/>
        <v>60.075999999999993</v>
      </c>
      <c r="AG22" s="33">
        <f t="shared" si="8"/>
        <v>71.464000000000013</v>
      </c>
      <c r="AH22" s="33">
        <f t="shared" si="8"/>
        <v>72.144000000000005</v>
      </c>
      <c r="AI22" s="33">
        <f t="shared" si="8"/>
        <v>69.34</v>
      </c>
      <c r="AJ22" s="33">
        <f t="shared" si="8"/>
        <v>69.06</v>
      </c>
      <c r="AK22" s="33">
        <f t="shared" si="8"/>
        <v>64.84</v>
      </c>
      <c r="AL22" s="33">
        <f t="shared" si="8"/>
        <v>64.203999999999994</v>
      </c>
      <c r="AM22" s="33">
        <f t="shared" si="8"/>
        <v>63.232000000000006</v>
      </c>
      <c r="AN22" s="32">
        <f t="shared" si="9"/>
        <v>22.53062950649695</v>
      </c>
      <c r="AO22" s="34">
        <v>1</v>
      </c>
      <c r="AP22" s="35">
        <v>51.4</v>
      </c>
      <c r="AQ22" s="35">
        <v>62.6</v>
      </c>
      <c r="AR22" s="35">
        <v>70.8</v>
      </c>
      <c r="AS22" s="35">
        <v>81</v>
      </c>
      <c r="AT22" s="35">
        <v>90.4</v>
      </c>
      <c r="AU22" s="35">
        <v>96.2</v>
      </c>
      <c r="AV22" s="35">
        <v>94.7</v>
      </c>
      <c r="AW22" s="35">
        <v>92.3</v>
      </c>
      <c r="AX22" s="34">
        <v>2</v>
      </c>
      <c r="AY22" s="35">
        <v>59.5</v>
      </c>
      <c r="AZ22" s="35">
        <v>68.900000000000006</v>
      </c>
      <c r="BA22" s="35">
        <v>78.3</v>
      </c>
      <c r="BB22" s="35">
        <v>84.3</v>
      </c>
      <c r="BC22" s="35">
        <v>92.8</v>
      </c>
      <c r="BD22" s="35">
        <v>96.3</v>
      </c>
      <c r="BE22" s="35">
        <v>94</v>
      </c>
      <c r="BF22" s="35">
        <v>90</v>
      </c>
      <c r="BG22" s="34">
        <v>3</v>
      </c>
      <c r="BH22" s="35">
        <v>59.8</v>
      </c>
      <c r="BI22" s="35">
        <v>71.099999999999994</v>
      </c>
      <c r="BJ22" s="35">
        <v>80.8</v>
      </c>
      <c r="BK22" s="35">
        <v>88</v>
      </c>
      <c r="BL22" s="35">
        <v>95</v>
      </c>
      <c r="BM22" s="35">
        <v>94.4</v>
      </c>
      <c r="BN22" s="35">
        <v>94.1</v>
      </c>
      <c r="BO22" s="35">
        <v>89</v>
      </c>
      <c r="BP22" s="34">
        <v>4</v>
      </c>
      <c r="BQ22" s="35">
        <v>65.400000000000006</v>
      </c>
      <c r="BR22" s="35">
        <v>77.2</v>
      </c>
      <c r="BS22" s="35">
        <v>84.5</v>
      </c>
      <c r="BT22" s="35">
        <v>89.8</v>
      </c>
      <c r="BU22" s="35">
        <v>95.5</v>
      </c>
      <c r="BV22" s="35">
        <v>94.3</v>
      </c>
      <c r="BW22" s="35">
        <v>92.5</v>
      </c>
      <c r="BX22" s="35">
        <v>88.8</v>
      </c>
      <c r="BY22" s="34">
        <v>5</v>
      </c>
      <c r="BZ22" s="35">
        <v>65.3</v>
      </c>
      <c r="CA22" s="35">
        <v>77.400000000000006</v>
      </c>
      <c r="CB22" s="35">
        <v>86.5</v>
      </c>
      <c r="CC22" s="35">
        <v>92.5</v>
      </c>
      <c r="CD22" s="35">
        <v>96.4</v>
      </c>
      <c r="CE22" s="35">
        <v>93</v>
      </c>
      <c r="CF22" s="35">
        <v>90.4</v>
      </c>
      <c r="CG22" s="35">
        <v>83.7</v>
      </c>
      <c r="CH22" s="34">
        <v>6</v>
      </c>
      <c r="CI22" s="35">
        <v>70.7</v>
      </c>
      <c r="CJ22" s="35">
        <v>82</v>
      </c>
      <c r="CK22" s="35">
        <v>89.3</v>
      </c>
      <c r="CL22" s="35">
        <v>93.3</v>
      </c>
      <c r="CM22" s="35">
        <v>95.5</v>
      </c>
      <c r="CN22" s="35">
        <v>93</v>
      </c>
      <c r="CO22" s="35">
        <v>90.1</v>
      </c>
      <c r="CP22" s="35">
        <v>83</v>
      </c>
      <c r="CQ22" s="34">
        <v>7</v>
      </c>
      <c r="CR22" s="35">
        <v>75.599999999999994</v>
      </c>
      <c r="CS22" s="35">
        <v>84.2</v>
      </c>
      <c r="CT22" s="35">
        <v>90.1</v>
      </c>
      <c r="CU22" s="35">
        <v>93.6</v>
      </c>
      <c r="CV22" s="35">
        <v>96.2</v>
      </c>
      <c r="CW22" s="35">
        <v>91.3</v>
      </c>
      <c r="CX22" s="35">
        <v>87.9</v>
      </c>
      <c r="CY22" s="35">
        <v>81.900000000000006</v>
      </c>
      <c r="CZ22" s="34">
        <v>8</v>
      </c>
      <c r="DA22" s="35">
        <v>77.599999999999994</v>
      </c>
      <c r="DB22" s="35">
        <v>88</v>
      </c>
      <c r="DC22" s="35">
        <v>93.4</v>
      </c>
      <c r="DD22" s="35">
        <v>93.8</v>
      </c>
      <c r="DE22" s="35">
        <v>94.2</v>
      </c>
      <c r="DF22" s="35">
        <v>91.4</v>
      </c>
      <c r="DG22" s="35">
        <v>87.9</v>
      </c>
      <c r="DH22" s="35">
        <v>79.900000000000006</v>
      </c>
      <c r="DI22" s="35">
        <v>1</v>
      </c>
      <c r="DJ22" s="36">
        <f t="shared" si="10"/>
        <v>46.175999999999995</v>
      </c>
      <c r="DK22" s="36">
        <f t="shared" si="10"/>
        <v>58.664000000000001</v>
      </c>
      <c r="DL22" s="36">
        <f t="shared" si="10"/>
        <v>60.043999999999997</v>
      </c>
      <c r="DM22" s="36">
        <f t="shared" si="10"/>
        <v>62.04</v>
      </c>
      <c r="DN22" s="36">
        <f t="shared" si="10"/>
        <v>67.960000000000008</v>
      </c>
      <c r="DO22" s="36">
        <f t="shared" si="10"/>
        <v>68.34</v>
      </c>
      <c r="DP22" s="36">
        <f t="shared" si="10"/>
        <v>66.403999999999996</v>
      </c>
      <c r="DQ22" s="36">
        <f t="shared" si="10"/>
        <v>65.132000000000005</v>
      </c>
      <c r="DR22" s="35">
        <v>20</v>
      </c>
      <c r="DS22" s="36">
        <f t="shared" si="11"/>
        <v>54.275999999999996</v>
      </c>
      <c r="DT22" s="36">
        <f t="shared" si="11"/>
        <v>64.964000000000013</v>
      </c>
      <c r="DU22" s="36">
        <f t="shared" si="11"/>
        <v>67.543999999999997</v>
      </c>
      <c r="DV22" s="36">
        <f t="shared" si="11"/>
        <v>65.34</v>
      </c>
      <c r="DW22" s="36">
        <f t="shared" si="11"/>
        <v>70.36</v>
      </c>
      <c r="DX22" s="36">
        <f t="shared" si="11"/>
        <v>68.44</v>
      </c>
      <c r="DY22" s="36">
        <f t="shared" si="11"/>
        <v>65.703999999999994</v>
      </c>
      <c r="DZ22" s="36">
        <f t="shared" si="11"/>
        <v>62.832000000000001</v>
      </c>
      <c r="EA22" s="35">
        <v>21</v>
      </c>
      <c r="EB22" s="36">
        <f t="shared" si="12"/>
        <v>54.575999999999993</v>
      </c>
      <c r="EC22" s="36">
        <f t="shared" si="12"/>
        <v>67.164000000000001</v>
      </c>
      <c r="ED22" s="36">
        <f t="shared" si="12"/>
        <v>70.043999999999997</v>
      </c>
      <c r="EE22" s="36">
        <f t="shared" si="12"/>
        <v>69.039999999999992</v>
      </c>
      <c r="EF22" s="36">
        <f t="shared" si="12"/>
        <v>72.56</v>
      </c>
      <c r="EG22" s="36">
        <f t="shared" si="12"/>
        <v>66.540000000000006</v>
      </c>
      <c r="EH22" s="36">
        <f t="shared" si="12"/>
        <v>65.803999999999988</v>
      </c>
      <c r="EI22" s="36">
        <f t="shared" si="12"/>
        <v>61.832000000000001</v>
      </c>
      <c r="EJ22" s="35">
        <v>22</v>
      </c>
      <c r="EK22" s="36">
        <f t="shared" si="13"/>
        <v>60.176000000000002</v>
      </c>
      <c r="EL22" s="36">
        <f t="shared" si="13"/>
        <v>73.26400000000001</v>
      </c>
      <c r="EM22" s="36">
        <f t="shared" si="13"/>
        <v>73.744</v>
      </c>
      <c r="EN22" s="36">
        <f t="shared" si="13"/>
        <v>70.84</v>
      </c>
      <c r="EO22" s="36">
        <f t="shared" si="13"/>
        <v>73.06</v>
      </c>
      <c r="EP22" s="36">
        <f t="shared" si="13"/>
        <v>66.44</v>
      </c>
      <c r="EQ22" s="36">
        <f t="shared" si="13"/>
        <v>64.203999999999994</v>
      </c>
      <c r="ER22" s="36">
        <f t="shared" si="13"/>
        <v>61.631999999999998</v>
      </c>
      <c r="ES22" s="35">
        <v>23</v>
      </c>
      <c r="ET22" s="36">
        <f t="shared" si="14"/>
        <v>60.075999999999993</v>
      </c>
      <c r="EU22" s="36">
        <f t="shared" si="14"/>
        <v>73.464000000000013</v>
      </c>
      <c r="EV22" s="36">
        <f t="shared" si="14"/>
        <v>75.744</v>
      </c>
      <c r="EW22" s="36">
        <f t="shared" si="14"/>
        <v>73.539999999999992</v>
      </c>
      <c r="EX22" s="36">
        <f t="shared" si="14"/>
        <v>73.960000000000008</v>
      </c>
      <c r="EY22" s="36">
        <f t="shared" si="14"/>
        <v>65.14</v>
      </c>
      <c r="EZ22" s="36">
        <f t="shared" si="14"/>
        <v>62.103999999999999</v>
      </c>
      <c r="FA22" s="36">
        <f t="shared" si="14"/>
        <v>56.532000000000004</v>
      </c>
      <c r="FB22" s="35">
        <v>24</v>
      </c>
      <c r="FC22" s="36">
        <f t="shared" si="15"/>
        <v>65.475999999999999</v>
      </c>
      <c r="FD22" s="36">
        <f t="shared" si="15"/>
        <v>78.064000000000007</v>
      </c>
      <c r="FE22" s="36">
        <f t="shared" si="15"/>
        <v>78.543999999999997</v>
      </c>
      <c r="FF22" s="36">
        <f t="shared" si="15"/>
        <v>74.34</v>
      </c>
      <c r="FG22" s="36">
        <f t="shared" si="15"/>
        <v>73.06</v>
      </c>
      <c r="FH22" s="36">
        <f t="shared" si="15"/>
        <v>65.14</v>
      </c>
      <c r="FI22" s="36">
        <f t="shared" si="15"/>
        <v>61.803999999999988</v>
      </c>
      <c r="FJ22" s="36">
        <f t="shared" si="15"/>
        <v>55.832000000000001</v>
      </c>
      <c r="FK22" s="35">
        <v>25</v>
      </c>
      <c r="FL22" s="36">
        <f t="shared" si="16"/>
        <v>70.375999999999991</v>
      </c>
      <c r="FM22" s="36">
        <f t="shared" si="16"/>
        <v>80.26400000000001</v>
      </c>
      <c r="FN22" s="36">
        <f t="shared" si="16"/>
        <v>79.343999999999994</v>
      </c>
      <c r="FO22" s="36">
        <f t="shared" si="16"/>
        <v>74.639999999999986</v>
      </c>
      <c r="FP22" s="36">
        <f t="shared" si="16"/>
        <v>73.760000000000005</v>
      </c>
      <c r="FQ22" s="36">
        <f t="shared" si="16"/>
        <v>63.44</v>
      </c>
      <c r="FR22" s="36">
        <f t="shared" si="16"/>
        <v>59.603999999999999</v>
      </c>
      <c r="FS22" s="36">
        <f t="shared" si="16"/>
        <v>54.732000000000006</v>
      </c>
      <c r="FT22" s="35">
        <v>26</v>
      </c>
      <c r="FU22" s="36">
        <f t="shared" si="17"/>
        <v>72.375999999999991</v>
      </c>
      <c r="FV22" s="36">
        <f t="shared" si="17"/>
        <v>84.064000000000007</v>
      </c>
      <c r="FW22" s="36">
        <f t="shared" si="17"/>
        <v>82.644000000000005</v>
      </c>
      <c r="FX22" s="36">
        <f t="shared" si="17"/>
        <v>74.84</v>
      </c>
      <c r="FY22" s="36">
        <f t="shared" si="17"/>
        <v>71.760000000000005</v>
      </c>
      <c r="FZ22" s="36">
        <f t="shared" si="17"/>
        <v>63.540000000000006</v>
      </c>
      <c r="GA22" s="36">
        <f t="shared" si="17"/>
        <v>59.603999999999999</v>
      </c>
      <c r="GB22" s="36">
        <f t="shared" si="17"/>
        <v>52.732000000000006</v>
      </c>
      <c r="GC22" s="35">
        <v>19</v>
      </c>
      <c r="GD22" s="36">
        <f t="shared" si="18"/>
        <v>26.181532633263274</v>
      </c>
      <c r="GE22" s="36">
        <f t="shared" si="19"/>
        <v>26.189012804321095</v>
      </c>
      <c r="GF22" s="35">
        <v>20</v>
      </c>
      <c r="GG22" s="36">
        <f t="shared" si="20"/>
        <v>24.438275428224799</v>
      </c>
      <c r="GH22" s="36">
        <f t="shared" si="21"/>
        <v>24.470696839562081</v>
      </c>
      <c r="GI22" s="35">
        <v>21</v>
      </c>
      <c r="GJ22" s="36">
        <f t="shared" si="22"/>
        <v>22.88372672800952</v>
      </c>
      <c r="GK22" s="36">
        <f t="shared" si="23"/>
        <v>22.907991132632191</v>
      </c>
      <c r="GL22" s="35">
        <v>22</v>
      </c>
      <c r="GM22" s="36">
        <f t="shared" si="24"/>
        <v>20.615606514217561</v>
      </c>
      <c r="GN22" s="36">
        <f t="shared" si="25"/>
        <v>20.66803456702975</v>
      </c>
      <c r="GO22" s="35">
        <v>23</v>
      </c>
      <c r="GP22" s="36">
        <f t="shared" si="26"/>
        <v>19.447210370569067</v>
      </c>
      <c r="GQ22" s="36">
        <f t="shared" si="27"/>
        <v>19.486299711627709</v>
      </c>
      <c r="GR22" s="35">
        <v>24</v>
      </c>
      <c r="GS22" s="36">
        <f t="shared" si="28"/>
        <v>17.175253888290541</v>
      </c>
      <c r="GT22" s="36">
        <f t="shared" si="29"/>
        <v>17.255966064828229</v>
      </c>
      <c r="GU22" s="35">
        <v>25</v>
      </c>
      <c r="GV22" s="36">
        <f t="shared" si="30"/>
        <v>15.85953050524337</v>
      </c>
      <c r="GW22" s="36">
        <f t="shared" si="31"/>
        <v>16.046008635582737</v>
      </c>
      <c r="GX22" s="35">
        <v>26</v>
      </c>
      <c r="GY22" s="36">
        <f t="shared" si="32"/>
        <v>12.96830173812522</v>
      </c>
      <c r="GZ22" s="36">
        <f t="shared" si="33"/>
        <v>13.119572881093262</v>
      </c>
      <c r="HA22" s="35">
        <v>-1.2</v>
      </c>
      <c r="HB22" s="35">
        <v>-0.49</v>
      </c>
      <c r="HC22" s="35">
        <v>0.14000000000000001</v>
      </c>
      <c r="HD22" s="35">
        <v>1.56</v>
      </c>
      <c r="HE22" s="35">
        <v>-2.98</v>
      </c>
      <c r="HF22" s="35">
        <v>-1.01</v>
      </c>
      <c r="HG22" s="35">
        <v>0.85</v>
      </c>
      <c r="HH22" s="35">
        <v>3.14</v>
      </c>
    </row>
    <row r="23" spans="1:216" x14ac:dyDescent="0.2">
      <c r="A23" s="8">
        <v>13</v>
      </c>
      <c r="C23" s="28" t="str">
        <f t="shared" ca="1" si="37"/>
        <v>SIN REGISTRO ISPCh</v>
      </c>
      <c r="D23" s="8" t="s">
        <v>900</v>
      </c>
      <c r="E23" s="29">
        <v>14.7</v>
      </c>
      <c r="F23" s="29">
        <v>14.9</v>
      </c>
      <c r="G23" s="29">
        <v>19.5</v>
      </c>
      <c r="H23" s="29">
        <v>26.6</v>
      </c>
      <c r="I23" s="29">
        <v>32.6</v>
      </c>
      <c r="J23" s="29">
        <v>34.4</v>
      </c>
      <c r="K23" s="29">
        <v>37.299999999999997</v>
      </c>
      <c r="L23" s="29">
        <v>36.5</v>
      </c>
      <c r="M23" s="30">
        <v>3.8</v>
      </c>
      <c r="N23" s="30">
        <v>3.1</v>
      </c>
      <c r="O23" s="30">
        <v>2.6</v>
      </c>
      <c r="P23" s="30">
        <v>2.5</v>
      </c>
      <c r="Q23" s="30">
        <v>2.2999999999999998</v>
      </c>
      <c r="R23" s="30">
        <v>2.6</v>
      </c>
      <c r="S23" s="30">
        <v>3.8</v>
      </c>
      <c r="T23" s="30">
        <v>3.5</v>
      </c>
      <c r="U23" s="31">
        <f t="shared" si="0"/>
        <v>8.468</v>
      </c>
      <c r="V23" s="31">
        <f t="shared" si="1"/>
        <v>9.8160000000000007</v>
      </c>
      <c r="W23" s="31">
        <f t="shared" si="2"/>
        <v>15.236000000000001</v>
      </c>
      <c r="X23" s="31">
        <f t="shared" si="3"/>
        <v>22.5</v>
      </c>
      <c r="Y23" s="31">
        <f t="shared" si="4"/>
        <v>28.828000000000003</v>
      </c>
      <c r="Z23" s="31">
        <f t="shared" si="5"/>
        <v>30.135999999999999</v>
      </c>
      <c r="AA23" s="31">
        <f t="shared" si="6"/>
        <v>31.067999999999998</v>
      </c>
      <c r="AB23" s="31">
        <f t="shared" si="7"/>
        <v>30.76</v>
      </c>
      <c r="AC23" s="32">
        <f t="shared" si="34"/>
        <v>30.824381179560458</v>
      </c>
      <c r="AD23" s="32">
        <f t="shared" si="35"/>
        <v>24.502132622894461</v>
      </c>
      <c r="AE23" s="32">
        <f t="shared" si="36"/>
        <v>16.953301047244395</v>
      </c>
      <c r="AF23" s="33">
        <f t="shared" si="8"/>
        <v>56.831999999999994</v>
      </c>
      <c r="AG23" s="33">
        <f t="shared" si="8"/>
        <v>65.584000000000003</v>
      </c>
      <c r="AH23" s="33">
        <f t="shared" si="8"/>
        <v>67.664000000000001</v>
      </c>
      <c r="AI23" s="33">
        <f t="shared" si="8"/>
        <v>65.8</v>
      </c>
      <c r="AJ23" s="33">
        <f t="shared" si="8"/>
        <v>62.671999999999997</v>
      </c>
      <c r="AK23" s="33">
        <f t="shared" si="8"/>
        <v>62.564000000000007</v>
      </c>
      <c r="AL23" s="33">
        <f t="shared" si="8"/>
        <v>61.432000000000002</v>
      </c>
      <c r="AM23" s="33">
        <f t="shared" si="8"/>
        <v>59.64</v>
      </c>
      <c r="AN23" s="32">
        <f t="shared" si="9"/>
        <v>27.05375915555264</v>
      </c>
      <c r="AO23" s="34">
        <v>1</v>
      </c>
      <c r="AP23" s="35">
        <v>51.4</v>
      </c>
      <c r="AQ23" s="35">
        <v>62.6</v>
      </c>
      <c r="AR23" s="35">
        <v>70.8</v>
      </c>
      <c r="AS23" s="35">
        <v>81</v>
      </c>
      <c r="AT23" s="35">
        <v>90.4</v>
      </c>
      <c r="AU23" s="35">
        <v>96.2</v>
      </c>
      <c r="AV23" s="35">
        <v>94.7</v>
      </c>
      <c r="AW23" s="35">
        <v>92.3</v>
      </c>
      <c r="AX23" s="34">
        <v>2</v>
      </c>
      <c r="AY23" s="35">
        <v>59.5</v>
      </c>
      <c r="AZ23" s="35">
        <v>68.900000000000006</v>
      </c>
      <c r="BA23" s="35">
        <v>78.3</v>
      </c>
      <c r="BB23" s="35">
        <v>84.3</v>
      </c>
      <c r="BC23" s="35">
        <v>92.8</v>
      </c>
      <c r="BD23" s="35">
        <v>96.3</v>
      </c>
      <c r="BE23" s="35">
        <v>94</v>
      </c>
      <c r="BF23" s="35">
        <v>90</v>
      </c>
      <c r="BG23" s="34">
        <v>3</v>
      </c>
      <c r="BH23" s="35">
        <v>59.8</v>
      </c>
      <c r="BI23" s="35">
        <v>71.099999999999994</v>
      </c>
      <c r="BJ23" s="35">
        <v>80.8</v>
      </c>
      <c r="BK23" s="35">
        <v>88</v>
      </c>
      <c r="BL23" s="35">
        <v>95</v>
      </c>
      <c r="BM23" s="35">
        <v>94.4</v>
      </c>
      <c r="BN23" s="35">
        <v>94.1</v>
      </c>
      <c r="BO23" s="35">
        <v>89</v>
      </c>
      <c r="BP23" s="34">
        <v>4</v>
      </c>
      <c r="BQ23" s="35">
        <v>65.400000000000006</v>
      </c>
      <c r="BR23" s="35">
        <v>77.2</v>
      </c>
      <c r="BS23" s="35">
        <v>84.5</v>
      </c>
      <c r="BT23" s="35">
        <v>89.8</v>
      </c>
      <c r="BU23" s="35">
        <v>95.5</v>
      </c>
      <c r="BV23" s="35">
        <v>94.3</v>
      </c>
      <c r="BW23" s="35">
        <v>92.5</v>
      </c>
      <c r="BX23" s="35">
        <v>88.8</v>
      </c>
      <c r="BY23" s="34">
        <v>5</v>
      </c>
      <c r="BZ23" s="35">
        <v>65.3</v>
      </c>
      <c r="CA23" s="35">
        <v>77.400000000000006</v>
      </c>
      <c r="CB23" s="35">
        <v>86.5</v>
      </c>
      <c r="CC23" s="35">
        <v>92.5</v>
      </c>
      <c r="CD23" s="35">
        <v>96.4</v>
      </c>
      <c r="CE23" s="35">
        <v>93</v>
      </c>
      <c r="CF23" s="35">
        <v>90.4</v>
      </c>
      <c r="CG23" s="35">
        <v>83.7</v>
      </c>
      <c r="CH23" s="34">
        <v>6</v>
      </c>
      <c r="CI23" s="35">
        <v>70.7</v>
      </c>
      <c r="CJ23" s="35">
        <v>82</v>
      </c>
      <c r="CK23" s="35">
        <v>89.3</v>
      </c>
      <c r="CL23" s="35">
        <v>93.3</v>
      </c>
      <c r="CM23" s="35">
        <v>95.5</v>
      </c>
      <c r="CN23" s="35">
        <v>93</v>
      </c>
      <c r="CO23" s="35">
        <v>90.1</v>
      </c>
      <c r="CP23" s="35">
        <v>83</v>
      </c>
      <c r="CQ23" s="34">
        <v>7</v>
      </c>
      <c r="CR23" s="35">
        <v>75.599999999999994</v>
      </c>
      <c r="CS23" s="35">
        <v>84.2</v>
      </c>
      <c r="CT23" s="35">
        <v>90.1</v>
      </c>
      <c r="CU23" s="35">
        <v>93.6</v>
      </c>
      <c r="CV23" s="35">
        <v>96.2</v>
      </c>
      <c r="CW23" s="35">
        <v>91.3</v>
      </c>
      <c r="CX23" s="35">
        <v>87.9</v>
      </c>
      <c r="CY23" s="35">
        <v>81.900000000000006</v>
      </c>
      <c r="CZ23" s="34">
        <v>8</v>
      </c>
      <c r="DA23" s="35">
        <v>77.599999999999994</v>
      </c>
      <c r="DB23" s="35">
        <v>88</v>
      </c>
      <c r="DC23" s="35">
        <v>93.4</v>
      </c>
      <c r="DD23" s="35">
        <v>93.8</v>
      </c>
      <c r="DE23" s="35">
        <v>94.2</v>
      </c>
      <c r="DF23" s="35">
        <v>91.4</v>
      </c>
      <c r="DG23" s="35">
        <v>87.9</v>
      </c>
      <c r="DH23" s="35">
        <v>79.900000000000006</v>
      </c>
      <c r="DI23" s="35">
        <v>1</v>
      </c>
      <c r="DJ23" s="36">
        <f t="shared" si="10"/>
        <v>42.932000000000002</v>
      </c>
      <c r="DK23" s="36">
        <f t="shared" si="10"/>
        <v>52.783999999999999</v>
      </c>
      <c r="DL23" s="36">
        <f t="shared" si="10"/>
        <v>55.563999999999993</v>
      </c>
      <c r="DM23" s="36">
        <f t="shared" si="10"/>
        <v>58.5</v>
      </c>
      <c r="DN23" s="36">
        <f t="shared" si="10"/>
        <v>61.572000000000003</v>
      </c>
      <c r="DO23" s="36">
        <f t="shared" si="10"/>
        <v>66.064000000000007</v>
      </c>
      <c r="DP23" s="36">
        <f t="shared" si="10"/>
        <v>63.632000000000005</v>
      </c>
      <c r="DQ23" s="36">
        <f t="shared" si="10"/>
        <v>61.539999999999992</v>
      </c>
      <c r="DR23" s="35">
        <v>21</v>
      </c>
      <c r="DS23" s="36">
        <f t="shared" si="11"/>
        <v>51.031999999999996</v>
      </c>
      <c r="DT23" s="36">
        <f t="shared" si="11"/>
        <v>59.084000000000003</v>
      </c>
      <c r="DU23" s="36">
        <f t="shared" si="11"/>
        <v>63.063999999999993</v>
      </c>
      <c r="DV23" s="36">
        <f t="shared" si="11"/>
        <v>61.8</v>
      </c>
      <c r="DW23" s="36">
        <f t="shared" si="11"/>
        <v>63.971999999999994</v>
      </c>
      <c r="DX23" s="36">
        <f t="shared" si="11"/>
        <v>66.164000000000001</v>
      </c>
      <c r="DY23" s="36">
        <f t="shared" si="11"/>
        <v>62.932000000000002</v>
      </c>
      <c r="DZ23" s="36">
        <f t="shared" si="11"/>
        <v>59.239999999999995</v>
      </c>
      <c r="EA23" s="35">
        <v>22</v>
      </c>
      <c r="EB23" s="36">
        <f t="shared" si="12"/>
        <v>51.331999999999994</v>
      </c>
      <c r="EC23" s="36">
        <f t="shared" si="12"/>
        <v>61.283999999999992</v>
      </c>
      <c r="ED23" s="36">
        <f t="shared" si="12"/>
        <v>65.563999999999993</v>
      </c>
      <c r="EE23" s="36">
        <f t="shared" si="12"/>
        <v>65.5</v>
      </c>
      <c r="EF23" s="36">
        <f t="shared" si="12"/>
        <v>66.171999999999997</v>
      </c>
      <c r="EG23" s="36">
        <f t="shared" si="12"/>
        <v>64.26400000000001</v>
      </c>
      <c r="EH23" s="36">
        <f t="shared" si="12"/>
        <v>63.031999999999996</v>
      </c>
      <c r="EI23" s="36">
        <f t="shared" si="12"/>
        <v>58.239999999999995</v>
      </c>
      <c r="EJ23" s="35">
        <v>23</v>
      </c>
      <c r="EK23" s="36">
        <f t="shared" si="13"/>
        <v>56.932000000000002</v>
      </c>
      <c r="EL23" s="36">
        <f t="shared" si="13"/>
        <v>67.384</v>
      </c>
      <c r="EM23" s="36">
        <f t="shared" si="13"/>
        <v>69.263999999999996</v>
      </c>
      <c r="EN23" s="36">
        <f t="shared" si="13"/>
        <v>67.3</v>
      </c>
      <c r="EO23" s="36">
        <f t="shared" si="13"/>
        <v>66.671999999999997</v>
      </c>
      <c r="EP23" s="36">
        <f t="shared" si="13"/>
        <v>64.164000000000001</v>
      </c>
      <c r="EQ23" s="36">
        <f t="shared" si="13"/>
        <v>61.432000000000002</v>
      </c>
      <c r="ER23" s="36">
        <f t="shared" si="13"/>
        <v>58.039999999999992</v>
      </c>
      <c r="ES23" s="35">
        <v>24</v>
      </c>
      <c r="ET23" s="36">
        <f t="shared" si="14"/>
        <v>56.831999999999994</v>
      </c>
      <c r="EU23" s="36">
        <f t="shared" si="14"/>
        <v>67.584000000000003</v>
      </c>
      <c r="EV23" s="36">
        <f t="shared" si="14"/>
        <v>71.263999999999996</v>
      </c>
      <c r="EW23" s="36">
        <f t="shared" si="14"/>
        <v>70</v>
      </c>
      <c r="EX23" s="36">
        <f t="shared" si="14"/>
        <v>67.572000000000003</v>
      </c>
      <c r="EY23" s="36">
        <f t="shared" si="14"/>
        <v>62.864000000000004</v>
      </c>
      <c r="EZ23" s="36">
        <f t="shared" si="14"/>
        <v>59.332000000000008</v>
      </c>
      <c r="FA23" s="36">
        <f t="shared" si="14"/>
        <v>52.94</v>
      </c>
      <c r="FB23" s="35">
        <v>25</v>
      </c>
      <c r="FC23" s="36">
        <f t="shared" si="15"/>
        <v>62.231999999999999</v>
      </c>
      <c r="FD23" s="36">
        <f t="shared" si="15"/>
        <v>72.183999999999997</v>
      </c>
      <c r="FE23" s="36">
        <f t="shared" si="15"/>
        <v>74.063999999999993</v>
      </c>
      <c r="FF23" s="36">
        <f t="shared" si="15"/>
        <v>70.8</v>
      </c>
      <c r="FG23" s="36">
        <f t="shared" si="15"/>
        <v>66.671999999999997</v>
      </c>
      <c r="FH23" s="36">
        <f t="shared" si="15"/>
        <v>62.864000000000004</v>
      </c>
      <c r="FI23" s="36">
        <f t="shared" si="15"/>
        <v>59.031999999999996</v>
      </c>
      <c r="FJ23" s="36">
        <f t="shared" si="15"/>
        <v>52.239999999999995</v>
      </c>
      <c r="FK23" s="35">
        <v>26</v>
      </c>
      <c r="FL23" s="36">
        <f t="shared" si="16"/>
        <v>67.131999999999991</v>
      </c>
      <c r="FM23" s="36">
        <f t="shared" si="16"/>
        <v>74.384</v>
      </c>
      <c r="FN23" s="36">
        <f t="shared" si="16"/>
        <v>74.86399999999999</v>
      </c>
      <c r="FO23" s="36">
        <f t="shared" si="16"/>
        <v>71.099999999999994</v>
      </c>
      <c r="FP23" s="36">
        <f t="shared" si="16"/>
        <v>67.372</v>
      </c>
      <c r="FQ23" s="36">
        <f t="shared" si="16"/>
        <v>61.164000000000001</v>
      </c>
      <c r="FR23" s="36">
        <f t="shared" si="16"/>
        <v>56.832000000000008</v>
      </c>
      <c r="FS23" s="36">
        <f t="shared" si="16"/>
        <v>51.14</v>
      </c>
      <c r="FT23" s="35">
        <v>27</v>
      </c>
      <c r="FU23" s="36">
        <f t="shared" si="17"/>
        <v>69.131999999999991</v>
      </c>
      <c r="FV23" s="36">
        <f t="shared" si="17"/>
        <v>78.183999999999997</v>
      </c>
      <c r="FW23" s="36">
        <f t="shared" si="17"/>
        <v>78.164000000000001</v>
      </c>
      <c r="FX23" s="36">
        <f t="shared" si="17"/>
        <v>71.3</v>
      </c>
      <c r="FY23" s="36">
        <f t="shared" si="17"/>
        <v>65.372</v>
      </c>
      <c r="FZ23" s="36">
        <f t="shared" si="17"/>
        <v>61.26400000000001</v>
      </c>
      <c r="GA23" s="36">
        <f t="shared" si="17"/>
        <v>56.832000000000008</v>
      </c>
      <c r="GB23" s="36">
        <f t="shared" si="17"/>
        <v>49.14</v>
      </c>
      <c r="GC23" s="35">
        <v>20</v>
      </c>
      <c r="GD23" s="36">
        <f t="shared" si="18"/>
        <v>29.793381323239544</v>
      </c>
      <c r="GE23" s="36">
        <f t="shared" si="19"/>
        <v>29.801523292877079</v>
      </c>
      <c r="GF23" s="35">
        <v>21</v>
      </c>
      <c r="GG23" s="36">
        <f t="shared" si="20"/>
        <v>28.567084927471868</v>
      </c>
      <c r="GH23" s="36">
        <f t="shared" si="21"/>
        <v>28.606866354418713</v>
      </c>
      <c r="GI23" s="35">
        <v>22</v>
      </c>
      <c r="GJ23" s="36">
        <f t="shared" si="22"/>
        <v>27.419165164085669</v>
      </c>
      <c r="GK23" s="36">
        <f t="shared" si="23"/>
        <v>27.451864185292706</v>
      </c>
      <c r="GL23" s="35">
        <v>23</v>
      </c>
      <c r="GM23" s="36">
        <f t="shared" si="24"/>
        <v>25.366554716141266</v>
      </c>
      <c r="GN23" s="36">
        <f t="shared" si="25"/>
        <v>25.440916977929987</v>
      </c>
      <c r="GO23" s="35">
        <v>24</v>
      </c>
      <c r="GP23" s="36">
        <f t="shared" si="26"/>
        <v>24.168117939557177</v>
      </c>
      <c r="GQ23" s="36">
        <f t="shared" si="27"/>
        <v>24.223140950398417</v>
      </c>
      <c r="GR23" s="35">
        <v>25</v>
      </c>
      <c r="GS23" s="36">
        <f t="shared" si="28"/>
        <v>21.988031728075839</v>
      </c>
      <c r="GT23" s="36">
        <f t="shared" si="29"/>
        <v>22.104334385946913</v>
      </c>
      <c r="GU23" s="35">
        <v>26</v>
      </c>
      <c r="GV23" s="36">
        <f t="shared" si="30"/>
        <v>20.782222807786241</v>
      </c>
      <c r="GW23" s="36">
        <f t="shared" si="31"/>
        <v>21.059554425197518</v>
      </c>
      <c r="GX23" s="35">
        <v>27</v>
      </c>
      <c r="GY23" s="36">
        <f t="shared" si="32"/>
        <v>18.003120343178907</v>
      </c>
      <c r="GZ23" s="36">
        <f t="shared" si="33"/>
        <v>18.233674554609252</v>
      </c>
      <c r="HA23" s="35">
        <v>-1.2</v>
      </c>
      <c r="HB23" s="35">
        <v>-0.49</v>
      </c>
      <c r="HC23" s="35">
        <v>0.14000000000000001</v>
      </c>
      <c r="HD23" s="35">
        <v>1.56</v>
      </c>
      <c r="HE23" s="35">
        <v>-2.98</v>
      </c>
      <c r="HF23" s="35">
        <v>-1.01</v>
      </c>
      <c r="HG23" s="35">
        <v>0.85</v>
      </c>
      <c r="HH23" s="35">
        <v>3.14</v>
      </c>
    </row>
    <row r="24" spans="1:216" x14ac:dyDescent="0.2">
      <c r="A24" s="8">
        <v>14</v>
      </c>
      <c r="C24" s="28" t="str">
        <f t="shared" ca="1" si="37"/>
        <v>SIN REGISTRO ISPCh</v>
      </c>
      <c r="D24" s="8" t="s">
        <v>901</v>
      </c>
      <c r="E24" s="29">
        <v>16.899999999999999</v>
      </c>
      <c r="F24" s="29">
        <v>16.8</v>
      </c>
      <c r="G24" s="29">
        <v>20.8</v>
      </c>
      <c r="H24" s="29">
        <v>30.4</v>
      </c>
      <c r="I24" s="29">
        <v>36.799999999999997</v>
      </c>
      <c r="J24" s="29">
        <v>36.700000000000003</v>
      </c>
      <c r="K24" s="29">
        <v>41.4</v>
      </c>
      <c r="L24" s="29">
        <v>37.799999999999997</v>
      </c>
      <c r="M24" s="30">
        <v>3</v>
      </c>
      <c r="N24" s="30">
        <v>3.6</v>
      </c>
      <c r="O24" s="30">
        <v>3.1</v>
      </c>
      <c r="P24" s="30">
        <v>3.1</v>
      </c>
      <c r="Q24" s="30">
        <v>3.3</v>
      </c>
      <c r="R24" s="30">
        <v>4.5999999999999996</v>
      </c>
      <c r="S24" s="30">
        <v>3.5</v>
      </c>
      <c r="T24" s="30">
        <v>4.9000000000000004</v>
      </c>
      <c r="U24" s="31">
        <f t="shared" si="0"/>
        <v>11.979999999999999</v>
      </c>
      <c r="V24" s="31">
        <f t="shared" si="1"/>
        <v>10.896000000000001</v>
      </c>
      <c r="W24" s="31">
        <f t="shared" si="2"/>
        <v>15.716000000000001</v>
      </c>
      <c r="X24" s="31">
        <f t="shared" si="3"/>
        <v>25.315999999999999</v>
      </c>
      <c r="Y24" s="31">
        <f t="shared" si="4"/>
        <v>31.387999999999998</v>
      </c>
      <c r="Z24" s="31">
        <f t="shared" si="5"/>
        <v>29.156000000000006</v>
      </c>
      <c r="AA24" s="31">
        <f t="shared" si="6"/>
        <v>35.659999999999997</v>
      </c>
      <c r="AB24" s="31">
        <f t="shared" si="7"/>
        <v>29.763999999999996</v>
      </c>
      <c r="AC24" s="32">
        <f t="shared" si="34"/>
        <v>31.274710849925025</v>
      </c>
      <c r="AD24" s="32">
        <f t="shared" si="35"/>
        <v>25.825945432732063</v>
      </c>
      <c r="AE24" s="32">
        <f t="shared" si="36"/>
        <v>17.80594613514517</v>
      </c>
      <c r="AF24" s="33">
        <f t="shared" si="8"/>
        <v>53.32</v>
      </c>
      <c r="AG24" s="33">
        <f t="shared" si="8"/>
        <v>64.504000000000005</v>
      </c>
      <c r="AH24" s="33">
        <f t="shared" si="8"/>
        <v>67.183999999999997</v>
      </c>
      <c r="AI24" s="33">
        <f t="shared" si="8"/>
        <v>62.983999999999995</v>
      </c>
      <c r="AJ24" s="33">
        <f t="shared" si="8"/>
        <v>60.112000000000002</v>
      </c>
      <c r="AK24" s="33">
        <f t="shared" si="8"/>
        <v>63.543999999999997</v>
      </c>
      <c r="AL24" s="33">
        <f t="shared" si="8"/>
        <v>56.84</v>
      </c>
      <c r="AM24" s="33">
        <f t="shared" si="8"/>
        <v>60.63600000000001</v>
      </c>
      <c r="AN24" s="32">
        <f t="shared" si="9"/>
        <v>28.187031939245443</v>
      </c>
      <c r="AO24" s="34">
        <v>1</v>
      </c>
      <c r="AP24" s="35">
        <v>51.4</v>
      </c>
      <c r="AQ24" s="35">
        <v>62.6</v>
      </c>
      <c r="AR24" s="35">
        <v>70.8</v>
      </c>
      <c r="AS24" s="35">
        <v>81</v>
      </c>
      <c r="AT24" s="35">
        <v>90.4</v>
      </c>
      <c r="AU24" s="35">
        <v>96.2</v>
      </c>
      <c r="AV24" s="35">
        <v>94.7</v>
      </c>
      <c r="AW24" s="35">
        <v>92.3</v>
      </c>
      <c r="AX24" s="34">
        <v>2</v>
      </c>
      <c r="AY24" s="35">
        <v>59.5</v>
      </c>
      <c r="AZ24" s="35">
        <v>68.900000000000006</v>
      </c>
      <c r="BA24" s="35">
        <v>78.3</v>
      </c>
      <c r="BB24" s="35">
        <v>84.3</v>
      </c>
      <c r="BC24" s="35">
        <v>92.8</v>
      </c>
      <c r="BD24" s="35">
        <v>96.3</v>
      </c>
      <c r="BE24" s="35">
        <v>94</v>
      </c>
      <c r="BF24" s="35">
        <v>90</v>
      </c>
      <c r="BG24" s="34">
        <v>3</v>
      </c>
      <c r="BH24" s="35">
        <v>59.8</v>
      </c>
      <c r="BI24" s="35">
        <v>71.099999999999994</v>
      </c>
      <c r="BJ24" s="35">
        <v>80.8</v>
      </c>
      <c r="BK24" s="35">
        <v>88</v>
      </c>
      <c r="BL24" s="35">
        <v>95</v>
      </c>
      <c r="BM24" s="35">
        <v>94.4</v>
      </c>
      <c r="BN24" s="35">
        <v>94.1</v>
      </c>
      <c r="BO24" s="35">
        <v>89</v>
      </c>
      <c r="BP24" s="34">
        <v>4</v>
      </c>
      <c r="BQ24" s="35">
        <v>65.400000000000006</v>
      </c>
      <c r="BR24" s="35">
        <v>77.2</v>
      </c>
      <c r="BS24" s="35">
        <v>84.5</v>
      </c>
      <c r="BT24" s="35">
        <v>89.8</v>
      </c>
      <c r="BU24" s="35">
        <v>95.5</v>
      </c>
      <c r="BV24" s="35">
        <v>94.3</v>
      </c>
      <c r="BW24" s="35">
        <v>92.5</v>
      </c>
      <c r="BX24" s="35">
        <v>88.8</v>
      </c>
      <c r="BY24" s="34">
        <v>5</v>
      </c>
      <c r="BZ24" s="35">
        <v>65.3</v>
      </c>
      <c r="CA24" s="35">
        <v>77.400000000000006</v>
      </c>
      <c r="CB24" s="35">
        <v>86.5</v>
      </c>
      <c r="CC24" s="35">
        <v>92.5</v>
      </c>
      <c r="CD24" s="35">
        <v>96.4</v>
      </c>
      <c r="CE24" s="35">
        <v>93</v>
      </c>
      <c r="CF24" s="35">
        <v>90.4</v>
      </c>
      <c r="CG24" s="35">
        <v>83.7</v>
      </c>
      <c r="CH24" s="34">
        <v>6</v>
      </c>
      <c r="CI24" s="35">
        <v>70.7</v>
      </c>
      <c r="CJ24" s="35">
        <v>82</v>
      </c>
      <c r="CK24" s="35">
        <v>89.3</v>
      </c>
      <c r="CL24" s="35">
        <v>93.3</v>
      </c>
      <c r="CM24" s="35">
        <v>95.5</v>
      </c>
      <c r="CN24" s="35">
        <v>93</v>
      </c>
      <c r="CO24" s="35">
        <v>90.1</v>
      </c>
      <c r="CP24" s="35">
        <v>83</v>
      </c>
      <c r="CQ24" s="34">
        <v>7</v>
      </c>
      <c r="CR24" s="35">
        <v>75.599999999999994</v>
      </c>
      <c r="CS24" s="35">
        <v>84.2</v>
      </c>
      <c r="CT24" s="35">
        <v>90.1</v>
      </c>
      <c r="CU24" s="35">
        <v>93.6</v>
      </c>
      <c r="CV24" s="35">
        <v>96.2</v>
      </c>
      <c r="CW24" s="35">
        <v>91.3</v>
      </c>
      <c r="CX24" s="35">
        <v>87.9</v>
      </c>
      <c r="CY24" s="35">
        <v>81.900000000000006</v>
      </c>
      <c r="CZ24" s="34">
        <v>8</v>
      </c>
      <c r="DA24" s="35">
        <v>77.599999999999994</v>
      </c>
      <c r="DB24" s="35">
        <v>88</v>
      </c>
      <c r="DC24" s="35">
        <v>93.4</v>
      </c>
      <c r="DD24" s="35">
        <v>93.8</v>
      </c>
      <c r="DE24" s="35">
        <v>94.2</v>
      </c>
      <c r="DF24" s="35">
        <v>91.4</v>
      </c>
      <c r="DG24" s="35">
        <v>87.9</v>
      </c>
      <c r="DH24" s="35">
        <v>79.900000000000006</v>
      </c>
      <c r="DI24" s="35">
        <v>1</v>
      </c>
      <c r="DJ24" s="36">
        <f t="shared" si="10"/>
        <v>39.42</v>
      </c>
      <c r="DK24" s="36">
        <f t="shared" si="10"/>
        <v>51.704000000000001</v>
      </c>
      <c r="DL24" s="36">
        <f t="shared" si="10"/>
        <v>55.083999999999996</v>
      </c>
      <c r="DM24" s="36">
        <f t="shared" si="10"/>
        <v>55.683999999999997</v>
      </c>
      <c r="DN24" s="36">
        <f t="shared" si="10"/>
        <v>59.012000000000008</v>
      </c>
      <c r="DO24" s="36">
        <f t="shared" si="10"/>
        <v>67.043999999999997</v>
      </c>
      <c r="DP24" s="36">
        <f t="shared" si="10"/>
        <v>59.040000000000006</v>
      </c>
      <c r="DQ24" s="36">
        <f t="shared" si="10"/>
        <v>62.536000000000001</v>
      </c>
      <c r="DR24" s="35">
        <v>22</v>
      </c>
      <c r="DS24" s="36">
        <f t="shared" si="11"/>
        <v>47.52</v>
      </c>
      <c r="DT24" s="36">
        <f t="shared" si="11"/>
        <v>58.004000000000005</v>
      </c>
      <c r="DU24" s="36">
        <f t="shared" si="11"/>
        <v>62.583999999999996</v>
      </c>
      <c r="DV24" s="36">
        <f t="shared" si="11"/>
        <v>58.983999999999995</v>
      </c>
      <c r="DW24" s="36">
        <f t="shared" si="11"/>
        <v>61.411999999999999</v>
      </c>
      <c r="DX24" s="36">
        <f t="shared" si="11"/>
        <v>67.143999999999991</v>
      </c>
      <c r="DY24" s="36">
        <f t="shared" si="11"/>
        <v>58.34</v>
      </c>
      <c r="DZ24" s="36">
        <f t="shared" si="11"/>
        <v>60.236000000000004</v>
      </c>
      <c r="EA24" s="35">
        <v>23</v>
      </c>
      <c r="EB24" s="36">
        <f t="shared" si="12"/>
        <v>47.82</v>
      </c>
      <c r="EC24" s="36">
        <f t="shared" si="12"/>
        <v>60.203999999999994</v>
      </c>
      <c r="ED24" s="36">
        <f t="shared" si="12"/>
        <v>65.084000000000003</v>
      </c>
      <c r="EE24" s="36">
        <f t="shared" si="12"/>
        <v>62.683999999999997</v>
      </c>
      <c r="EF24" s="36">
        <f t="shared" si="12"/>
        <v>63.612000000000002</v>
      </c>
      <c r="EG24" s="36">
        <f t="shared" si="12"/>
        <v>65.244</v>
      </c>
      <c r="EH24" s="36">
        <f t="shared" si="12"/>
        <v>58.44</v>
      </c>
      <c r="EI24" s="36">
        <f t="shared" si="12"/>
        <v>59.236000000000004</v>
      </c>
      <c r="EJ24" s="35">
        <v>24</v>
      </c>
      <c r="EK24" s="36">
        <f t="shared" si="13"/>
        <v>53.420000000000009</v>
      </c>
      <c r="EL24" s="36">
        <f t="shared" si="13"/>
        <v>66.304000000000002</v>
      </c>
      <c r="EM24" s="36">
        <f t="shared" si="13"/>
        <v>68.783999999999992</v>
      </c>
      <c r="EN24" s="36">
        <f t="shared" si="13"/>
        <v>64.483999999999995</v>
      </c>
      <c r="EO24" s="36">
        <f t="shared" si="13"/>
        <v>64.111999999999995</v>
      </c>
      <c r="EP24" s="36">
        <f t="shared" si="13"/>
        <v>65.143999999999991</v>
      </c>
      <c r="EQ24" s="36">
        <f t="shared" si="13"/>
        <v>56.84</v>
      </c>
      <c r="ER24" s="36">
        <f t="shared" si="13"/>
        <v>59.036000000000001</v>
      </c>
      <c r="ES24" s="35">
        <v>25</v>
      </c>
      <c r="ET24" s="36">
        <f t="shared" si="14"/>
        <v>53.32</v>
      </c>
      <c r="EU24" s="36">
        <f t="shared" si="14"/>
        <v>66.504000000000005</v>
      </c>
      <c r="EV24" s="36">
        <f t="shared" si="14"/>
        <v>70.783999999999992</v>
      </c>
      <c r="EW24" s="36">
        <f t="shared" si="14"/>
        <v>67.183999999999997</v>
      </c>
      <c r="EX24" s="36">
        <f t="shared" si="14"/>
        <v>65.012</v>
      </c>
      <c r="EY24" s="36">
        <f t="shared" si="14"/>
        <v>63.843999999999994</v>
      </c>
      <c r="EZ24" s="36">
        <f t="shared" si="14"/>
        <v>54.740000000000009</v>
      </c>
      <c r="FA24" s="36">
        <f t="shared" si="14"/>
        <v>53.936000000000007</v>
      </c>
      <c r="FB24" s="35">
        <v>26</v>
      </c>
      <c r="FC24" s="36">
        <f t="shared" si="15"/>
        <v>58.720000000000006</v>
      </c>
      <c r="FD24" s="36">
        <f t="shared" si="15"/>
        <v>71.103999999999999</v>
      </c>
      <c r="FE24" s="36">
        <f t="shared" si="15"/>
        <v>73.584000000000003</v>
      </c>
      <c r="FF24" s="36">
        <f t="shared" si="15"/>
        <v>67.983999999999995</v>
      </c>
      <c r="FG24" s="36">
        <f t="shared" si="15"/>
        <v>64.111999999999995</v>
      </c>
      <c r="FH24" s="36">
        <f t="shared" si="15"/>
        <v>63.843999999999994</v>
      </c>
      <c r="FI24" s="36">
        <f t="shared" si="15"/>
        <v>54.44</v>
      </c>
      <c r="FJ24" s="36">
        <f t="shared" si="15"/>
        <v>53.236000000000004</v>
      </c>
      <c r="FK24" s="35">
        <v>27</v>
      </c>
      <c r="FL24" s="36">
        <f t="shared" si="16"/>
        <v>63.62</v>
      </c>
      <c r="FM24" s="36">
        <f t="shared" si="16"/>
        <v>73.304000000000002</v>
      </c>
      <c r="FN24" s="36">
        <f t="shared" si="16"/>
        <v>74.383999999999986</v>
      </c>
      <c r="FO24" s="36">
        <f t="shared" si="16"/>
        <v>68.283999999999992</v>
      </c>
      <c r="FP24" s="36">
        <f t="shared" si="16"/>
        <v>64.812000000000012</v>
      </c>
      <c r="FQ24" s="36">
        <f t="shared" si="16"/>
        <v>62.143999999999991</v>
      </c>
      <c r="FR24" s="36">
        <f t="shared" si="16"/>
        <v>52.240000000000009</v>
      </c>
      <c r="FS24" s="36">
        <f t="shared" si="16"/>
        <v>52.13600000000001</v>
      </c>
      <c r="FT24" s="35">
        <v>28</v>
      </c>
      <c r="FU24" s="36">
        <f t="shared" si="17"/>
        <v>65.61999999999999</v>
      </c>
      <c r="FV24" s="36">
        <f t="shared" si="17"/>
        <v>77.103999999999999</v>
      </c>
      <c r="FW24" s="36">
        <f t="shared" si="17"/>
        <v>77.683999999999997</v>
      </c>
      <c r="FX24" s="36">
        <f t="shared" si="17"/>
        <v>68.483999999999995</v>
      </c>
      <c r="FY24" s="36">
        <f t="shared" si="17"/>
        <v>62.812000000000005</v>
      </c>
      <c r="FZ24" s="36">
        <f t="shared" si="17"/>
        <v>62.244</v>
      </c>
      <c r="GA24" s="36">
        <f t="shared" si="17"/>
        <v>52.240000000000009</v>
      </c>
      <c r="GB24" s="36">
        <f t="shared" si="17"/>
        <v>50.13600000000001</v>
      </c>
      <c r="GC24" s="35">
        <v>21</v>
      </c>
      <c r="GD24" s="36">
        <f t="shared" si="18"/>
        <v>30.313507101247808</v>
      </c>
      <c r="GE24" s="36">
        <f t="shared" si="19"/>
        <v>30.317593486654886</v>
      </c>
      <c r="GF24" s="35">
        <v>22</v>
      </c>
      <c r="GG24" s="36">
        <f t="shared" si="20"/>
        <v>29.357040165741935</v>
      </c>
      <c r="GH24" s="36">
        <f t="shared" si="21"/>
        <v>29.378250544075144</v>
      </c>
      <c r="GI24" s="35">
        <v>23</v>
      </c>
      <c r="GJ24" s="36">
        <f t="shared" si="22"/>
        <v>28.73964111677688</v>
      </c>
      <c r="GK24" s="36">
        <f t="shared" si="23"/>
        <v>28.759353251419299</v>
      </c>
      <c r="GL24" s="35">
        <v>24</v>
      </c>
      <c r="GM24" s="36">
        <f t="shared" si="24"/>
        <v>26.57857624555534</v>
      </c>
      <c r="GN24" s="36">
        <f t="shared" si="25"/>
        <v>26.622209920602685</v>
      </c>
      <c r="GO24" s="35">
        <v>25</v>
      </c>
      <c r="GP24" s="36">
        <f t="shared" si="26"/>
        <v>25.52336675059027</v>
      </c>
      <c r="GQ24" s="36">
        <f t="shared" si="27"/>
        <v>25.55677010516591</v>
      </c>
      <c r="GR24" s="35">
        <v>26</v>
      </c>
      <c r="GS24" s="36">
        <f t="shared" si="28"/>
        <v>23.165989129008622</v>
      </c>
      <c r="GT24" s="36">
        <f t="shared" si="29"/>
        <v>23.233559666043092</v>
      </c>
      <c r="GU24" s="35">
        <v>27</v>
      </c>
      <c r="GV24" s="36">
        <f t="shared" si="30"/>
        <v>22.015192886767849</v>
      </c>
      <c r="GW24" s="36">
        <f t="shared" si="31"/>
        <v>22.177140981245401</v>
      </c>
      <c r="GX24" s="35">
        <v>28</v>
      </c>
      <c r="GY24" s="36">
        <f t="shared" si="32"/>
        <v>19.046211170178665</v>
      </c>
      <c r="GZ24" s="36">
        <f t="shared" si="33"/>
        <v>19.175286490126126</v>
      </c>
      <c r="HA24" s="35">
        <v>-1.2</v>
      </c>
      <c r="HB24" s="35">
        <v>-0.49</v>
      </c>
      <c r="HC24" s="35">
        <v>0.14000000000000001</v>
      </c>
      <c r="HD24" s="35">
        <v>1.56</v>
      </c>
      <c r="HE24" s="35">
        <v>-2.98</v>
      </c>
      <c r="HF24" s="35">
        <v>-1.01</v>
      </c>
      <c r="HG24" s="35">
        <v>0.85</v>
      </c>
      <c r="HH24" s="35">
        <v>3.14</v>
      </c>
    </row>
    <row r="25" spans="1:216" x14ac:dyDescent="0.2">
      <c r="A25" s="8">
        <v>15</v>
      </c>
      <c r="B25" s="179">
        <v>42836</v>
      </c>
      <c r="C25" s="28" t="str">
        <f t="shared" ca="1" si="37"/>
        <v>SIN REGISTRO ISPCh</v>
      </c>
      <c r="D25" s="8" t="s">
        <v>902</v>
      </c>
      <c r="E25" s="29">
        <v>14.3</v>
      </c>
      <c r="F25" s="29">
        <v>17.600000000000001</v>
      </c>
      <c r="G25" s="29">
        <v>21.6</v>
      </c>
      <c r="H25" s="29">
        <v>25.1</v>
      </c>
      <c r="I25" s="29">
        <v>32.6</v>
      </c>
      <c r="J25" s="29">
        <v>32.9</v>
      </c>
      <c r="K25" s="29">
        <v>36.6</v>
      </c>
      <c r="L25" s="29">
        <v>35.5</v>
      </c>
      <c r="M25" s="30">
        <v>4.0999999999999996</v>
      </c>
      <c r="N25" s="30">
        <v>3.8</v>
      </c>
      <c r="O25" s="30">
        <v>3.9</v>
      </c>
      <c r="P25" s="30">
        <v>4.4000000000000004</v>
      </c>
      <c r="Q25" s="30">
        <v>3.4</v>
      </c>
      <c r="R25" s="30">
        <v>3.1</v>
      </c>
      <c r="S25" s="30">
        <v>4.8</v>
      </c>
      <c r="T25" s="30">
        <v>3.9</v>
      </c>
      <c r="U25" s="31">
        <f t="shared" si="0"/>
        <v>7.5760000000000014</v>
      </c>
      <c r="V25" s="31">
        <f t="shared" si="1"/>
        <v>11.368000000000002</v>
      </c>
      <c r="W25" s="31">
        <f t="shared" si="2"/>
        <v>15.204000000000001</v>
      </c>
      <c r="X25" s="31">
        <f t="shared" si="3"/>
        <v>17.884</v>
      </c>
      <c r="Y25" s="31">
        <f t="shared" si="4"/>
        <v>27.024000000000001</v>
      </c>
      <c r="Z25" s="31">
        <f t="shared" si="5"/>
        <v>27.815999999999999</v>
      </c>
      <c r="AA25" s="31">
        <f t="shared" si="6"/>
        <v>28.728000000000002</v>
      </c>
      <c r="AB25" s="31">
        <f t="shared" si="7"/>
        <v>29.103999999999999</v>
      </c>
      <c r="AC25" s="32">
        <f t="shared" si="34"/>
        <v>28.38486401466842</v>
      </c>
      <c r="AD25" s="32">
        <f t="shared" si="35"/>
        <v>22.433623846090711</v>
      </c>
      <c r="AE25" s="32">
        <f t="shared" si="36"/>
        <v>17.101475364684504</v>
      </c>
      <c r="AF25" s="33">
        <f t="shared" si="8"/>
        <v>57.723999999999997</v>
      </c>
      <c r="AG25" s="33">
        <f t="shared" si="8"/>
        <v>64.032000000000011</v>
      </c>
      <c r="AH25" s="33">
        <f t="shared" si="8"/>
        <v>67.695999999999998</v>
      </c>
      <c r="AI25" s="33">
        <f t="shared" si="8"/>
        <v>70.415999999999997</v>
      </c>
      <c r="AJ25" s="33">
        <f t="shared" si="8"/>
        <v>64.475999999999999</v>
      </c>
      <c r="AK25" s="33">
        <f t="shared" si="8"/>
        <v>64.884</v>
      </c>
      <c r="AL25" s="33">
        <f t="shared" si="8"/>
        <v>63.771999999999998</v>
      </c>
      <c r="AM25" s="33">
        <f t="shared" si="8"/>
        <v>61.296000000000006</v>
      </c>
      <c r="AN25" s="32">
        <f t="shared" si="9"/>
        <v>25.283598535994514</v>
      </c>
      <c r="AO25" s="34">
        <v>1</v>
      </c>
      <c r="AP25" s="35">
        <v>51.4</v>
      </c>
      <c r="AQ25" s="35">
        <v>62.6</v>
      </c>
      <c r="AR25" s="35">
        <v>70.8</v>
      </c>
      <c r="AS25" s="35">
        <v>81</v>
      </c>
      <c r="AT25" s="35">
        <v>90.4</v>
      </c>
      <c r="AU25" s="35">
        <v>96.2</v>
      </c>
      <c r="AV25" s="35">
        <v>94.7</v>
      </c>
      <c r="AW25" s="35">
        <v>92.3</v>
      </c>
      <c r="AX25" s="34">
        <v>2</v>
      </c>
      <c r="AY25" s="35">
        <v>59.5</v>
      </c>
      <c r="AZ25" s="35">
        <v>68.900000000000006</v>
      </c>
      <c r="BA25" s="35">
        <v>78.3</v>
      </c>
      <c r="BB25" s="35">
        <v>84.3</v>
      </c>
      <c r="BC25" s="35">
        <v>92.8</v>
      </c>
      <c r="BD25" s="35">
        <v>96.3</v>
      </c>
      <c r="BE25" s="35">
        <v>94</v>
      </c>
      <c r="BF25" s="35">
        <v>90</v>
      </c>
      <c r="BG25" s="34">
        <v>3</v>
      </c>
      <c r="BH25" s="35">
        <v>59.8</v>
      </c>
      <c r="BI25" s="35">
        <v>71.099999999999994</v>
      </c>
      <c r="BJ25" s="35">
        <v>80.8</v>
      </c>
      <c r="BK25" s="35">
        <v>88</v>
      </c>
      <c r="BL25" s="35">
        <v>95</v>
      </c>
      <c r="BM25" s="35">
        <v>94.4</v>
      </c>
      <c r="BN25" s="35">
        <v>94.1</v>
      </c>
      <c r="BO25" s="35">
        <v>89</v>
      </c>
      <c r="BP25" s="34">
        <v>4</v>
      </c>
      <c r="BQ25" s="35">
        <v>65.400000000000006</v>
      </c>
      <c r="BR25" s="35">
        <v>77.2</v>
      </c>
      <c r="BS25" s="35">
        <v>84.5</v>
      </c>
      <c r="BT25" s="35">
        <v>89.8</v>
      </c>
      <c r="BU25" s="35">
        <v>95.5</v>
      </c>
      <c r="BV25" s="35">
        <v>94.3</v>
      </c>
      <c r="BW25" s="35">
        <v>92.5</v>
      </c>
      <c r="BX25" s="35">
        <v>88.8</v>
      </c>
      <c r="BY25" s="34">
        <v>5</v>
      </c>
      <c r="BZ25" s="35">
        <v>65.3</v>
      </c>
      <c r="CA25" s="35">
        <v>77.400000000000006</v>
      </c>
      <c r="CB25" s="35">
        <v>86.5</v>
      </c>
      <c r="CC25" s="35">
        <v>92.5</v>
      </c>
      <c r="CD25" s="35">
        <v>96.4</v>
      </c>
      <c r="CE25" s="35">
        <v>93</v>
      </c>
      <c r="CF25" s="35">
        <v>90.4</v>
      </c>
      <c r="CG25" s="35">
        <v>83.7</v>
      </c>
      <c r="CH25" s="34">
        <v>6</v>
      </c>
      <c r="CI25" s="35">
        <v>70.7</v>
      </c>
      <c r="CJ25" s="35">
        <v>82</v>
      </c>
      <c r="CK25" s="35">
        <v>89.3</v>
      </c>
      <c r="CL25" s="35">
        <v>93.3</v>
      </c>
      <c r="CM25" s="35">
        <v>95.5</v>
      </c>
      <c r="CN25" s="35">
        <v>93</v>
      </c>
      <c r="CO25" s="35">
        <v>90.1</v>
      </c>
      <c r="CP25" s="35">
        <v>83</v>
      </c>
      <c r="CQ25" s="34">
        <v>7</v>
      </c>
      <c r="CR25" s="35">
        <v>75.599999999999994</v>
      </c>
      <c r="CS25" s="35">
        <v>84.2</v>
      </c>
      <c r="CT25" s="35">
        <v>90.1</v>
      </c>
      <c r="CU25" s="35">
        <v>93.6</v>
      </c>
      <c r="CV25" s="35">
        <v>96.2</v>
      </c>
      <c r="CW25" s="35">
        <v>91.3</v>
      </c>
      <c r="CX25" s="35">
        <v>87.9</v>
      </c>
      <c r="CY25" s="35">
        <v>81.900000000000006</v>
      </c>
      <c r="CZ25" s="34">
        <v>8</v>
      </c>
      <c r="DA25" s="35">
        <v>77.599999999999994</v>
      </c>
      <c r="DB25" s="35">
        <v>88</v>
      </c>
      <c r="DC25" s="35">
        <v>93.4</v>
      </c>
      <c r="DD25" s="35">
        <v>93.8</v>
      </c>
      <c r="DE25" s="35">
        <v>94.2</v>
      </c>
      <c r="DF25" s="35">
        <v>91.4</v>
      </c>
      <c r="DG25" s="35">
        <v>87.9</v>
      </c>
      <c r="DH25" s="35">
        <v>79.900000000000006</v>
      </c>
      <c r="DI25" s="35">
        <v>1</v>
      </c>
      <c r="DJ25" s="36">
        <f t="shared" si="10"/>
        <v>43.823999999999998</v>
      </c>
      <c r="DK25" s="36">
        <f t="shared" si="10"/>
        <v>51.231999999999999</v>
      </c>
      <c r="DL25" s="36">
        <f t="shared" si="10"/>
        <v>55.595999999999997</v>
      </c>
      <c r="DM25" s="36">
        <f t="shared" si="10"/>
        <v>63.116</v>
      </c>
      <c r="DN25" s="36">
        <f t="shared" si="10"/>
        <v>63.376000000000005</v>
      </c>
      <c r="DO25" s="36">
        <f t="shared" si="10"/>
        <v>68.384</v>
      </c>
      <c r="DP25" s="36">
        <f t="shared" si="10"/>
        <v>65.972000000000008</v>
      </c>
      <c r="DQ25" s="36">
        <f t="shared" si="10"/>
        <v>63.195999999999998</v>
      </c>
      <c r="DR25" s="35">
        <v>23</v>
      </c>
      <c r="DS25" s="36">
        <f t="shared" si="11"/>
        <v>51.923999999999999</v>
      </c>
      <c r="DT25" s="36">
        <f t="shared" si="11"/>
        <v>57.532000000000004</v>
      </c>
      <c r="DU25" s="36">
        <f t="shared" si="11"/>
        <v>63.095999999999997</v>
      </c>
      <c r="DV25" s="36">
        <f t="shared" si="11"/>
        <v>66.415999999999997</v>
      </c>
      <c r="DW25" s="36">
        <f t="shared" si="11"/>
        <v>65.775999999999996</v>
      </c>
      <c r="DX25" s="36">
        <f t="shared" si="11"/>
        <v>68.483999999999995</v>
      </c>
      <c r="DY25" s="36">
        <f t="shared" si="11"/>
        <v>65.271999999999991</v>
      </c>
      <c r="DZ25" s="36">
        <f t="shared" si="11"/>
        <v>60.896000000000001</v>
      </c>
      <c r="EA25" s="35">
        <v>24</v>
      </c>
      <c r="EB25" s="36">
        <f t="shared" si="12"/>
        <v>52.223999999999997</v>
      </c>
      <c r="EC25" s="36">
        <f t="shared" si="12"/>
        <v>59.731999999999992</v>
      </c>
      <c r="ED25" s="36">
        <f t="shared" si="12"/>
        <v>65.596000000000004</v>
      </c>
      <c r="EE25" s="36">
        <f t="shared" si="12"/>
        <v>70.116</v>
      </c>
      <c r="EF25" s="36">
        <f t="shared" si="12"/>
        <v>67.975999999999999</v>
      </c>
      <c r="EG25" s="36">
        <f t="shared" si="12"/>
        <v>66.584000000000003</v>
      </c>
      <c r="EH25" s="36">
        <f t="shared" si="12"/>
        <v>65.371999999999986</v>
      </c>
      <c r="EI25" s="36">
        <f t="shared" si="12"/>
        <v>59.896000000000001</v>
      </c>
      <c r="EJ25" s="35">
        <v>25</v>
      </c>
      <c r="EK25" s="36">
        <f t="shared" si="13"/>
        <v>57.824000000000005</v>
      </c>
      <c r="EL25" s="36">
        <f t="shared" si="13"/>
        <v>65.831999999999994</v>
      </c>
      <c r="EM25" s="36">
        <f t="shared" si="13"/>
        <v>69.295999999999992</v>
      </c>
      <c r="EN25" s="36">
        <f t="shared" si="13"/>
        <v>71.915999999999997</v>
      </c>
      <c r="EO25" s="36">
        <f t="shared" si="13"/>
        <v>68.475999999999999</v>
      </c>
      <c r="EP25" s="36">
        <f t="shared" si="13"/>
        <v>66.483999999999995</v>
      </c>
      <c r="EQ25" s="36">
        <f t="shared" si="13"/>
        <v>63.771999999999998</v>
      </c>
      <c r="ER25" s="36">
        <f t="shared" si="13"/>
        <v>59.695999999999998</v>
      </c>
      <c r="ES25" s="35">
        <v>26</v>
      </c>
      <c r="ET25" s="36">
        <f t="shared" si="14"/>
        <v>57.723999999999997</v>
      </c>
      <c r="EU25" s="36">
        <f t="shared" si="14"/>
        <v>66.032000000000011</v>
      </c>
      <c r="EV25" s="36">
        <f t="shared" si="14"/>
        <v>71.295999999999992</v>
      </c>
      <c r="EW25" s="36">
        <f t="shared" si="14"/>
        <v>74.616</v>
      </c>
      <c r="EX25" s="36">
        <f t="shared" si="14"/>
        <v>69.376000000000005</v>
      </c>
      <c r="EY25" s="36">
        <f t="shared" si="14"/>
        <v>65.183999999999997</v>
      </c>
      <c r="EZ25" s="36">
        <f t="shared" si="14"/>
        <v>61.672000000000004</v>
      </c>
      <c r="FA25" s="36">
        <f t="shared" si="14"/>
        <v>54.596000000000004</v>
      </c>
      <c r="FB25" s="35">
        <v>27</v>
      </c>
      <c r="FC25" s="36">
        <f t="shared" si="15"/>
        <v>63.124000000000002</v>
      </c>
      <c r="FD25" s="36">
        <f t="shared" si="15"/>
        <v>70.632000000000005</v>
      </c>
      <c r="FE25" s="36">
        <f t="shared" si="15"/>
        <v>74.096000000000004</v>
      </c>
      <c r="FF25" s="36">
        <f t="shared" si="15"/>
        <v>75.415999999999997</v>
      </c>
      <c r="FG25" s="36">
        <f t="shared" si="15"/>
        <v>68.475999999999999</v>
      </c>
      <c r="FH25" s="36">
        <f t="shared" si="15"/>
        <v>65.183999999999997</v>
      </c>
      <c r="FI25" s="36">
        <f t="shared" si="15"/>
        <v>61.371999999999993</v>
      </c>
      <c r="FJ25" s="36">
        <f t="shared" si="15"/>
        <v>53.896000000000001</v>
      </c>
      <c r="FK25" s="35">
        <v>28</v>
      </c>
      <c r="FL25" s="36">
        <f t="shared" si="16"/>
        <v>68.023999999999987</v>
      </c>
      <c r="FM25" s="36">
        <f t="shared" si="16"/>
        <v>72.831999999999994</v>
      </c>
      <c r="FN25" s="36">
        <f t="shared" si="16"/>
        <v>74.895999999999987</v>
      </c>
      <c r="FO25" s="36">
        <f t="shared" si="16"/>
        <v>75.715999999999994</v>
      </c>
      <c r="FP25" s="36">
        <f t="shared" si="16"/>
        <v>69.176000000000002</v>
      </c>
      <c r="FQ25" s="36">
        <f t="shared" si="16"/>
        <v>63.483999999999995</v>
      </c>
      <c r="FR25" s="36">
        <f t="shared" si="16"/>
        <v>59.172000000000004</v>
      </c>
      <c r="FS25" s="36">
        <f t="shared" si="16"/>
        <v>52.796000000000006</v>
      </c>
      <c r="FT25" s="35">
        <v>29</v>
      </c>
      <c r="FU25" s="36">
        <f t="shared" si="17"/>
        <v>70.023999999999987</v>
      </c>
      <c r="FV25" s="36">
        <f t="shared" si="17"/>
        <v>76.632000000000005</v>
      </c>
      <c r="FW25" s="36">
        <f t="shared" si="17"/>
        <v>78.195999999999998</v>
      </c>
      <c r="FX25" s="36">
        <f t="shared" si="17"/>
        <v>75.915999999999997</v>
      </c>
      <c r="FY25" s="36">
        <f t="shared" si="17"/>
        <v>67.176000000000002</v>
      </c>
      <c r="FZ25" s="36">
        <f t="shared" si="17"/>
        <v>63.584000000000003</v>
      </c>
      <c r="GA25" s="36">
        <f t="shared" si="17"/>
        <v>59.172000000000004</v>
      </c>
      <c r="GB25" s="36">
        <f t="shared" si="17"/>
        <v>50.796000000000006</v>
      </c>
      <c r="GC25" s="35">
        <v>22</v>
      </c>
      <c r="GD25" s="36">
        <f t="shared" si="18"/>
        <v>27.525085739944231</v>
      </c>
      <c r="GE25" s="36">
        <f t="shared" si="19"/>
        <v>27.531014847203522</v>
      </c>
      <c r="GF25" s="35">
        <v>23</v>
      </c>
      <c r="GG25" s="36">
        <f t="shared" si="20"/>
        <v>26.464004042658502</v>
      </c>
      <c r="GH25" s="36">
        <f t="shared" si="21"/>
        <v>26.494070841235157</v>
      </c>
      <c r="GI25" s="35">
        <v>24</v>
      </c>
      <c r="GJ25" s="36">
        <f t="shared" si="22"/>
        <v>25.191961066441664</v>
      </c>
      <c r="GK25" s="36">
        <f t="shared" si="23"/>
        <v>25.215981502445743</v>
      </c>
      <c r="GL25" s="35">
        <v>25</v>
      </c>
      <c r="GM25" s="36">
        <f t="shared" si="24"/>
        <v>23.635978568535222</v>
      </c>
      <c r="GN25" s="36">
        <f t="shared" si="25"/>
        <v>23.697190938123626</v>
      </c>
      <c r="GO25" s="35">
        <v>26</v>
      </c>
      <c r="GP25" s="36">
        <f t="shared" si="26"/>
        <v>22.164887095145062</v>
      </c>
      <c r="GQ25" s="36">
        <f t="shared" si="27"/>
        <v>22.207427173798337</v>
      </c>
      <c r="GR25" s="35">
        <v>27</v>
      </c>
      <c r="GS25" s="36">
        <f t="shared" si="28"/>
        <v>20.652097938347069</v>
      </c>
      <c r="GT25" s="36">
        <f t="shared" si="29"/>
        <v>20.756962020309771</v>
      </c>
      <c r="GU25" s="35">
        <v>28</v>
      </c>
      <c r="GV25" s="36">
        <f t="shared" si="30"/>
        <v>19.77883958325674</v>
      </c>
      <c r="GW25" s="36">
        <f t="shared" si="31"/>
        <v>20.048925912629926</v>
      </c>
      <c r="GX25" s="35">
        <v>29</v>
      </c>
      <c r="GY25" s="36">
        <f t="shared" si="32"/>
        <v>17.705561453496784</v>
      </c>
      <c r="GZ25" s="36">
        <f t="shared" si="33"/>
        <v>17.970987897881287</v>
      </c>
      <c r="HA25" s="35">
        <v>-1.2</v>
      </c>
      <c r="HB25" s="35">
        <v>-0.49</v>
      </c>
      <c r="HC25" s="35">
        <v>0.14000000000000001</v>
      </c>
      <c r="HD25" s="35">
        <v>1.56</v>
      </c>
      <c r="HE25" s="35">
        <v>-2.98</v>
      </c>
      <c r="HF25" s="35">
        <v>-1.01</v>
      </c>
      <c r="HG25" s="35">
        <v>0.85</v>
      </c>
      <c r="HH25" s="35">
        <v>3.14</v>
      </c>
    </row>
    <row r="26" spans="1:216" x14ac:dyDescent="0.2">
      <c r="A26" s="8">
        <v>16</v>
      </c>
      <c r="D26" s="8" t="s">
        <v>882</v>
      </c>
      <c r="E26" s="29"/>
      <c r="F26" s="29"/>
      <c r="G26" s="29"/>
      <c r="H26" s="29"/>
      <c r="I26" s="29"/>
      <c r="J26" s="29"/>
      <c r="K26" s="29"/>
      <c r="L26" s="29"/>
      <c r="M26" s="30"/>
      <c r="N26" s="30"/>
      <c r="O26" s="30"/>
      <c r="P26" s="30"/>
      <c r="Q26" s="30"/>
      <c r="R26" s="30"/>
      <c r="S26" s="30"/>
      <c r="T26" s="30"/>
      <c r="U26" s="31">
        <f t="shared" si="0"/>
        <v>0</v>
      </c>
      <c r="V26" s="31">
        <f t="shared" si="1"/>
        <v>0</v>
      </c>
      <c r="W26" s="31">
        <f t="shared" si="2"/>
        <v>0</v>
      </c>
      <c r="X26" s="31">
        <f t="shared" si="3"/>
        <v>0</v>
      </c>
      <c r="Y26" s="31">
        <f t="shared" si="4"/>
        <v>0</v>
      </c>
      <c r="Z26" s="31">
        <f t="shared" si="5"/>
        <v>0</v>
      </c>
      <c r="AA26" s="31">
        <f t="shared" si="6"/>
        <v>0</v>
      </c>
      <c r="AB26" s="31">
        <f t="shared" si="7"/>
        <v>0</v>
      </c>
      <c r="AC26" s="32">
        <f t="shared" si="34"/>
        <v>-1.4641977937706968E-2</v>
      </c>
      <c r="AD26" s="32">
        <f t="shared" si="35"/>
        <v>2.4910512713808348E-2</v>
      </c>
      <c r="AE26" s="32">
        <f t="shared" si="36"/>
        <v>4.5595616594547202E-2</v>
      </c>
      <c r="AF26" s="33">
        <f t="shared" si="8"/>
        <v>65.3</v>
      </c>
      <c r="AG26" s="33">
        <f t="shared" si="8"/>
        <v>75.400000000000006</v>
      </c>
      <c r="AH26" s="33">
        <f t="shared" si="8"/>
        <v>82.9</v>
      </c>
      <c r="AI26" s="33">
        <f t="shared" si="8"/>
        <v>88.3</v>
      </c>
      <c r="AJ26" s="33">
        <f t="shared" si="8"/>
        <v>91.5</v>
      </c>
      <c r="AK26" s="33">
        <f t="shared" si="8"/>
        <v>92.7</v>
      </c>
      <c r="AL26" s="33">
        <f t="shared" si="8"/>
        <v>92.5</v>
      </c>
      <c r="AM26" s="33">
        <f t="shared" si="8"/>
        <v>90.4</v>
      </c>
      <c r="AN26" s="32">
        <f t="shared" si="9"/>
        <v>1.5128685188023212</v>
      </c>
      <c r="AO26" s="34">
        <v>1</v>
      </c>
      <c r="AP26" s="35">
        <v>51.4</v>
      </c>
      <c r="AQ26" s="35">
        <v>62.6</v>
      </c>
      <c r="AR26" s="35">
        <v>70.8</v>
      </c>
      <c r="AS26" s="35">
        <v>81</v>
      </c>
      <c r="AT26" s="35">
        <v>90.4</v>
      </c>
      <c r="AU26" s="35">
        <v>96.2</v>
      </c>
      <c r="AV26" s="35">
        <v>94.7</v>
      </c>
      <c r="AW26" s="35">
        <v>92.3</v>
      </c>
      <c r="AX26" s="34">
        <v>2</v>
      </c>
      <c r="AY26" s="35">
        <v>59.5</v>
      </c>
      <c r="AZ26" s="35">
        <v>68.900000000000006</v>
      </c>
      <c r="BA26" s="35">
        <v>78.3</v>
      </c>
      <c r="BB26" s="35">
        <v>84.3</v>
      </c>
      <c r="BC26" s="35">
        <v>92.8</v>
      </c>
      <c r="BD26" s="35">
        <v>96.3</v>
      </c>
      <c r="BE26" s="35">
        <v>94</v>
      </c>
      <c r="BF26" s="35">
        <v>90</v>
      </c>
      <c r="BG26" s="34">
        <v>3</v>
      </c>
      <c r="BH26" s="35">
        <v>59.8</v>
      </c>
      <c r="BI26" s="35">
        <v>71.099999999999994</v>
      </c>
      <c r="BJ26" s="35">
        <v>80.8</v>
      </c>
      <c r="BK26" s="35">
        <v>88</v>
      </c>
      <c r="BL26" s="35">
        <v>95</v>
      </c>
      <c r="BM26" s="35">
        <v>94.4</v>
      </c>
      <c r="BN26" s="35">
        <v>94.1</v>
      </c>
      <c r="BO26" s="35">
        <v>89</v>
      </c>
      <c r="BP26" s="34">
        <v>4</v>
      </c>
      <c r="BQ26" s="35">
        <v>65.400000000000006</v>
      </c>
      <c r="BR26" s="35">
        <v>77.2</v>
      </c>
      <c r="BS26" s="35">
        <v>84.5</v>
      </c>
      <c r="BT26" s="35">
        <v>89.8</v>
      </c>
      <c r="BU26" s="35">
        <v>95.5</v>
      </c>
      <c r="BV26" s="35">
        <v>94.3</v>
      </c>
      <c r="BW26" s="35">
        <v>92.5</v>
      </c>
      <c r="BX26" s="35">
        <v>88.8</v>
      </c>
      <c r="BY26" s="34">
        <v>5</v>
      </c>
      <c r="BZ26" s="35">
        <v>65.3</v>
      </c>
      <c r="CA26" s="35">
        <v>77.400000000000006</v>
      </c>
      <c r="CB26" s="35">
        <v>86.5</v>
      </c>
      <c r="CC26" s="35">
        <v>92.5</v>
      </c>
      <c r="CD26" s="35">
        <v>96.4</v>
      </c>
      <c r="CE26" s="35">
        <v>93</v>
      </c>
      <c r="CF26" s="35">
        <v>90.4</v>
      </c>
      <c r="CG26" s="35">
        <v>83.7</v>
      </c>
      <c r="CH26" s="34">
        <v>6</v>
      </c>
      <c r="CI26" s="35">
        <v>70.7</v>
      </c>
      <c r="CJ26" s="35">
        <v>82</v>
      </c>
      <c r="CK26" s="35">
        <v>89.3</v>
      </c>
      <c r="CL26" s="35">
        <v>93.3</v>
      </c>
      <c r="CM26" s="35">
        <v>95.5</v>
      </c>
      <c r="CN26" s="35">
        <v>93</v>
      </c>
      <c r="CO26" s="35">
        <v>90.1</v>
      </c>
      <c r="CP26" s="35">
        <v>83</v>
      </c>
      <c r="CQ26" s="34">
        <v>7</v>
      </c>
      <c r="CR26" s="35">
        <v>75.599999999999994</v>
      </c>
      <c r="CS26" s="35">
        <v>84.2</v>
      </c>
      <c r="CT26" s="35">
        <v>90.1</v>
      </c>
      <c r="CU26" s="35">
        <v>93.6</v>
      </c>
      <c r="CV26" s="35">
        <v>96.2</v>
      </c>
      <c r="CW26" s="35">
        <v>91.3</v>
      </c>
      <c r="CX26" s="35">
        <v>87.9</v>
      </c>
      <c r="CY26" s="35">
        <v>81.900000000000006</v>
      </c>
      <c r="CZ26" s="34">
        <v>8</v>
      </c>
      <c r="DA26" s="35">
        <v>77.599999999999994</v>
      </c>
      <c r="DB26" s="35">
        <v>88</v>
      </c>
      <c r="DC26" s="35">
        <v>93.4</v>
      </c>
      <c r="DD26" s="35">
        <v>93.8</v>
      </c>
      <c r="DE26" s="35">
        <v>94.2</v>
      </c>
      <c r="DF26" s="35">
        <v>91.4</v>
      </c>
      <c r="DG26" s="35">
        <v>87.9</v>
      </c>
      <c r="DH26" s="35">
        <v>79.900000000000006</v>
      </c>
      <c r="DI26" s="35">
        <v>1</v>
      </c>
      <c r="DJ26" s="36">
        <f t="shared" si="10"/>
        <v>51.4</v>
      </c>
      <c r="DK26" s="36">
        <f t="shared" si="10"/>
        <v>62.6</v>
      </c>
      <c r="DL26" s="36">
        <f t="shared" si="10"/>
        <v>70.8</v>
      </c>
      <c r="DM26" s="36">
        <f t="shared" si="10"/>
        <v>81</v>
      </c>
      <c r="DN26" s="36">
        <f t="shared" si="10"/>
        <v>90.4</v>
      </c>
      <c r="DO26" s="36">
        <f t="shared" si="10"/>
        <v>96.2</v>
      </c>
      <c r="DP26" s="36">
        <f t="shared" si="10"/>
        <v>94.7</v>
      </c>
      <c r="DQ26" s="36">
        <f t="shared" si="10"/>
        <v>92.3</v>
      </c>
      <c r="DR26" s="35">
        <v>24</v>
      </c>
      <c r="DS26" s="36">
        <f t="shared" si="11"/>
        <v>59.5</v>
      </c>
      <c r="DT26" s="36">
        <f t="shared" si="11"/>
        <v>68.900000000000006</v>
      </c>
      <c r="DU26" s="36">
        <f t="shared" si="11"/>
        <v>78.3</v>
      </c>
      <c r="DV26" s="36">
        <f t="shared" si="11"/>
        <v>84.3</v>
      </c>
      <c r="DW26" s="36">
        <f t="shared" si="11"/>
        <v>92.8</v>
      </c>
      <c r="DX26" s="36">
        <f t="shared" si="11"/>
        <v>96.3</v>
      </c>
      <c r="DY26" s="36">
        <f t="shared" si="11"/>
        <v>94</v>
      </c>
      <c r="DZ26" s="36">
        <f t="shared" si="11"/>
        <v>90</v>
      </c>
      <c r="EA26" s="35">
        <v>25</v>
      </c>
      <c r="EB26" s="36">
        <f t="shared" si="12"/>
        <v>59.8</v>
      </c>
      <c r="EC26" s="36">
        <f t="shared" si="12"/>
        <v>71.099999999999994</v>
      </c>
      <c r="ED26" s="36">
        <f t="shared" si="12"/>
        <v>80.8</v>
      </c>
      <c r="EE26" s="36">
        <f t="shared" si="12"/>
        <v>88</v>
      </c>
      <c r="EF26" s="36">
        <f t="shared" si="12"/>
        <v>95</v>
      </c>
      <c r="EG26" s="36">
        <f t="shared" si="12"/>
        <v>94.4</v>
      </c>
      <c r="EH26" s="36">
        <f t="shared" si="12"/>
        <v>94.1</v>
      </c>
      <c r="EI26" s="36">
        <f t="shared" si="12"/>
        <v>89</v>
      </c>
      <c r="EJ26" s="35">
        <v>26</v>
      </c>
      <c r="EK26" s="36">
        <f t="shared" si="13"/>
        <v>65.400000000000006</v>
      </c>
      <c r="EL26" s="36">
        <f t="shared" si="13"/>
        <v>77.2</v>
      </c>
      <c r="EM26" s="36">
        <f t="shared" si="13"/>
        <v>84.5</v>
      </c>
      <c r="EN26" s="36">
        <f t="shared" si="13"/>
        <v>89.8</v>
      </c>
      <c r="EO26" s="36">
        <f t="shared" si="13"/>
        <v>95.5</v>
      </c>
      <c r="EP26" s="36">
        <f t="shared" si="13"/>
        <v>94.3</v>
      </c>
      <c r="EQ26" s="36">
        <f t="shared" si="13"/>
        <v>92.5</v>
      </c>
      <c r="ER26" s="36">
        <f t="shared" si="13"/>
        <v>88.8</v>
      </c>
      <c r="ES26" s="35">
        <v>27</v>
      </c>
      <c r="ET26" s="36">
        <f t="shared" si="14"/>
        <v>65.3</v>
      </c>
      <c r="EU26" s="36">
        <f t="shared" si="14"/>
        <v>77.400000000000006</v>
      </c>
      <c r="EV26" s="36">
        <f t="shared" si="14"/>
        <v>86.5</v>
      </c>
      <c r="EW26" s="36">
        <f t="shared" si="14"/>
        <v>92.5</v>
      </c>
      <c r="EX26" s="36">
        <f t="shared" si="14"/>
        <v>96.4</v>
      </c>
      <c r="EY26" s="36">
        <f t="shared" si="14"/>
        <v>93</v>
      </c>
      <c r="EZ26" s="36">
        <f t="shared" si="14"/>
        <v>90.4</v>
      </c>
      <c r="FA26" s="36">
        <f t="shared" si="14"/>
        <v>83.7</v>
      </c>
      <c r="FB26" s="35">
        <v>28</v>
      </c>
      <c r="FC26" s="36">
        <f t="shared" si="15"/>
        <v>70.7</v>
      </c>
      <c r="FD26" s="36">
        <f t="shared" si="15"/>
        <v>82</v>
      </c>
      <c r="FE26" s="36">
        <f t="shared" si="15"/>
        <v>89.3</v>
      </c>
      <c r="FF26" s="36">
        <f t="shared" si="15"/>
        <v>93.3</v>
      </c>
      <c r="FG26" s="36">
        <f t="shared" si="15"/>
        <v>95.5</v>
      </c>
      <c r="FH26" s="36">
        <f t="shared" si="15"/>
        <v>93</v>
      </c>
      <c r="FI26" s="36">
        <f t="shared" si="15"/>
        <v>90.1</v>
      </c>
      <c r="FJ26" s="36">
        <f t="shared" si="15"/>
        <v>83</v>
      </c>
      <c r="FK26" s="35">
        <v>29</v>
      </c>
      <c r="FL26" s="36">
        <f t="shared" si="16"/>
        <v>75.599999999999994</v>
      </c>
      <c r="FM26" s="36">
        <f t="shared" si="16"/>
        <v>84.2</v>
      </c>
      <c r="FN26" s="36">
        <f t="shared" si="16"/>
        <v>90.1</v>
      </c>
      <c r="FO26" s="36">
        <f t="shared" si="16"/>
        <v>93.6</v>
      </c>
      <c r="FP26" s="36">
        <f t="shared" si="16"/>
        <v>96.2</v>
      </c>
      <c r="FQ26" s="36">
        <f t="shared" si="16"/>
        <v>91.3</v>
      </c>
      <c r="FR26" s="36">
        <f t="shared" si="16"/>
        <v>87.9</v>
      </c>
      <c r="FS26" s="36">
        <f t="shared" si="16"/>
        <v>81.900000000000006</v>
      </c>
      <c r="FT26" s="35">
        <v>30</v>
      </c>
      <c r="FU26" s="36">
        <f t="shared" si="17"/>
        <v>77.599999999999994</v>
      </c>
      <c r="FV26" s="36">
        <f t="shared" si="17"/>
        <v>88</v>
      </c>
      <c r="FW26" s="36">
        <f t="shared" si="17"/>
        <v>93.4</v>
      </c>
      <c r="FX26" s="36">
        <f t="shared" si="17"/>
        <v>93.8</v>
      </c>
      <c r="FY26" s="36">
        <f t="shared" si="17"/>
        <v>94.2</v>
      </c>
      <c r="FZ26" s="36">
        <f t="shared" si="17"/>
        <v>91.4</v>
      </c>
      <c r="GA26" s="36">
        <f t="shared" si="17"/>
        <v>87.9</v>
      </c>
      <c r="GB26" s="36">
        <f t="shared" si="17"/>
        <v>79.900000000000006</v>
      </c>
      <c r="GC26" s="35">
        <v>23</v>
      </c>
      <c r="GD26" s="36">
        <f t="shared" si="18"/>
        <v>-2.3603849250278586E-2</v>
      </c>
      <c r="GE26" s="36">
        <f t="shared" si="19"/>
        <v>-2.3544224454084883E-2</v>
      </c>
      <c r="GF26" s="35">
        <v>24</v>
      </c>
      <c r="GG26" s="36">
        <f t="shared" si="20"/>
        <v>-1.2384835451356935E-2</v>
      </c>
      <c r="GH26" s="36">
        <f t="shared" si="21"/>
        <v>-1.1998855162644873E-2</v>
      </c>
      <c r="GI26" s="35">
        <v>25</v>
      </c>
      <c r="GJ26" s="36">
        <f t="shared" si="22"/>
        <v>-2.0040529691527809E-2</v>
      </c>
      <c r="GK26" s="36">
        <f t="shared" si="23"/>
        <v>-1.9627671504537147E-2</v>
      </c>
      <c r="GL26" s="35">
        <v>26</v>
      </c>
      <c r="GM26" s="36">
        <f t="shared" si="24"/>
        <v>-2.9994818512207644E-2</v>
      </c>
      <c r="GN26" s="36">
        <f t="shared" si="25"/>
        <v>-2.8499066434065412E-2</v>
      </c>
      <c r="GO26" s="35">
        <v>27</v>
      </c>
      <c r="GP26" s="36">
        <f t="shared" si="26"/>
        <v>1.1033250097071345E-2</v>
      </c>
      <c r="GQ26" s="36">
        <f t="shared" si="27"/>
        <v>1.2508825519844891E-2</v>
      </c>
      <c r="GR26" s="35">
        <v>28</v>
      </c>
      <c r="GS26" s="36">
        <f t="shared" si="28"/>
        <v>3.2452499206684138E-2</v>
      </c>
      <c r="GT26" s="36">
        <f t="shared" si="29"/>
        <v>3.7596330632538866E-2</v>
      </c>
      <c r="GU26" s="35">
        <v>29</v>
      </c>
      <c r="GV26" s="36">
        <f t="shared" si="30"/>
        <v>4.2495075939370963E-2</v>
      </c>
      <c r="GW26" s="36">
        <f t="shared" si="31"/>
        <v>5.8447665967733542E-2</v>
      </c>
      <c r="GX26" s="35">
        <v>30</v>
      </c>
      <c r="GY26" s="36">
        <f t="shared" si="32"/>
        <v>-2.9037543498589002E-5</v>
      </c>
      <c r="GZ26" s="36">
        <f t="shared" si="33"/>
        <v>2.5034014590687548E-2</v>
      </c>
      <c r="HA26" s="35">
        <v>-1.2</v>
      </c>
      <c r="HB26" s="35">
        <v>-0.49</v>
      </c>
      <c r="HC26" s="35">
        <v>0.14000000000000001</v>
      </c>
      <c r="HD26" s="35">
        <v>1.56</v>
      </c>
      <c r="HE26" s="35">
        <v>-2.98</v>
      </c>
      <c r="HF26" s="35">
        <v>-1.01</v>
      </c>
      <c r="HG26" s="35">
        <v>0.85</v>
      </c>
      <c r="HH26" s="35">
        <v>3.14</v>
      </c>
    </row>
    <row r="27" spans="1:216" x14ac:dyDescent="0.2">
      <c r="A27" s="8">
        <v>17</v>
      </c>
      <c r="C27" s="28" t="str">
        <f t="shared" ca="1" si="37"/>
        <v>SIN REGISTRO ISPCh</v>
      </c>
      <c r="D27" s="8" t="s">
        <v>903</v>
      </c>
      <c r="E27" s="29">
        <v>15.9</v>
      </c>
      <c r="F27" s="29">
        <v>18.7</v>
      </c>
      <c r="G27" s="29">
        <v>22.5</v>
      </c>
      <c r="H27" s="29">
        <v>23.4</v>
      </c>
      <c r="I27" s="29">
        <v>32.4</v>
      </c>
      <c r="J27" s="29">
        <v>34.4</v>
      </c>
      <c r="K27" s="29">
        <v>35.5</v>
      </c>
      <c r="L27" s="29">
        <v>37.9</v>
      </c>
      <c r="M27" s="30">
        <v>2.7</v>
      </c>
      <c r="N27" s="30">
        <v>3.8</v>
      </c>
      <c r="O27" s="30">
        <v>3.9</v>
      </c>
      <c r="P27" s="30">
        <v>2.5</v>
      </c>
      <c r="Q27" s="30">
        <v>2.2000000000000002</v>
      </c>
      <c r="R27" s="30">
        <v>2.2999999999999998</v>
      </c>
      <c r="S27" s="30">
        <v>2.2999999999999998</v>
      </c>
      <c r="T27" s="30">
        <v>4.7</v>
      </c>
      <c r="U27" s="31">
        <f t="shared" si="0"/>
        <v>11.472000000000001</v>
      </c>
      <c r="V27" s="31">
        <f t="shared" si="1"/>
        <v>12.468</v>
      </c>
      <c r="W27" s="31">
        <f t="shared" si="2"/>
        <v>16.103999999999999</v>
      </c>
      <c r="X27" s="31">
        <f t="shared" si="3"/>
        <v>19.299999999999997</v>
      </c>
      <c r="Y27" s="31">
        <f t="shared" si="4"/>
        <v>28.791999999999998</v>
      </c>
      <c r="Z27" s="31">
        <f t="shared" si="5"/>
        <v>30.628</v>
      </c>
      <c r="AA27" s="31">
        <f t="shared" si="6"/>
        <v>31.728000000000002</v>
      </c>
      <c r="AB27" s="31">
        <f t="shared" si="7"/>
        <v>30.192</v>
      </c>
      <c r="AC27" s="32">
        <f t="shared" si="34"/>
        <v>30.768642547913924</v>
      </c>
      <c r="AD27" s="32">
        <f t="shared" si="35"/>
        <v>23.853590115951487</v>
      </c>
      <c r="AE27" s="32">
        <f t="shared" si="36"/>
        <v>18.171650803176149</v>
      </c>
      <c r="AF27" s="33">
        <f t="shared" si="8"/>
        <v>53.827999999999996</v>
      </c>
      <c r="AG27" s="33">
        <f t="shared" si="8"/>
        <v>62.932000000000002</v>
      </c>
      <c r="AH27" s="33">
        <f t="shared" si="8"/>
        <v>66.796000000000006</v>
      </c>
      <c r="AI27" s="33">
        <f t="shared" si="8"/>
        <v>69</v>
      </c>
      <c r="AJ27" s="33">
        <f t="shared" si="8"/>
        <v>62.707999999999998</v>
      </c>
      <c r="AK27" s="33">
        <f t="shared" si="8"/>
        <v>62.072000000000003</v>
      </c>
      <c r="AL27" s="33">
        <f t="shared" si="8"/>
        <v>60.771999999999998</v>
      </c>
      <c r="AM27" s="33">
        <f t="shared" si="8"/>
        <v>60.208000000000006</v>
      </c>
      <c r="AN27" s="32">
        <f t="shared" si="9"/>
        <v>26.85050886403539</v>
      </c>
      <c r="AO27" s="34">
        <v>1</v>
      </c>
      <c r="AP27" s="35">
        <v>51.4</v>
      </c>
      <c r="AQ27" s="35">
        <v>62.6</v>
      </c>
      <c r="AR27" s="35">
        <v>70.8</v>
      </c>
      <c r="AS27" s="35">
        <v>81</v>
      </c>
      <c r="AT27" s="35">
        <v>90.4</v>
      </c>
      <c r="AU27" s="35">
        <v>96.2</v>
      </c>
      <c r="AV27" s="35">
        <v>94.7</v>
      </c>
      <c r="AW27" s="35">
        <v>92.3</v>
      </c>
      <c r="AX27" s="34">
        <v>2</v>
      </c>
      <c r="AY27" s="35">
        <v>59.5</v>
      </c>
      <c r="AZ27" s="35">
        <v>68.900000000000006</v>
      </c>
      <c r="BA27" s="35">
        <v>78.3</v>
      </c>
      <c r="BB27" s="35">
        <v>84.3</v>
      </c>
      <c r="BC27" s="35">
        <v>92.8</v>
      </c>
      <c r="BD27" s="35">
        <v>96.3</v>
      </c>
      <c r="BE27" s="35">
        <v>94</v>
      </c>
      <c r="BF27" s="35">
        <v>90</v>
      </c>
      <c r="BG27" s="34">
        <v>3</v>
      </c>
      <c r="BH27" s="35">
        <v>59.8</v>
      </c>
      <c r="BI27" s="35">
        <v>71.099999999999994</v>
      </c>
      <c r="BJ27" s="35">
        <v>80.8</v>
      </c>
      <c r="BK27" s="35">
        <v>88</v>
      </c>
      <c r="BL27" s="35">
        <v>95</v>
      </c>
      <c r="BM27" s="35">
        <v>94.4</v>
      </c>
      <c r="BN27" s="35">
        <v>94.1</v>
      </c>
      <c r="BO27" s="35">
        <v>89</v>
      </c>
      <c r="BP27" s="34">
        <v>4</v>
      </c>
      <c r="BQ27" s="35">
        <v>65.400000000000006</v>
      </c>
      <c r="BR27" s="35">
        <v>77.2</v>
      </c>
      <c r="BS27" s="35">
        <v>84.5</v>
      </c>
      <c r="BT27" s="35">
        <v>89.8</v>
      </c>
      <c r="BU27" s="35">
        <v>95.5</v>
      </c>
      <c r="BV27" s="35">
        <v>94.3</v>
      </c>
      <c r="BW27" s="35">
        <v>92.5</v>
      </c>
      <c r="BX27" s="35">
        <v>88.8</v>
      </c>
      <c r="BY27" s="34">
        <v>5</v>
      </c>
      <c r="BZ27" s="35">
        <v>65.3</v>
      </c>
      <c r="CA27" s="35">
        <v>77.400000000000006</v>
      </c>
      <c r="CB27" s="35">
        <v>86.5</v>
      </c>
      <c r="CC27" s="35">
        <v>92.5</v>
      </c>
      <c r="CD27" s="35">
        <v>96.4</v>
      </c>
      <c r="CE27" s="35">
        <v>93</v>
      </c>
      <c r="CF27" s="35">
        <v>90.4</v>
      </c>
      <c r="CG27" s="35">
        <v>83.7</v>
      </c>
      <c r="CH27" s="34">
        <v>6</v>
      </c>
      <c r="CI27" s="35">
        <v>70.7</v>
      </c>
      <c r="CJ27" s="35">
        <v>82</v>
      </c>
      <c r="CK27" s="35">
        <v>89.3</v>
      </c>
      <c r="CL27" s="35">
        <v>93.3</v>
      </c>
      <c r="CM27" s="35">
        <v>95.5</v>
      </c>
      <c r="CN27" s="35">
        <v>93</v>
      </c>
      <c r="CO27" s="35">
        <v>90.1</v>
      </c>
      <c r="CP27" s="35">
        <v>83</v>
      </c>
      <c r="CQ27" s="34">
        <v>7</v>
      </c>
      <c r="CR27" s="35">
        <v>75.599999999999994</v>
      </c>
      <c r="CS27" s="35">
        <v>84.2</v>
      </c>
      <c r="CT27" s="35">
        <v>90.1</v>
      </c>
      <c r="CU27" s="35">
        <v>93.6</v>
      </c>
      <c r="CV27" s="35">
        <v>96.2</v>
      </c>
      <c r="CW27" s="35">
        <v>91.3</v>
      </c>
      <c r="CX27" s="35">
        <v>87.9</v>
      </c>
      <c r="CY27" s="35">
        <v>81.900000000000006</v>
      </c>
      <c r="CZ27" s="34">
        <v>8</v>
      </c>
      <c r="DA27" s="35">
        <v>77.599999999999994</v>
      </c>
      <c r="DB27" s="35">
        <v>88</v>
      </c>
      <c r="DC27" s="35">
        <v>93.4</v>
      </c>
      <c r="DD27" s="35">
        <v>93.8</v>
      </c>
      <c r="DE27" s="35">
        <v>94.2</v>
      </c>
      <c r="DF27" s="35">
        <v>91.4</v>
      </c>
      <c r="DG27" s="35">
        <v>87.9</v>
      </c>
      <c r="DH27" s="35">
        <v>79.900000000000006</v>
      </c>
      <c r="DI27" s="35">
        <v>1</v>
      </c>
      <c r="DJ27" s="36">
        <f t="shared" si="10"/>
        <v>39.927999999999997</v>
      </c>
      <c r="DK27" s="36">
        <f t="shared" si="10"/>
        <v>50.132000000000005</v>
      </c>
      <c r="DL27" s="36">
        <f t="shared" si="10"/>
        <v>54.695999999999998</v>
      </c>
      <c r="DM27" s="36">
        <f t="shared" si="10"/>
        <v>61.7</v>
      </c>
      <c r="DN27" s="36">
        <f t="shared" si="10"/>
        <v>61.608000000000004</v>
      </c>
      <c r="DO27" s="36">
        <f t="shared" si="10"/>
        <v>65.572000000000003</v>
      </c>
      <c r="DP27" s="36">
        <f t="shared" si="10"/>
        <v>62.972000000000001</v>
      </c>
      <c r="DQ27" s="36">
        <f t="shared" si="10"/>
        <v>62.107999999999997</v>
      </c>
      <c r="DR27" s="35">
        <v>25</v>
      </c>
      <c r="DS27" s="36">
        <f t="shared" si="11"/>
        <v>48.027999999999999</v>
      </c>
      <c r="DT27" s="36">
        <f t="shared" si="11"/>
        <v>56.432000000000002</v>
      </c>
      <c r="DU27" s="36">
        <f t="shared" si="11"/>
        <v>62.195999999999998</v>
      </c>
      <c r="DV27" s="36">
        <f t="shared" si="11"/>
        <v>65</v>
      </c>
      <c r="DW27" s="36">
        <f t="shared" si="11"/>
        <v>64.007999999999996</v>
      </c>
      <c r="DX27" s="36">
        <f t="shared" si="11"/>
        <v>65.671999999999997</v>
      </c>
      <c r="DY27" s="36">
        <f t="shared" si="11"/>
        <v>62.271999999999998</v>
      </c>
      <c r="DZ27" s="36">
        <f t="shared" si="11"/>
        <v>59.808</v>
      </c>
      <c r="EA27" s="35">
        <v>26</v>
      </c>
      <c r="EB27" s="36">
        <f t="shared" si="12"/>
        <v>48.327999999999996</v>
      </c>
      <c r="EC27" s="36">
        <f t="shared" si="12"/>
        <v>58.631999999999991</v>
      </c>
      <c r="ED27" s="36">
        <f t="shared" si="12"/>
        <v>64.695999999999998</v>
      </c>
      <c r="EE27" s="36">
        <f t="shared" si="12"/>
        <v>68.7</v>
      </c>
      <c r="EF27" s="36">
        <f t="shared" si="12"/>
        <v>66.207999999999998</v>
      </c>
      <c r="EG27" s="36">
        <f t="shared" si="12"/>
        <v>63.772000000000006</v>
      </c>
      <c r="EH27" s="36">
        <f t="shared" si="12"/>
        <v>62.371999999999993</v>
      </c>
      <c r="EI27" s="36">
        <f t="shared" si="12"/>
        <v>58.808</v>
      </c>
      <c r="EJ27" s="35">
        <v>27</v>
      </c>
      <c r="EK27" s="36">
        <f t="shared" si="13"/>
        <v>53.928000000000004</v>
      </c>
      <c r="EL27" s="36">
        <f t="shared" si="13"/>
        <v>64.731999999999999</v>
      </c>
      <c r="EM27" s="36">
        <f t="shared" si="13"/>
        <v>68.396000000000001</v>
      </c>
      <c r="EN27" s="36">
        <f t="shared" si="13"/>
        <v>70.5</v>
      </c>
      <c r="EO27" s="36">
        <f t="shared" si="13"/>
        <v>66.707999999999998</v>
      </c>
      <c r="EP27" s="36">
        <f t="shared" si="13"/>
        <v>63.671999999999997</v>
      </c>
      <c r="EQ27" s="36">
        <f t="shared" si="13"/>
        <v>60.771999999999998</v>
      </c>
      <c r="ER27" s="36">
        <f t="shared" si="13"/>
        <v>58.607999999999997</v>
      </c>
      <c r="ES27" s="35">
        <v>28</v>
      </c>
      <c r="ET27" s="36">
        <f t="shared" si="14"/>
        <v>53.827999999999996</v>
      </c>
      <c r="EU27" s="36">
        <f t="shared" si="14"/>
        <v>64.932000000000002</v>
      </c>
      <c r="EV27" s="36">
        <f t="shared" si="14"/>
        <v>70.396000000000001</v>
      </c>
      <c r="EW27" s="36">
        <f t="shared" si="14"/>
        <v>73.2</v>
      </c>
      <c r="EX27" s="36">
        <f t="shared" si="14"/>
        <v>67.608000000000004</v>
      </c>
      <c r="EY27" s="36">
        <f t="shared" si="14"/>
        <v>62.372</v>
      </c>
      <c r="EZ27" s="36">
        <f t="shared" si="14"/>
        <v>58.672000000000004</v>
      </c>
      <c r="FA27" s="36">
        <f t="shared" si="14"/>
        <v>53.508000000000003</v>
      </c>
      <c r="FB27" s="35">
        <v>29</v>
      </c>
      <c r="FC27" s="36">
        <f t="shared" si="15"/>
        <v>59.228000000000002</v>
      </c>
      <c r="FD27" s="36">
        <f t="shared" si="15"/>
        <v>69.531999999999996</v>
      </c>
      <c r="FE27" s="36">
        <f t="shared" si="15"/>
        <v>73.195999999999998</v>
      </c>
      <c r="FF27" s="36">
        <f t="shared" si="15"/>
        <v>74</v>
      </c>
      <c r="FG27" s="36">
        <f t="shared" si="15"/>
        <v>66.707999999999998</v>
      </c>
      <c r="FH27" s="36">
        <f t="shared" si="15"/>
        <v>62.372</v>
      </c>
      <c r="FI27" s="36">
        <f t="shared" si="15"/>
        <v>58.371999999999993</v>
      </c>
      <c r="FJ27" s="36">
        <f t="shared" si="15"/>
        <v>52.808</v>
      </c>
      <c r="FK27" s="35">
        <v>30</v>
      </c>
      <c r="FL27" s="36">
        <f t="shared" si="16"/>
        <v>64.127999999999986</v>
      </c>
      <c r="FM27" s="36">
        <f t="shared" si="16"/>
        <v>71.731999999999999</v>
      </c>
      <c r="FN27" s="36">
        <f t="shared" si="16"/>
        <v>73.995999999999995</v>
      </c>
      <c r="FO27" s="36">
        <f t="shared" si="16"/>
        <v>74.3</v>
      </c>
      <c r="FP27" s="36">
        <f t="shared" si="16"/>
        <v>67.408000000000001</v>
      </c>
      <c r="FQ27" s="36">
        <f t="shared" si="16"/>
        <v>60.671999999999997</v>
      </c>
      <c r="FR27" s="36">
        <f t="shared" si="16"/>
        <v>56.172000000000004</v>
      </c>
      <c r="FS27" s="36">
        <f t="shared" si="16"/>
        <v>51.708000000000006</v>
      </c>
      <c r="FT27" s="35">
        <v>31</v>
      </c>
      <c r="FU27" s="36">
        <f t="shared" si="17"/>
        <v>66.127999999999986</v>
      </c>
      <c r="FV27" s="36">
        <f t="shared" si="17"/>
        <v>75.531999999999996</v>
      </c>
      <c r="FW27" s="36">
        <f t="shared" si="17"/>
        <v>77.296000000000006</v>
      </c>
      <c r="FX27" s="36">
        <f t="shared" si="17"/>
        <v>74.5</v>
      </c>
      <c r="FY27" s="36">
        <f t="shared" si="17"/>
        <v>65.408000000000001</v>
      </c>
      <c r="FZ27" s="36">
        <f t="shared" si="17"/>
        <v>60.772000000000006</v>
      </c>
      <c r="GA27" s="36">
        <f t="shared" si="17"/>
        <v>56.172000000000004</v>
      </c>
      <c r="GB27" s="36">
        <f t="shared" si="17"/>
        <v>49.708000000000006</v>
      </c>
      <c r="GC27" s="35">
        <v>24</v>
      </c>
      <c r="GD27" s="36">
        <f t="shared" si="18"/>
        <v>29.767610619991785</v>
      </c>
      <c r="GE27" s="36">
        <f t="shared" si="19"/>
        <v>29.771661486212139</v>
      </c>
      <c r="GF27" s="35">
        <v>25</v>
      </c>
      <c r="GG27" s="36">
        <f t="shared" si="20"/>
        <v>28.484566732434885</v>
      </c>
      <c r="GH27" s="36">
        <f t="shared" si="21"/>
        <v>28.504065877804237</v>
      </c>
      <c r="GI27" s="35">
        <v>26</v>
      </c>
      <c r="GJ27" s="36">
        <f t="shared" si="22"/>
        <v>26.945230977770279</v>
      </c>
      <c r="GK27" s="36">
        <f t="shared" si="23"/>
        <v>26.959881048001819</v>
      </c>
      <c r="GL27" s="35">
        <v>27</v>
      </c>
      <c r="GM27" s="36">
        <f t="shared" si="24"/>
        <v>25.187341729776136</v>
      </c>
      <c r="GN27" s="36">
        <f t="shared" si="25"/>
        <v>25.222912708866573</v>
      </c>
      <c r="GO27" s="35">
        <v>28</v>
      </c>
      <c r="GP27" s="36">
        <f t="shared" si="26"/>
        <v>23.599689262570408</v>
      </c>
      <c r="GQ27" s="36">
        <f t="shared" si="27"/>
        <v>23.62377483428709</v>
      </c>
      <c r="GR27" s="35">
        <v>29</v>
      </c>
      <c r="GS27" s="36">
        <f t="shared" si="28"/>
        <v>21.999771981890802</v>
      </c>
      <c r="GT27" s="36">
        <f t="shared" si="29"/>
        <v>22.05777605418983</v>
      </c>
      <c r="GU27" s="35">
        <v>30</v>
      </c>
      <c r="GV27" s="36">
        <f t="shared" si="30"/>
        <v>21.150130561874562</v>
      </c>
      <c r="GW27" s="36">
        <f t="shared" si="31"/>
        <v>21.299074656383524</v>
      </c>
      <c r="GX27" s="35">
        <v>31</v>
      </c>
      <c r="GY27" s="36">
        <f t="shared" si="32"/>
        <v>18.966840235171091</v>
      </c>
      <c r="GZ27" s="36">
        <f t="shared" si="33"/>
        <v>19.10952681592957</v>
      </c>
      <c r="HA27" s="35">
        <v>-1.2</v>
      </c>
      <c r="HB27" s="35">
        <v>-0.49</v>
      </c>
      <c r="HC27" s="35">
        <v>0.14000000000000001</v>
      </c>
      <c r="HD27" s="35">
        <v>1.56</v>
      </c>
      <c r="HE27" s="35">
        <v>-2.98</v>
      </c>
      <c r="HF27" s="35">
        <v>-1.01</v>
      </c>
      <c r="HG27" s="35">
        <v>0.85</v>
      </c>
      <c r="HH27" s="35">
        <v>3.14</v>
      </c>
    </row>
    <row r="28" spans="1:216" x14ac:dyDescent="0.2">
      <c r="A28" s="8">
        <v>18</v>
      </c>
      <c r="C28" s="28" t="str">
        <f t="shared" ca="1" si="37"/>
        <v>SIN REGISTRO ISPCh</v>
      </c>
      <c r="D28" s="8" t="s">
        <v>904</v>
      </c>
      <c r="E28" s="29">
        <v>22</v>
      </c>
      <c r="F28" s="29">
        <v>22</v>
      </c>
      <c r="G28" s="29">
        <v>25</v>
      </c>
      <c r="H28" s="29">
        <v>32</v>
      </c>
      <c r="I28" s="29">
        <v>34</v>
      </c>
      <c r="J28" s="29">
        <v>34</v>
      </c>
      <c r="K28" s="29">
        <v>41</v>
      </c>
      <c r="L28" s="29">
        <v>41</v>
      </c>
      <c r="M28" s="83">
        <v>3.3</v>
      </c>
      <c r="N28" s="30">
        <v>3.3</v>
      </c>
      <c r="O28" s="30">
        <v>2.7</v>
      </c>
      <c r="P28" s="30">
        <v>3.5</v>
      </c>
      <c r="Q28" s="30">
        <v>3</v>
      </c>
      <c r="R28" s="30">
        <v>2.8</v>
      </c>
      <c r="S28" s="30">
        <v>3</v>
      </c>
      <c r="T28" s="30">
        <v>3.2</v>
      </c>
      <c r="U28" s="31">
        <f t="shared" ref="U28:AB31" si="38">E28-($R$2*M28)</f>
        <v>16.588000000000001</v>
      </c>
      <c r="V28" s="31">
        <f t="shared" si="38"/>
        <v>16.588000000000001</v>
      </c>
      <c r="W28" s="31">
        <f t="shared" si="38"/>
        <v>20.571999999999999</v>
      </c>
      <c r="X28" s="31">
        <f t="shared" si="38"/>
        <v>26.26</v>
      </c>
      <c r="Y28" s="31">
        <f t="shared" si="38"/>
        <v>29.08</v>
      </c>
      <c r="Z28" s="31">
        <f t="shared" si="38"/>
        <v>29.408000000000001</v>
      </c>
      <c r="AA28" s="31">
        <f t="shared" si="38"/>
        <v>36.08</v>
      </c>
      <c r="AB28" s="31">
        <f t="shared" si="38"/>
        <v>35.752000000000002</v>
      </c>
      <c r="AC28" s="32">
        <f t="shared" si="34"/>
        <v>31.540553596748094</v>
      </c>
      <c r="AD28" s="32">
        <f t="shared" si="35"/>
        <v>27.899253675837397</v>
      </c>
      <c r="AE28" s="32">
        <f t="shared" si="36"/>
        <v>22.824396480512643</v>
      </c>
      <c r="AF28" s="33">
        <f t="shared" si="8"/>
        <v>48.711999999999996</v>
      </c>
      <c r="AG28" s="33">
        <f t="shared" si="8"/>
        <v>58.812000000000005</v>
      </c>
      <c r="AH28" s="33">
        <f t="shared" si="8"/>
        <v>62.328000000000003</v>
      </c>
      <c r="AI28" s="33">
        <f t="shared" si="8"/>
        <v>62.039999999999992</v>
      </c>
      <c r="AJ28" s="33">
        <f t="shared" si="8"/>
        <v>62.42</v>
      </c>
      <c r="AK28" s="33">
        <f t="shared" si="8"/>
        <v>63.292000000000002</v>
      </c>
      <c r="AL28" s="33">
        <f t="shared" si="8"/>
        <v>56.42</v>
      </c>
      <c r="AM28" s="33">
        <f t="shared" si="8"/>
        <v>54.648000000000003</v>
      </c>
      <c r="AN28" s="32">
        <f t="shared" si="9"/>
        <v>30.578040077750018</v>
      </c>
      <c r="AO28" s="34">
        <v>1</v>
      </c>
      <c r="AP28" s="35">
        <v>51.4</v>
      </c>
      <c r="AQ28" s="35">
        <v>62.6</v>
      </c>
      <c r="AR28" s="35">
        <v>70.8</v>
      </c>
      <c r="AS28" s="35">
        <v>81</v>
      </c>
      <c r="AT28" s="35">
        <v>90.4</v>
      </c>
      <c r="AU28" s="35">
        <v>96.2</v>
      </c>
      <c r="AV28" s="35">
        <v>94.7</v>
      </c>
      <c r="AW28" s="35">
        <v>92.3</v>
      </c>
      <c r="AX28" s="34">
        <v>2</v>
      </c>
      <c r="AY28" s="35">
        <v>59.5</v>
      </c>
      <c r="AZ28" s="35">
        <v>68.900000000000006</v>
      </c>
      <c r="BA28" s="35">
        <v>78.3</v>
      </c>
      <c r="BB28" s="35">
        <v>84.3</v>
      </c>
      <c r="BC28" s="35">
        <v>92.8</v>
      </c>
      <c r="BD28" s="35">
        <v>96.3</v>
      </c>
      <c r="BE28" s="35">
        <v>94</v>
      </c>
      <c r="BF28" s="35">
        <v>90</v>
      </c>
      <c r="BG28" s="34">
        <v>3</v>
      </c>
      <c r="BH28" s="35">
        <v>59.8</v>
      </c>
      <c r="BI28" s="35">
        <v>71.099999999999994</v>
      </c>
      <c r="BJ28" s="35">
        <v>80.8</v>
      </c>
      <c r="BK28" s="35">
        <v>88</v>
      </c>
      <c r="BL28" s="35">
        <v>95</v>
      </c>
      <c r="BM28" s="35">
        <v>94.4</v>
      </c>
      <c r="BN28" s="35">
        <v>94.1</v>
      </c>
      <c r="BO28" s="35">
        <v>89</v>
      </c>
      <c r="BP28" s="34">
        <v>4</v>
      </c>
      <c r="BQ28" s="35">
        <v>65.400000000000006</v>
      </c>
      <c r="BR28" s="35">
        <v>77.2</v>
      </c>
      <c r="BS28" s="35">
        <v>84.5</v>
      </c>
      <c r="BT28" s="35">
        <v>89.8</v>
      </c>
      <c r="BU28" s="35">
        <v>95.5</v>
      </c>
      <c r="BV28" s="35">
        <v>94.3</v>
      </c>
      <c r="BW28" s="35">
        <v>92.5</v>
      </c>
      <c r="BX28" s="35">
        <v>88.8</v>
      </c>
      <c r="BY28" s="34">
        <v>5</v>
      </c>
      <c r="BZ28" s="35">
        <v>65.3</v>
      </c>
      <c r="CA28" s="35">
        <v>77.400000000000006</v>
      </c>
      <c r="CB28" s="35">
        <v>86.5</v>
      </c>
      <c r="CC28" s="35">
        <v>92.5</v>
      </c>
      <c r="CD28" s="35">
        <v>96.4</v>
      </c>
      <c r="CE28" s="35">
        <v>93</v>
      </c>
      <c r="CF28" s="35">
        <v>90.4</v>
      </c>
      <c r="CG28" s="35">
        <v>83.7</v>
      </c>
      <c r="CH28" s="34">
        <v>6</v>
      </c>
      <c r="CI28" s="35">
        <v>70.7</v>
      </c>
      <c r="CJ28" s="35">
        <v>82</v>
      </c>
      <c r="CK28" s="35">
        <v>89.3</v>
      </c>
      <c r="CL28" s="35">
        <v>93.3</v>
      </c>
      <c r="CM28" s="35">
        <v>95.5</v>
      </c>
      <c r="CN28" s="35">
        <v>93</v>
      </c>
      <c r="CO28" s="35">
        <v>90.1</v>
      </c>
      <c r="CP28" s="35">
        <v>83</v>
      </c>
      <c r="CQ28" s="34">
        <v>7</v>
      </c>
      <c r="CR28" s="35">
        <v>75.599999999999994</v>
      </c>
      <c r="CS28" s="35">
        <v>84.2</v>
      </c>
      <c r="CT28" s="35">
        <v>90.1</v>
      </c>
      <c r="CU28" s="35">
        <v>93.6</v>
      </c>
      <c r="CV28" s="35">
        <v>96.2</v>
      </c>
      <c r="CW28" s="35">
        <v>91.3</v>
      </c>
      <c r="CX28" s="35">
        <v>87.9</v>
      </c>
      <c r="CY28" s="35">
        <v>81.900000000000006</v>
      </c>
      <c r="CZ28" s="34">
        <v>8</v>
      </c>
      <c r="DA28" s="35">
        <v>77.599999999999994</v>
      </c>
      <c r="DB28" s="35">
        <v>88</v>
      </c>
      <c r="DC28" s="35">
        <v>93.4</v>
      </c>
      <c r="DD28" s="35">
        <v>93.8</v>
      </c>
      <c r="DE28" s="35">
        <v>94.2</v>
      </c>
      <c r="DF28" s="35">
        <v>91.4</v>
      </c>
      <c r="DG28" s="35">
        <v>87.9</v>
      </c>
      <c r="DH28" s="35">
        <v>79.900000000000006</v>
      </c>
      <c r="DI28" s="35">
        <v>1</v>
      </c>
      <c r="DJ28" s="36">
        <f t="shared" si="10"/>
        <v>34.811999999999998</v>
      </c>
      <c r="DK28" s="36">
        <f t="shared" si="10"/>
        <v>46.012</v>
      </c>
      <c r="DL28" s="36">
        <f t="shared" si="10"/>
        <v>50.227999999999994</v>
      </c>
      <c r="DM28" s="36">
        <f t="shared" si="10"/>
        <v>54.739999999999995</v>
      </c>
      <c r="DN28" s="36">
        <f t="shared" si="10"/>
        <v>61.320000000000007</v>
      </c>
      <c r="DO28" s="36">
        <f t="shared" si="10"/>
        <v>66.792000000000002</v>
      </c>
      <c r="DP28" s="36">
        <f t="shared" si="10"/>
        <v>58.620000000000005</v>
      </c>
      <c r="DQ28" s="36">
        <f t="shared" si="10"/>
        <v>56.547999999999995</v>
      </c>
      <c r="DR28" s="35">
        <v>29</v>
      </c>
      <c r="DS28" s="36">
        <f t="shared" si="11"/>
        <v>42.911999999999999</v>
      </c>
      <c r="DT28" s="36">
        <f t="shared" si="11"/>
        <v>52.312000000000005</v>
      </c>
      <c r="DU28" s="36">
        <f t="shared" si="11"/>
        <v>57.727999999999994</v>
      </c>
      <c r="DV28" s="36">
        <f t="shared" si="11"/>
        <v>58.039999999999992</v>
      </c>
      <c r="DW28" s="36">
        <f t="shared" si="11"/>
        <v>63.72</v>
      </c>
      <c r="DX28" s="36">
        <f t="shared" si="11"/>
        <v>66.891999999999996</v>
      </c>
      <c r="DY28" s="36">
        <f t="shared" si="11"/>
        <v>57.92</v>
      </c>
      <c r="DZ28" s="36">
        <f t="shared" si="11"/>
        <v>54.247999999999998</v>
      </c>
      <c r="EA28" s="35">
        <v>30</v>
      </c>
      <c r="EB28" s="36">
        <f t="shared" si="12"/>
        <v>43.211999999999996</v>
      </c>
      <c r="EC28" s="36">
        <f t="shared" si="12"/>
        <v>54.511999999999993</v>
      </c>
      <c r="ED28" s="36">
        <f t="shared" si="12"/>
        <v>60.227999999999994</v>
      </c>
      <c r="EE28" s="36">
        <f t="shared" si="12"/>
        <v>61.739999999999995</v>
      </c>
      <c r="EF28" s="36">
        <f t="shared" si="12"/>
        <v>65.92</v>
      </c>
      <c r="EG28" s="36">
        <f t="shared" si="12"/>
        <v>64.992000000000004</v>
      </c>
      <c r="EH28" s="36">
        <f t="shared" si="12"/>
        <v>58.019999999999996</v>
      </c>
      <c r="EI28" s="36">
        <f t="shared" si="12"/>
        <v>53.247999999999998</v>
      </c>
      <c r="EJ28" s="35">
        <v>31</v>
      </c>
      <c r="EK28" s="36">
        <f t="shared" si="13"/>
        <v>48.812000000000005</v>
      </c>
      <c r="EL28" s="36">
        <f t="shared" si="13"/>
        <v>60.612000000000002</v>
      </c>
      <c r="EM28" s="36">
        <f t="shared" si="13"/>
        <v>63.927999999999997</v>
      </c>
      <c r="EN28" s="36">
        <f t="shared" si="13"/>
        <v>63.539999999999992</v>
      </c>
      <c r="EO28" s="36">
        <f t="shared" si="13"/>
        <v>66.42</v>
      </c>
      <c r="EP28" s="36">
        <f t="shared" si="13"/>
        <v>64.891999999999996</v>
      </c>
      <c r="EQ28" s="36">
        <f t="shared" si="13"/>
        <v>56.42</v>
      </c>
      <c r="ER28" s="36">
        <f t="shared" si="13"/>
        <v>53.047999999999995</v>
      </c>
      <c r="ES28" s="35">
        <v>32</v>
      </c>
      <c r="ET28" s="36">
        <f t="shared" si="14"/>
        <v>48.711999999999996</v>
      </c>
      <c r="EU28" s="36">
        <f t="shared" si="14"/>
        <v>60.812000000000005</v>
      </c>
      <c r="EV28" s="36">
        <f t="shared" si="14"/>
        <v>65.927999999999997</v>
      </c>
      <c r="EW28" s="36">
        <f t="shared" si="14"/>
        <v>66.239999999999995</v>
      </c>
      <c r="EX28" s="36">
        <f t="shared" si="14"/>
        <v>67.320000000000007</v>
      </c>
      <c r="EY28" s="36">
        <f t="shared" si="14"/>
        <v>63.591999999999999</v>
      </c>
      <c r="EZ28" s="36">
        <f t="shared" si="14"/>
        <v>54.320000000000007</v>
      </c>
      <c r="FA28" s="36">
        <f t="shared" si="14"/>
        <v>47.948</v>
      </c>
      <c r="FB28" s="35">
        <v>33</v>
      </c>
      <c r="FC28" s="36">
        <f t="shared" si="15"/>
        <v>54.112000000000002</v>
      </c>
      <c r="FD28" s="36">
        <f t="shared" si="15"/>
        <v>65.412000000000006</v>
      </c>
      <c r="FE28" s="36">
        <f t="shared" si="15"/>
        <v>68.727999999999994</v>
      </c>
      <c r="FF28" s="36">
        <f t="shared" si="15"/>
        <v>67.039999999999992</v>
      </c>
      <c r="FG28" s="36">
        <f t="shared" si="15"/>
        <v>66.42</v>
      </c>
      <c r="FH28" s="36">
        <f t="shared" si="15"/>
        <v>63.591999999999999</v>
      </c>
      <c r="FI28" s="36">
        <f t="shared" si="15"/>
        <v>54.019999999999996</v>
      </c>
      <c r="FJ28" s="36">
        <f t="shared" si="15"/>
        <v>47.247999999999998</v>
      </c>
      <c r="FK28" s="35">
        <v>34</v>
      </c>
      <c r="FL28" s="36">
        <f t="shared" si="16"/>
        <v>59.011999999999993</v>
      </c>
      <c r="FM28" s="36">
        <f t="shared" si="16"/>
        <v>67.611999999999995</v>
      </c>
      <c r="FN28" s="36">
        <f t="shared" si="16"/>
        <v>69.527999999999992</v>
      </c>
      <c r="FO28" s="36">
        <f t="shared" si="16"/>
        <v>67.339999999999989</v>
      </c>
      <c r="FP28" s="36">
        <f t="shared" si="16"/>
        <v>67.12</v>
      </c>
      <c r="FQ28" s="36">
        <f t="shared" si="16"/>
        <v>61.891999999999996</v>
      </c>
      <c r="FR28" s="36">
        <f t="shared" si="16"/>
        <v>51.820000000000007</v>
      </c>
      <c r="FS28" s="36">
        <f t="shared" si="16"/>
        <v>46.148000000000003</v>
      </c>
      <c r="FT28" s="35">
        <v>35</v>
      </c>
      <c r="FU28" s="36">
        <f t="shared" si="17"/>
        <v>61.011999999999993</v>
      </c>
      <c r="FV28" s="36">
        <f t="shared" si="17"/>
        <v>71.412000000000006</v>
      </c>
      <c r="FW28" s="36">
        <f t="shared" si="17"/>
        <v>72.828000000000003</v>
      </c>
      <c r="FX28" s="36">
        <f t="shared" si="17"/>
        <v>67.539999999999992</v>
      </c>
      <c r="FY28" s="36">
        <f t="shared" si="17"/>
        <v>65.12</v>
      </c>
      <c r="FZ28" s="36">
        <f t="shared" si="17"/>
        <v>61.992000000000004</v>
      </c>
      <c r="GA28" s="36">
        <f t="shared" si="17"/>
        <v>51.820000000000007</v>
      </c>
      <c r="GB28" s="36">
        <f t="shared" si="17"/>
        <v>44.148000000000003</v>
      </c>
      <c r="GC28" s="35">
        <v>28</v>
      </c>
      <c r="GD28" s="36">
        <f t="shared" si="18"/>
        <v>31.102334067141271</v>
      </c>
      <c r="GE28" s="36">
        <f t="shared" si="19"/>
        <v>31.104029585478827</v>
      </c>
      <c r="GF28" s="35">
        <v>29</v>
      </c>
      <c r="GG28" s="36">
        <f t="shared" si="20"/>
        <v>30.200644241103717</v>
      </c>
      <c r="GH28" s="36">
        <f t="shared" si="21"/>
        <v>30.209546367693008</v>
      </c>
      <c r="GI28" s="35">
        <v>30</v>
      </c>
      <c r="GJ28" s="36">
        <f t="shared" si="22"/>
        <v>29.681775212444123</v>
      </c>
      <c r="GK28" s="36">
        <f t="shared" si="23"/>
        <v>29.690239394049215</v>
      </c>
      <c r="GL28" s="35">
        <v>31</v>
      </c>
      <c r="GM28" s="36">
        <f t="shared" si="24"/>
        <v>28.517796940670337</v>
      </c>
      <c r="GN28" s="36">
        <f t="shared" si="25"/>
        <v>28.541344225529798</v>
      </c>
      <c r="GO28" s="35">
        <v>32</v>
      </c>
      <c r="GP28" s="36">
        <f t="shared" si="26"/>
        <v>27.590189929169171</v>
      </c>
      <c r="GQ28" s="36">
        <f t="shared" si="27"/>
        <v>27.608765053502239</v>
      </c>
      <c r="GR28" s="35">
        <v>33</v>
      </c>
      <c r="GS28" s="36">
        <f t="shared" si="28"/>
        <v>26.339249657766317</v>
      </c>
      <c r="GT28" s="36">
        <f t="shared" si="29"/>
        <v>26.387703667820361</v>
      </c>
      <c r="GU28" s="35">
        <v>34</v>
      </c>
      <c r="GV28" s="36">
        <f t="shared" si="30"/>
        <v>25.551980266197234</v>
      </c>
      <c r="GW28" s="36">
        <f t="shared" si="31"/>
        <v>25.678008694721342</v>
      </c>
      <c r="GX28" s="35">
        <v>35</v>
      </c>
      <c r="GY28" s="36">
        <f t="shared" si="32"/>
        <v>23.470902561405282</v>
      </c>
      <c r="GZ28" s="36">
        <f t="shared" si="33"/>
        <v>23.594566505234255</v>
      </c>
      <c r="HA28" s="35">
        <v>-1.2</v>
      </c>
      <c r="HB28" s="35">
        <v>-0.49</v>
      </c>
      <c r="HC28" s="35">
        <v>0.14000000000000001</v>
      </c>
      <c r="HD28" s="35">
        <v>1.56</v>
      </c>
      <c r="HE28" s="35">
        <v>-2.98</v>
      </c>
      <c r="HF28" s="35">
        <v>-1.01</v>
      </c>
      <c r="HG28" s="35">
        <v>0.85</v>
      </c>
      <c r="HH28" s="35">
        <v>3.14</v>
      </c>
    </row>
    <row r="29" spans="1:216" x14ac:dyDescent="0.2">
      <c r="A29" s="8">
        <v>19</v>
      </c>
      <c r="B29" s="178"/>
      <c r="C29" s="28" t="str">
        <f t="shared" ca="1" si="37"/>
        <v>SIN REGISTRO ISPCh</v>
      </c>
      <c r="D29" s="145" t="s">
        <v>905</v>
      </c>
      <c r="E29" s="29">
        <v>16.899999999999999</v>
      </c>
      <c r="F29" s="29">
        <v>20.100000000000001</v>
      </c>
      <c r="G29" s="29">
        <v>24.9</v>
      </c>
      <c r="H29" s="29">
        <v>25.4</v>
      </c>
      <c r="I29" s="29">
        <v>34</v>
      </c>
      <c r="J29" s="29">
        <v>33.9</v>
      </c>
      <c r="K29" s="29">
        <v>36.200000000000003</v>
      </c>
      <c r="L29" s="29">
        <v>38.1</v>
      </c>
      <c r="M29" s="83">
        <v>2.9</v>
      </c>
      <c r="N29" s="30">
        <v>3.3</v>
      </c>
      <c r="O29" s="30">
        <v>2.8</v>
      </c>
      <c r="P29" s="30">
        <v>2.4</v>
      </c>
      <c r="Q29" s="30">
        <v>2.2999999999999998</v>
      </c>
      <c r="R29" s="30">
        <v>2.9</v>
      </c>
      <c r="S29" s="30">
        <v>3.2</v>
      </c>
      <c r="T29" s="30">
        <v>4.5999999999999996</v>
      </c>
      <c r="U29" s="31">
        <f t="shared" si="38"/>
        <v>12.143999999999998</v>
      </c>
      <c r="V29" s="31">
        <f t="shared" si="38"/>
        <v>14.688000000000002</v>
      </c>
      <c r="W29" s="31">
        <f t="shared" si="38"/>
        <v>20.308</v>
      </c>
      <c r="X29" s="31">
        <f t="shared" si="38"/>
        <v>21.463999999999999</v>
      </c>
      <c r="Y29" s="31">
        <f t="shared" si="38"/>
        <v>30.228000000000002</v>
      </c>
      <c r="Z29" s="31">
        <f t="shared" si="38"/>
        <v>29.143999999999998</v>
      </c>
      <c r="AA29" s="31">
        <f t="shared" si="38"/>
        <v>30.952000000000002</v>
      </c>
      <c r="AB29" s="31">
        <f t="shared" si="38"/>
        <v>30.556000000000004</v>
      </c>
      <c r="AC29" s="32">
        <f t="shared" si="34"/>
        <v>30.156742659906076</v>
      </c>
      <c r="AD29" s="32">
        <f t="shared" si="35"/>
        <v>26.010340016799365</v>
      </c>
      <c r="AE29" s="32">
        <f t="shared" si="36"/>
        <v>21.186900942092333</v>
      </c>
      <c r="AF29" s="33">
        <f t="shared" si="8"/>
        <v>53.155999999999999</v>
      </c>
      <c r="AG29" s="33">
        <f t="shared" si="8"/>
        <v>60.712000000000003</v>
      </c>
      <c r="AH29" s="33">
        <f t="shared" si="8"/>
        <v>62.592000000000006</v>
      </c>
      <c r="AI29" s="33">
        <f t="shared" si="8"/>
        <v>66.835999999999999</v>
      </c>
      <c r="AJ29" s="33">
        <f t="shared" si="8"/>
        <v>61.271999999999998</v>
      </c>
      <c r="AK29" s="33">
        <f t="shared" si="8"/>
        <v>63.556000000000004</v>
      </c>
      <c r="AL29" s="33">
        <f t="shared" si="8"/>
        <v>61.548000000000002</v>
      </c>
      <c r="AM29" s="33">
        <f t="shared" si="8"/>
        <v>59.844000000000001</v>
      </c>
      <c r="AN29" s="32">
        <f t="shared" si="9"/>
        <v>28.529891652704706</v>
      </c>
      <c r="AO29" s="34">
        <v>1</v>
      </c>
      <c r="AP29" s="35">
        <v>51.4</v>
      </c>
      <c r="AQ29" s="35">
        <v>62.6</v>
      </c>
      <c r="AR29" s="35">
        <v>70.8</v>
      </c>
      <c r="AS29" s="35">
        <v>81</v>
      </c>
      <c r="AT29" s="35">
        <v>90.4</v>
      </c>
      <c r="AU29" s="35">
        <v>96.2</v>
      </c>
      <c r="AV29" s="35">
        <v>94.7</v>
      </c>
      <c r="AW29" s="35">
        <v>92.3</v>
      </c>
      <c r="AX29" s="34">
        <v>2</v>
      </c>
      <c r="AY29" s="35">
        <v>59.5</v>
      </c>
      <c r="AZ29" s="35">
        <v>68.900000000000006</v>
      </c>
      <c r="BA29" s="35">
        <v>78.3</v>
      </c>
      <c r="BB29" s="35">
        <v>84.3</v>
      </c>
      <c r="BC29" s="35">
        <v>92.8</v>
      </c>
      <c r="BD29" s="35">
        <v>96.3</v>
      </c>
      <c r="BE29" s="35">
        <v>94</v>
      </c>
      <c r="BF29" s="35">
        <v>90</v>
      </c>
      <c r="BG29" s="34">
        <v>3</v>
      </c>
      <c r="BH29" s="35">
        <v>59.8</v>
      </c>
      <c r="BI29" s="35">
        <v>71.099999999999994</v>
      </c>
      <c r="BJ29" s="35">
        <v>80.8</v>
      </c>
      <c r="BK29" s="35">
        <v>88</v>
      </c>
      <c r="BL29" s="35">
        <v>95</v>
      </c>
      <c r="BM29" s="35">
        <v>94.4</v>
      </c>
      <c r="BN29" s="35">
        <v>94.1</v>
      </c>
      <c r="BO29" s="35">
        <v>89</v>
      </c>
      <c r="BP29" s="34">
        <v>4</v>
      </c>
      <c r="BQ29" s="35">
        <v>65.400000000000006</v>
      </c>
      <c r="BR29" s="35">
        <v>77.2</v>
      </c>
      <c r="BS29" s="35">
        <v>84.5</v>
      </c>
      <c r="BT29" s="35">
        <v>89.8</v>
      </c>
      <c r="BU29" s="35">
        <v>95.5</v>
      </c>
      <c r="BV29" s="35">
        <v>94.3</v>
      </c>
      <c r="BW29" s="35">
        <v>92.5</v>
      </c>
      <c r="BX29" s="35">
        <v>88.8</v>
      </c>
      <c r="BY29" s="34">
        <v>5</v>
      </c>
      <c r="BZ29" s="35">
        <v>65.3</v>
      </c>
      <c r="CA29" s="35">
        <v>77.400000000000006</v>
      </c>
      <c r="CB29" s="35">
        <v>86.5</v>
      </c>
      <c r="CC29" s="35">
        <v>92.5</v>
      </c>
      <c r="CD29" s="35">
        <v>96.4</v>
      </c>
      <c r="CE29" s="35">
        <v>93</v>
      </c>
      <c r="CF29" s="35">
        <v>90.4</v>
      </c>
      <c r="CG29" s="35">
        <v>83.7</v>
      </c>
      <c r="CH29" s="34">
        <v>6</v>
      </c>
      <c r="CI29" s="35">
        <v>70.7</v>
      </c>
      <c r="CJ29" s="35">
        <v>82</v>
      </c>
      <c r="CK29" s="35">
        <v>89.3</v>
      </c>
      <c r="CL29" s="35">
        <v>93.3</v>
      </c>
      <c r="CM29" s="35">
        <v>95.5</v>
      </c>
      <c r="CN29" s="35">
        <v>93</v>
      </c>
      <c r="CO29" s="35">
        <v>90.1</v>
      </c>
      <c r="CP29" s="35">
        <v>83</v>
      </c>
      <c r="CQ29" s="34">
        <v>7</v>
      </c>
      <c r="CR29" s="35">
        <v>75.599999999999994</v>
      </c>
      <c r="CS29" s="35">
        <v>84.2</v>
      </c>
      <c r="CT29" s="35">
        <v>90.1</v>
      </c>
      <c r="CU29" s="35">
        <v>93.6</v>
      </c>
      <c r="CV29" s="35">
        <v>96.2</v>
      </c>
      <c r="CW29" s="35">
        <v>91.3</v>
      </c>
      <c r="CX29" s="35">
        <v>87.9</v>
      </c>
      <c r="CY29" s="35">
        <v>81.900000000000006</v>
      </c>
      <c r="CZ29" s="34">
        <v>8</v>
      </c>
      <c r="DA29" s="35">
        <v>77.599999999999994</v>
      </c>
      <c r="DB29" s="35">
        <v>88</v>
      </c>
      <c r="DC29" s="35">
        <v>93.4</v>
      </c>
      <c r="DD29" s="35">
        <v>93.8</v>
      </c>
      <c r="DE29" s="35">
        <v>94.2</v>
      </c>
      <c r="DF29" s="35">
        <v>91.4</v>
      </c>
      <c r="DG29" s="35">
        <v>87.9</v>
      </c>
      <c r="DH29" s="35">
        <v>79.900000000000006</v>
      </c>
      <c r="DI29" s="35">
        <v>1</v>
      </c>
      <c r="DJ29" s="36">
        <f t="shared" si="10"/>
        <v>39.256</v>
      </c>
      <c r="DK29" s="36">
        <f t="shared" si="10"/>
        <v>47.911999999999999</v>
      </c>
      <c r="DL29" s="36">
        <f t="shared" si="10"/>
        <v>50.491999999999997</v>
      </c>
      <c r="DM29" s="36">
        <f t="shared" si="10"/>
        <v>59.536000000000001</v>
      </c>
      <c r="DN29" s="36">
        <f t="shared" si="10"/>
        <v>60.172000000000004</v>
      </c>
      <c r="DO29" s="36">
        <f t="shared" si="10"/>
        <v>67.056000000000012</v>
      </c>
      <c r="DP29" s="36">
        <f t="shared" si="10"/>
        <v>63.748000000000005</v>
      </c>
      <c r="DQ29" s="36">
        <f t="shared" si="10"/>
        <v>61.743999999999993</v>
      </c>
      <c r="DR29" s="35">
        <v>30</v>
      </c>
      <c r="DS29" s="36">
        <f t="shared" si="11"/>
        <v>47.356000000000002</v>
      </c>
      <c r="DT29" s="36">
        <f t="shared" si="11"/>
        <v>54.212000000000003</v>
      </c>
      <c r="DU29" s="36">
        <f t="shared" si="11"/>
        <v>57.991999999999997</v>
      </c>
      <c r="DV29" s="36">
        <f t="shared" si="11"/>
        <v>62.835999999999999</v>
      </c>
      <c r="DW29" s="36">
        <f t="shared" si="11"/>
        <v>62.571999999999996</v>
      </c>
      <c r="DX29" s="36">
        <f t="shared" si="11"/>
        <v>67.156000000000006</v>
      </c>
      <c r="DY29" s="36">
        <f t="shared" si="11"/>
        <v>63.048000000000002</v>
      </c>
      <c r="DZ29" s="36">
        <f t="shared" si="11"/>
        <v>59.443999999999996</v>
      </c>
      <c r="EA29" s="35">
        <v>31</v>
      </c>
      <c r="EB29" s="36">
        <f t="shared" si="12"/>
        <v>47.655999999999999</v>
      </c>
      <c r="EC29" s="36">
        <f t="shared" si="12"/>
        <v>56.411999999999992</v>
      </c>
      <c r="ED29" s="36">
        <f t="shared" si="12"/>
        <v>60.491999999999997</v>
      </c>
      <c r="EE29" s="36">
        <f t="shared" si="12"/>
        <v>66.536000000000001</v>
      </c>
      <c r="EF29" s="36">
        <f t="shared" si="12"/>
        <v>64.771999999999991</v>
      </c>
      <c r="EG29" s="36">
        <f t="shared" si="12"/>
        <v>65.256</v>
      </c>
      <c r="EH29" s="36">
        <f t="shared" si="12"/>
        <v>63.147999999999996</v>
      </c>
      <c r="EI29" s="36">
        <f t="shared" si="12"/>
        <v>58.443999999999996</v>
      </c>
      <c r="EJ29" s="35">
        <v>32</v>
      </c>
      <c r="EK29" s="36">
        <f t="shared" si="13"/>
        <v>53.256000000000007</v>
      </c>
      <c r="EL29" s="36">
        <f t="shared" si="13"/>
        <v>62.512</v>
      </c>
      <c r="EM29" s="36">
        <f t="shared" si="13"/>
        <v>64.192000000000007</v>
      </c>
      <c r="EN29" s="36">
        <f t="shared" si="13"/>
        <v>68.335999999999999</v>
      </c>
      <c r="EO29" s="36">
        <f t="shared" si="13"/>
        <v>65.271999999999991</v>
      </c>
      <c r="EP29" s="36">
        <f t="shared" si="13"/>
        <v>65.156000000000006</v>
      </c>
      <c r="EQ29" s="36">
        <f t="shared" si="13"/>
        <v>61.548000000000002</v>
      </c>
      <c r="ER29" s="36">
        <f t="shared" si="13"/>
        <v>58.243999999999993</v>
      </c>
      <c r="ES29" s="35">
        <v>33</v>
      </c>
      <c r="ET29" s="36">
        <f t="shared" si="14"/>
        <v>53.155999999999999</v>
      </c>
      <c r="EU29" s="36">
        <f t="shared" si="14"/>
        <v>62.712000000000003</v>
      </c>
      <c r="EV29" s="36">
        <f t="shared" si="14"/>
        <v>66.192000000000007</v>
      </c>
      <c r="EW29" s="36">
        <f t="shared" si="14"/>
        <v>71.036000000000001</v>
      </c>
      <c r="EX29" s="36">
        <f t="shared" si="14"/>
        <v>66.171999999999997</v>
      </c>
      <c r="EY29" s="36">
        <f t="shared" si="14"/>
        <v>63.856000000000002</v>
      </c>
      <c r="EZ29" s="36">
        <f t="shared" si="14"/>
        <v>59.448000000000008</v>
      </c>
      <c r="FA29" s="36">
        <f t="shared" si="14"/>
        <v>53.143999999999998</v>
      </c>
      <c r="FB29" s="35">
        <v>34</v>
      </c>
      <c r="FC29" s="36">
        <f t="shared" si="15"/>
        <v>58.556000000000004</v>
      </c>
      <c r="FD29" s="36">
        <f t="shared" si="15"/>
        <v>67.311999999999998</v>
      </c>
      <c r="FE29" s="36">
        <f t="shared" si="15"/>
        <v>68.99199999999999</v>
      </c>
      <c r="FF29" s="36">
        <f t="shared" si="15"/>
        <v>71.835999999999999</v>
      </c>
      <c r="FG29" s="36">
        <f t="shared" si="15"/>
        <v>65.271999999999991</v>
      </c>
      <c r="FH29" s="36">
        <f t="shared" si="15"/>
        <v>63.856000000000002</v>
      </c>
      <c r="FI29" s="36">
        <f t="shared" si="15"/>
        <v>59.147999999999996</v>
      </c>
      <c r="FJ29" s="36">
        <f t="shared" si="15"/>
        <v>52.443999999999996</v>
      </c>
      <c r="FK29" s="35">
        <v>35</v>
      </c>
      <c r="FL29" s="36">
        <f t="shared" si="16"/>
        <v>63.455999999999996</v>
      </c>
      <c r="FM29" s="36">
        <f t="shared" si="16"/>
        <v>69.512</v>
      </c>
      <c r="FN29" s="36">
        <f t="shared" si="16"/>
        <v>69.792000000000002</v>
      </c>
      <c r="FO29" s="36">
        <f t="shared" si="16"/>
        <v>72.135999999999996</v>
      </c>
      <c r="FP29" s="36">
        <f t="shared" si="16"/>
        <v>65.972000000000008</v>
      </c>
      <c r="FQ29" s="36">
        <f t="shared" si="16"/>
        <v>62.155999999999999</v>
      </c>
      <c r="FR29" s="36">
        <f t="shared" si="16"/>
        <v>56.948000000000008</v>
      </c>
      <c r="FS29" s="36">
        <f t="shared" si="16"/>
        <v>51.344000000000001</v>
      </c>
      <c r="FT29" s="35">
        <v>36</v>
      </c>
      <c r="FU29" s="36">
        <f t="shared" si="17"/>
        <v>65.455999999999989</v>
      </c>
      <c r="FV29" s="36">
        <f t="shared" si="17"/>
        <v>73.311999999999998</v>
      </c>
      <c r="FW29" s="36">
        <f t="shared" si="17"/>
        <v>73.092000000000013</v>
      </c>
      <c r="FX29" s="36">
        <f t="shared" si="17"/>
        <v>72.335999999999999</v>
      </c>
      <c r="FY29" s="36">
        <f t="shared" si="17"/>
        <v>63.972000000000001</v>
      </c>
      <c r="FZ29" s="36">
        <f t="shared" si="17"/>
        <v>62.256000000000007</v>
      </c>
      <c r="GA29" s="36">
        <f t="shared" si="17"/>
        <v>56.948000000000008</v>
      </c>
      <c r="GB29" s="36">
        <f t="shared" si="17"/>
        <v>49.344000000000001</v>
      </c>
      <c r="GC29" s="35">
        <v>29</v>
      </c>
      <c r="GD29" s="36">
        <f t="shared" si="18"/>
        <v>29.561393424472556</v>
      </c>
      <c r="GE29" s="36">
        <f t="shared" si="19"/>
        <v>29.564702365981276</v>
      </c>
      <c r="GF29" s="35">
        <v>30</v>
      </c>
      <c r="GG29" s="36">
        <f t="shared" si="20"/>
        <v>28.938185866303783</v>
      </c>
      <c r="GH29" s="36">
        <f t="shared" si="21"/>
        <v>28.956726715030939</v>
      </c>
      <c r="GI29" s="35">
        <v>31</v>
      </c>
      <c r="GJ29" s="36">
        <f t="shared" si="22"/>
        <v>28.170686369388619</v>
      </c>
      <c r="GK29" s="36">
        <f t="shared" si="23"/>
        <v>28.187331412893514</v>
      </c>
      <c r="GL29" s="35">
        <v>32</v>
      </c>
      <c r="GM29" s="36">
        <f t="shared" si="24"/>
        <v>26.951298689786114</v>
      </c>
      <c r="GN29" s="36">
        <f t="shared" si="25"/>
        <v>26.997091978356863</v>
      </c>
      <c r="GO29" s="35">
        <v>33</v>
      </c>
      <c r="GP29" s="36">
        <f t="shared" si="26"/>
        <v>25.753160683387421</v>
      </c>
      <c r="GQ29" s="36">
        <f t="shared" si="27"/>
        <v>25.787075934629982</v>
      </c>
      <c r="GR29" s="35">
        <v>34</v>
      </c>
      <c r="GS29" s="36">
        <f t="shared" si="28"/>
        <v>24.426538358002858</v>
      </c>
      <c r="GT29" s="36">
        <f t="shared" si="29"/>
        <v>24.513712881538979</v>
      </c>
      <c r="GU29" s="35">
        <v>35</v>
      </c>
      <c r="GV29" s="36">
        <f t="shared" si="30"/>
        <v>23.638270749195172</v>
      </c>
      <c r="GW29" s="36">
        <f t="shared" si="31"/>
        <v>23.866608788400086</v>
      </c>
      <c r="GX29" s="35">
        <v>36</v>
      </c>
      <c r="GY29" s="36">
        <f t="shared" si="32"/>
        <v>21.725479216315975</v>
      </c>
      <c r="GZ29" s="36">
        <f t="shared" si="33"/>
        <v>21.958575263109182</v>
      </c>
      <c r="HA29" s="35">
        <v>-1.2</v>
      </c>
      <c r="HB29" s="35">
        <v>-0.49</v>
      </c>
      <c r="HC29" s="35">
        <v>0.14000000000000001</v>
      </c>
      <c r="HD29" s="35">
        <v>1.56</v>
      </c>
      <c r="HE29" s="35">
        <v>-2.98</v>
      </c>
      <c r="HF29" s="35">
        <v>-1.01</v>
      </c>
      <c r="HG29" s="35">
        <v>0.85</v>
      </c>
      <c r="HH29" s="35">
        <v>3.14</v>
      </c>
    </row>
    <row r="30" spans="1:216" x14ac:dyDescent="0.2">
      <c r="A30" s="8">
        <v>20</v>
      </c>
      <c r="D30" s="8" t="s">
        <v>895</v>
      </c>
      <c r="E30" s="29"/>
      <c r="F30" s="29"/>
      <c r="G30" s="29"/>
      <c r="H30" s="29"/>
      <c r="I30" s="29"/>
      <c r="J30" s="29"/>
      <c r="K30" s="29"/>
      <c r="L30" s="29"/>
      <c r="M30" s="83"/>
      <c r="N30" s="30"/>
      <c r="O30" s="30"/>
      <c r="P30" s="30"/>
      <c r="Q30" s="30"/>
      <c r="R30" s="30"/>
      <c r="S30" s="30"/>
      <c r="T30" s="30"/>
      <c r="U30" s="31">
        <f t="shared" si="38"/>
        <v>0</v>
      </c>
      <c r="V30" s="31">
        <f t="shared" si="38"/>
        <v>0</v>
      </c>
      <c r="W30" s="31">
        <f t="shared" si="38"/>
        <v>0</v>
      </c>
      <c r="X30" s="31">
        <f t="shared" si="38"/>
        <v>0</v>
      </c>
      <c r="Y30" s="31">
        <f t="shared" si="38"/>
        <v>0</v>
      </c>
      <c r="Z30" s="31">
        <f t="shared" si="38"/>
        <v>0</v>
      </c>
      <c r="AA30" s="31">
        <f t="shared" si="38"/>
        <v>0</v>
      </c>
      <c r="AB30" s="31">
        <f t="shared" si="38"/>
        <v>0</v>
      </c>
      <c r="AC30" s="32">
        <f t="shared" si="34"/>
        <v>-1.4641977937706968E-2</v>
      </c>
      <c r="AD30" s="32">
        <f t="shared" si="35"/>
        <v>2.4910512713808348E-2</v>
      </c>
      <c r="AE30" s="32">
        <f t="shared" si="36"/>
        <v>4.5595616594547202E-2</v>
      </c>
      <c r="AF30" s="33">
        <f t="shared" si="8"/>
        <v>65.3</v>
      </c>
      <c r="AG30" s="33">
        <f t="shared" si="8"/>
        <v>75.400000000000006</v>
      </c>
      <c r="AH30" s="33">
        <f t="shared" si="8"/>
        <v>82.9</v>
      </c>
      <c r="AI30" s="33">
        <f t="shared" si="8"/>
        <v>88.3</v>
      </c>
      <c r="AJ30" s="33">
        <f t="shared" si="8"/>
        <v>91.5</v>
      </c>
      <c r="AK30" s="33">
        <f t="shared" si="8"/>
        <v>92.7</v>
      </c>
      <c r="AL30" s="33">
        <f t="shared" si="8"/>
        <v>92.5</v>
      </c>
      <c r="AM30" s="33">
        <f t="shared" si="8"/>
        <v>90.4</v>
      </c>
      <c r="AN30" s="32">
        <f t="shared" si="9"/>
        <v>1.5128685188023212</v>
      </c>
      <c r="AO30" s="34">
        <v>1</v>
      </c>
      <c r="AP30" s="35">
        <v>51.4</v>
      </c>
      <c r="AQ30" s="35">
        <v>62.6</v>
      </c>
      <c r="AR30" s="35">
        <v>70.8</v>
      </c>
      <c r="AS30" s="35">
        <v>81</v>
      </c>
      <c r="AT30" s="35">
        <v>90.4</v>
      </c>
      <c r="AU30" s="35">
        <v>96.2</v>
      </c>
      <c r="AV30" s="35">
        <v>94.7</v>
      </c>
      <c r="AW30" s="35">
        <v>92.3</v>
      </c>
      <c r="AX30" s="34">
        <v>2</v>
      </c>
      <c r="AY30" s="35">
        <v>59.5</v>
      </c>
      <c r="AZ30" s="35">
        <v>68.900000000000006</v>
      </c>
      <c r="BA30" s="35">
        <v>78.3</v>
      </c>
      <c r="BB30" s="35">
        <v>84.3</v>
      </c>
      <c r="BC30" s="35">
        <v>92.8</v>
      </c>
      <c r="BD30" s="35">
        <v>96.3</v>
      </c>
      <c r="BE30" s="35">
        <v>94</v>
      </c>
      <c r="BF30" s="35">
        <v>90</v>
      </c>
      <c r="BG30" s="34">
        <v>3</v>
      </c>
      <c r="BH30" s="35">
        <v>59.8</v>
      </c>
      <c r="BI30" s="35">
        <v>71.099999999999994</v>
      </c>
      <c r="BJ30" s="35">
        <v>80.8</v>
      </c>
      <c r="BK30" s="35">
        <v>88</v>
      </c>
      <c r="BL30" s="35">
        <v>95</v>
      </c>
      <c r="BM30" s="35">
        <v>94.4</v>
      </c>
      <c r="BN30" s="35">
        <v>94.1</v>
      </c>
      <c r="BO30" s="35">
        <v>89</v>
      </c>
      <c r="BP30" s="34">
        <v>4</v>
      </c>
      <c r="BQ30" s="35">
        <v>65.400000000000006</v>
      </c>
      <c r="BR30" s="35">
        <v>77.2</v>
      </c>
      <c r="BS30" s="35">
        <v>84.5</v>
      </c>
      <c r="BT30" s="35">
        <v>89.8</v>
      </c>
      <c r="BU30" s="35">
        <v>95.5</v>
      </c>
      <c r="BV30" s="35">
        <v>94.3</v>
      </c>
      <c r="BW30" s="35">
        <v>92.5</v>
      </c>
      <c r="BX30" s="35">
        <v>88.8</v>
      </c>
      <c r="BY30" s="34">
        <v>5</v>
      </c>
      <c r="BZ30" s="35">
        <v>65.3</v>
      </c>
      <c r="CA30" s="35">
        <v>77.400000000000006</v>
      </c>
      <c r="CB30" s="35">
        <v>86.5</v>
      </c>
      <c r="CC30" s="35">
        <v>92.5</v>
      </c>
      <c r="CD30" s="35">
        <v>96.4</v>
      </c>
      <c r="CE30" s="35">
        <v>93</v>
      </c>
      <c r="CF30" s="35">
        <v>90.4</v>
      </c>
      <c r="CG30" s="35">
        <v>83.7</v>
      </c>
      <c r="CH30" s="34">
        <v>6</v>
      </c>
      <c r="CI30" s="35">
        <v>70.7</v>
      </c>
      <c r="CJ30" s="35">
        <v>82</v>
      </c>
      <c r="CK30" s="35">
        <v>89.3</v>
      </c>
      <c r="CL30" s="35">
        <v>93.3</v>
      </c>
      <c r="CM30" s="35">
        <v>95.5</v>
      </c>
      <c r="CN30" s="35">
        <v>93</v>
      </c>
      <c r="CO30" s="35">
        <v>90.1</v>
      </c>
      <c r="CP30" s="35">
        <v>83</v>
      </c>
      <c r="CQ30" s="34">
        <v>7</v>
      </c>
      <c r="CR30" s="35">
        <v>75.599999999999994</v>
      </c>
      <c r="CS30" s="35">
        <v>84.2</v>
      </c>
      <c r="CT30" s="35">
        <v>90.1</v>
      </c>
      <c r="CU30" s="35">
        <v>93.6</v>
      </c>
      <c r="CV30" s="35">
        <v>96.2</v>
      </c>
      <c r="CW30" s="35">
        <v>91.3</v>
      </c>
      <c r="CX30" s="35">
        <v>87.9</v>
      </c>
      <c r="CY30" s="35">
        <v>81.900000000000006</v>
      </c>
      <c r="CZ30" s="34">
        <v>8</v>
      </c>
      <c r="DA30" s="35">
        <v>77.599999999999994</v>
      </c>
      <c r="DB30" s="35">
        <v>88</v>
      </c>
      <c r="DC30" s="35">
        <v>93.4</v>
      </c>
      <c r="DD30" s="35">
        <v>93.8</v>
      </c>
      <c r="DE30" s="35">
        <v>94.2</v>
      </c>
      <c r="DF30" s="35">
        <v>91.4</v>
      </c>
      <c r="DG30" s="35">
        <v>87.9</v>
      </c>
      <c r="DH30" s="35">
        <v>79.900000000000006</v>
      </c>
      <c r="DI30" s="35">
        <v>1</v>
      </c>
      <c r="DJ30" s="36">
        <f t="shared" si="10"/>
        <v>51.4</v>
      </c>
      <c r="DK30" s="36">
        <f t="shared" si="10"/>
        <v>62.6</v>
      </c>
      <c r="DL30" s="36">
        <f t="shared" si="10"/>
        <v>70.8</v>
      </c>
      <c r="DM30" s="36">
        <f t="shared" si="10"/>
        <v>81</v>
      </c>
      <c r="DN30" s="36">
        <f t="shared" si="10"/>
        <v>90.4</v>
      </c>
      <c r="DO30" s="36">
        <f t="shared" si="10"/>
        <v>96.2</v>
      </c>
      <c r="DP30" s="36">
        <f t="shared" si="10"/>
        <v>94.7</v>
      </c>
      <c r="DQ30" s="36">
        <f t="shared" si="10"/>
        <v>92.3</v>
      </c>
      <c r="DR30" s="35">
        <v>31</v>
      </c>
      <c r="DS30" s="36">
        <f t="shared" si="11"/>
        <v>59.5</v>
      </c>
      <c r="DT30" s="36">
        <f t="shared" si="11"/>
        <v>68.900000000000006</v>
      </c>
      <c r="DU30" s="36">
        <f t="shared" si="11"/>
        <v>78.3</v>
      </c>
      <c r="DV30" s="36">
        <f t="shared" si="11"/>
        <v>84.3</v>
      </c>
      <c r="DW30" s="36">
        <f t="shared" si="11"/>
        <v>92.8</v>
      </c>
      <c r="DX30" s="36">
        <f t="shared" si="11"/>
        <v>96.3</v>
      </c>
      <c r="DY30" s="36">
        <f t="shared" si="11"/>
        <v>94</v>
      </c>
      <c r="DZ30" s="36">
        <f t="shared" si="11"/>
        <v>90</v>
      </c>
      <c r="EA30" s="35">
        <v>32</v>
      </c>
      <c r="EB30" s="36">
        <f t="shared" si="12"/>
        <v>59.8</v>
      </c>
      <c r="EC30" s="36">
        <f t="shared" si="12"/>
        <v>71.099999999999994</v>
      </c>
      <c r="ED30" s="36">
        <f t="shared" si="12"/>
        <v>80.8</v>
      </c>
      <c r="EE30" s="36">
        <f t="shared" si="12"/>
        <v>88</v>
      </c>
      <c r="EF30" s="36">
        <f t="shared" si="12"/>
        <v>95</v>
      </c>
      <c r="EG30" s="36">
        <f t="shared" si="12"/>
        <v>94.4</v>
      </c>
      <c r="EH30" s="36">
        <f t="shared" si="12"/>
        <v>94.1</v>
      </c>
      <c r="EI30" s="36">
        <f t="shared" si="12"/>
        <v>89</v>
      </c>
      <c r="EJ30" s="35">
        <v>33</v>
      </c>
      <c r="EK30" s="36">
        <f t="shared" si="13"/>
        <v>65.400000000000006</v>
      </c>
      <c r="EL30" s="36">
        <f t="shared" si="13"/>
        <v>77.2</v>
      </c>
      <c r="EM30" s="36">
        <f t="shared" si="13"/>
        <v>84.5</v>
      </c>
      <c r="EN30" s="36">
        <f t="shared" si="13"/>
        <v>89.8</v>
      </c>
      <c r="EO30" s="36">
        <f t="shared" si="13"/>
        <v>95.5</v>
      </c>
      <c r="EP30" s="36">
        <f t="shared" si="13"/>
        <v>94.3</v>
      </c>
      <c r="EQ30" s="36">
        <f t="shared" si="13"/>
        <v>92.5</v>
      </c>
      <c r="ER30" s="36">
        <f t="shared" si="13"/>
        <v>88.8</v>
      </c>
      <c r="ES30" s="35">
        <v>34</v>
      </c>
      <c r="ET30" s="36">
        <f t="shared" si="14"/>
        <v>65.3</v>
      </c>
      <c r="EU30" s="36">
        <f t="shared" si="14"/>
        <v>77.400000000000006</v>
      </c>
      <c r="EV30" s="36">
        <f t="shared" si="14"/>
        <v>86.5</v>
      </c>
      <c r="EW30" s="36">
        <f t="shared" si="14"/>
        <v>92.5</v>
      </c>
      <c r="EX30" s="36">
        <f t="shared" si="14"/>
        <v>96.4</v>
      </c>
      <c r="EY30" s="36">
        <f t="shared" si="14"/>
        <v>93</v>
      </c>
      <c r="EZ30" s="36">
        <f t="shared" si="14"/>
        <v>90.4</v>
      </c>
      <c r="FA30" s="36">
        <f t="shared" si="14"/>
        <v>83.7</v>
      </c>
      <c r="FB30" s="35">
        <v>35</v>
      </c>
      <c r="FC30" s="36">
        <f t="shared" si="15"/>
        <v>70.7</v>
      </c>
      <c r="FD30" s="36">
        <f t="shared" si="15"/>
        <v>82</v>
      </c>
      <c r="FE30" s="36">
        <f t="shared" si="15"/>
        <v>89.3</v>
      </c>
      <c r="FF30" s="36">
        <f t="shared" si="15"/>
        <v>93.3</v>
      </c>
      <c r="FG30" s="36">
        <f t="shared" si="15"/>
        <v>95.5</v>
      </c>
      <c r="FH30" s="36">
        <f t="shared" si="15"/>
        <v>93</v>
      </c>
      <c r="FI30" s="36">
        <f t="shared" si="15"/>
        <v>90.1</v>
      </c>
      <c r="FJ30" s="36">
        <f t="shared" si="15"/>
        <v>83</v>
      </c>
      <c r="FK30" s="35">
        <v>36</v>
      </c>
      <c r="FL30" s="36">
        <f t="shared" si="16"/>
        <v>75.599999999999994</v>
      </c>
      <c r="FM30" s="36">
        <f t="shared" si="16"/>
        <v>84.2</v>
      </c>
      <c r="FN30" s="36">
        <f t="shared" si="16"/>
        <v>90.1</v>
      </c>
      <c r="FO30" s="36">
        <f t="shared" si="16"/>
        <v>93.6</v>
      </c>
      <c r="FP30" s="36">
        <f t="shared" si="16"/>
        <v>96.2</v>
      </c>
      <c r="FQ30" s="36">
        <f t="shared" si="16"/>
        <v>91.3</v>
      </c>
      <c r="FR30" s="36">
        <f t="shared" si="16"/>
        <v>87.9</v>
      </c>
      <c r="FS30" s="36">
        <f t="shared" si="16"/>
        <v>81.900000000000006</v>
      </c>
      <c r="FT30" s="35">
        <v>37</v>
      </c>
      <c r="FU30" s="36">
        <f t="shared" si="17"/>
        <v>77.599999999999994</v>
      </c>
      <c r="FV30" s="36">
        <f t="shared" si="17"/>
        <v>88</v>
      </c>
      <c r="FW30" s="36">
        <f t="shared" si="17"/>
        <v>93.4</v>
      </c>
      <c r="FX30" s="36">
        <f t="shared" si="17"/>
        <v>93.8</v>
      </c>
      <c r="FY30" s="36">
        <f t="shared" si="17"/>
        <v>94.2</v>
      </c>
      <c r="FZ30" s="36">
        <f t="shared" si="17"/>
        <v>91.4</v>
      </c>
      <c r="GA30" s="36">
        <f t="shared" si="17"/>
        <v>87.9</v>
      </c>
      <c r="GB30" s="36">
        <f t="shared" si="17"/>
        <v>79.900000000000006</v>
      </c>
      <c r="GC30" s="35">
        <v>30</v>
      </c>
      <c r="GD30" s="36">
        <f t="shared" si="18"/>
        <v>-2.3603849250278586E-2</v>
      </c>
      <c r="GE30" s="36">
        <f t="shared" si="19"/>
        <v>-2.3544224454084883E-2</v>
      </c>
      <c r="GF30" s="35">
        <v>31</v>
      </c>
      <c r="GG30" s="36">
        <f t="shared" si="20"/>
        <v>-1.2384835451356935E-2</v>
      </c>
      <c r="GH30" s="36">
        <f t="shared" si="21"/>
        <v>-1.1998855162644873E-2</v>
      </c>
      <c r="GI30" s="35">
        <v>32</v>
      </c>
      <c r="GJ30" s="36">
        <f t="shared" si="22"/>
        <v>-2.0040529691527809E-2</v>
      </c>
      <c r="GK30" s="36">
        <f t="shared" si="23"/>
        <v>-1.9627671504537147E-2</v>
      </c>
      <c r="GL30" s="35">
        <v>33</v>
      </c>
      <c r="GM30" s="36">
        <f t="shared" si="24"/>
        <v>-2.9994818512207644E-2</v>
      </c>
      <c r="GN30" s="36">
        <f t="shared" si="25"/>
        <v>-2.8499066434065412E-2</v>
      </c>
      <c r="GO30" s="35">
        <v>34</v>
      </c>
      <c r="GP30" s="36">
        <f t="shared" si="26"/>
        <v>1.1033250097071345E-2</v>
      </c>
      <c r="GQ30" s="36">
        <f t="shared" si="27"/>
        <v>1.2508825519844891E-2</v>
      </c>
      <c r="GR30" s="35">
        <v>35</v>
      </c>
      <c r="GS30" s="36">
        <f t="shared" si="28"/>
        <v>3.2452499206684138E-2</v>
      </c>
      <c r="GT30" s="36">
        <f t="shared" si="29"/>
        <v>3.7596330632538866E-2</v>
      </c>
      <c r="GU30" s="35">
        <v>36</v>
      </c>
      <c r="GV30" s="36">
        <f t="shared" si="30"/>
        <v>4.2495075939370963E-2</v>
      </c>
      <c r="GW30" s="36">
        <f t="shared" si="31"/>
        <v>5.8447665967733542E-2</v>
      </c>
      <c r="GX30" s="35">
        <v>37</v>
      </c>
      <c r="GY30" s="36">
        <f t="shared" si="32"/>
        <v>-2.9037543498589002E-5</v>
      </c>
      <c r="GZ30" s="36">
        <f t="shared" si="33"/>
        <v>2.5034014590687548E-2</v>
      </c>
      <c r="HA30" s="35">
        <v>-1.2</v>
      </c>
      <c r="HB30" s="35">
        <v>-0.49</v>
      </c>
      <c r="HC30" s="35">
        <v>0.14000000000000001</v>
      </c>
      <c r="HD30" s="35">
        <v>1.56</v>
      </c>
      <c r="HE30" s="35">
        <v>-2.98</v>
      </c>
      <c r="HF30" s="35">
        <v>-1.01</v>
      </c>
      <c r="HG30" s="35">
        <v>0.85</v>
      </c>
      <c r="HH30" s="35">
        <v>3.14</v>
      </c>
    </row>
    <row r="31" spans="1:216" x14ac:dyDescent="0.2">
      <c r="A31" s="8">
        <v>21</v>
      </c>
      <c r="B31" s="179">
        <v>42163</v>
      </c>
      <c r="C31" s="28" t="str">
        <f ca="1">IF(B31&lt;TODAY(),"NO VIGENTE","VIGENTE")</f>
        <v>NO VIGENTE</v>
      </c>
      <c r="D31" s="8" t="s">
        <v>906</v>
      </c>
      <c r="E31" s="29"/>
      <c r="F31" s="29">
        <v>10.7</v>
      </c>
      <c r="G31" s="29">
        <v>11.8</v>
      </c>
      <c r="H31" s="29">
        <v>16.899999999999999</v>
      </c>
      <c r="I31" s="29">
        <v>21.1</v>
      </c>
      <c r="J31" s="29">
        <v>28.4</v>
      </c>
      <c r="K31" s="29">
        <v>33.299999999999997</v>
      </c>
      <c r="L31" s="29">
        <v>41.5</v>
      </c>
      <c r="M31" s="30"/>
      <c r="N31" s="30">
        <v>2.2999999999999998</v>
      </c>
      <c r="O31" s="30">
        <v>2.5</v>
      </c>
      <c r="P31" s="30">
        <v>3.7</v>
      </c>
      <c r="Q31" s="30">
        <v>4.5999999999999996</v>
      </c>
      <c r="R31" s="30">
        <v>4.8</v>
      </c>
      <c r="S31" s="30">
        <v>5</v>
      </c>
      <c r="T31" s="30">
        <v>5.4</v>
      </c>
      <c r="U31" s="31">
        <f t="shared" si="38"/>
        <v>0</v>
      </c>
      <c r="V31" s="31">
        <f t="shared" si="38"/>
        <v>6.9279999999999999</v>
      </c>
      <c r="W31" s="31">
        <f t="shared" si="38"/>
        <v>7.7000000000000011</v>
      </c>
      <c r="X31" s="31">
        <f t="shared" si="38"/>
        <v>10.831999999999999</v>
      </c>
      <c r="Y31" s="31">
        <f t="shared" si="38"/>
        <v>13.556000000000003</v>
      </c>
      <c r="Z31" s="31">
        <f t="shared" si="38"/>
        <v>20.527999999999999</v>
      </c>
      <c r="AA31" s="31">
        <f t="shared" si="38"/>
        <v>25.099999999999998</v>
      </c>
      <c r="AB31" s="31">
        <f t="shared" si="38"/>
        <v>32.643999999999998</v>
      </c>
      <c r="AC31" s="32">
        <f t="shared" si="34"/>
        <v>20.388726423096895</v>
      </c>
      <c r="AD31" s="32">
        <f t="shared" si="35"/>
        <v>13.705072840916069</v>
      </c>
      <c r="AE31" s="32">
        <f t="shared" si="36"/>
        <v>10.269977059915645</v>
      </c>
      <c r="AF31" s="33">
        <f t="shared" si="8"/>
        <v>65.3</v>
      </c>
      <c r="AG31" s="33">
        <f t="shared" si="8"/>
        <v>68.472000000000008</v>
      </c>
      <c r="AH31" s="33">
        <f t="shared" si="8"/>
        <v>75.2</v>
      </c>
      <c r="AI31" s="33">
        <f t="shared" si="8"/>
        <v>77.468000000000004</v>
      </c>
      <c r="AJ31" s="33">
        <f t="shared" si="8"/>
        <v>77.944000000000003</v>
      </c>
      <c r="AK31" s="33">
        <f t="shared" si="8"/>
        <v>72.171999999999997</v>
      </c>
      <c r="AL31" s="33">
        <f t="shared" si="8"/>
        <v>67.400000000000006</v>
      </c>
      <c r="AM31" s="33">
        <f t="shared" si="8"/>
        <v>57.756000000000007</v>
      </c>
      <c r="AN31" s="32">
        <f t="shared" si="9"/>
        <v>17.346507197362868</v>
      </c>
      <c r="AO31" s="34">
        <v>1</v>
      </c>
      <c r="AP31" s="35">
        <v>51.4</v>
      </c>
      <c r="AQ31" s="35">
        <v>62.6</v>
      </c>
      <c r="AR31" s="35">
        <v>70.8</v>
      </c>
      <c r="AS31" s="35">
        <v>81</v>
      </c>
      <c r="AT31" s="35">
        <v>90.4</v>
      </c>
      <c r="AU31" s="35">
        <v>96.2</v>
      </c>
      <c r="AV31" s="35">
        <v>94.7</v>
      </c>
      <c r="AW31" s="35">
        <v>92.3</v>
      </c>
      <c r="AX31" s="34">
        <v>2</v>
      </c>
      <c r="AY31" s="35">
        <v>59.5</v>
      </c>
      <c r="AZ31" s="35">
        <v>68.900000000000006</v>
      </c>
      <c r="BA31" s="35">
        <v>78.3</v>
      </c>
      <c r="BB31" s="35">
        <v>84.3</v>
      </c>
      <c r="BC31" s="35">
        <v>92.8</v>
      </c>
      <c r="BD31" s="35">
        <v>96.3</v>
      </c>
      <c r="BE31" s="35">
        <v>94</v>
      </c>
      <c r="BF31" s="35">
        <v>90</v>
      </c>
      <c r="BG31" s="34">
        <v>3</v>
      </c>
      <c r="BH31" s="35">
        <v>59.8</v>
      </c>
      <c r="BI31" s="35">
        <v>71.099999999999994</v>
      </c>
      <c r="BJ31" s="35">
        <v>80.8</v>
      </c>
      <c r="BK31" s="35">
        <v>88</v>
      </c>
      <c r="BL31" s="35">
        <v>95</v>
      </c>
      <c r="BM31" s="35">
        <v>94.4</v>
      </c>
      <c r="BN31" s="35">
        <v>94.1</v>
      </c>
      <c r="BO31" s="35">
        <v>89</v>
      </c>
      <c r="BP31" s="34">
        <v>4</v>
      </c>
      <c r="BQ31" s="35">
        <v>65.400000000000006</v>
      </c>
      <c r="BR31" s="35">
        <v>77.2</v>
      </c>
      <c r="BS31" s="35">
        <v>84.5</v>
      </c>
      <c r="BT31" s="35">
        <v>89.8</v>
      </c>
      <c r="BU31" s="35">
        <v>95.5</v>
      </c>
      <c r="BV31" s="35">
        <v>94.3</v>
      </c>
      <c r="BW31" s="35">
        <v>92.5</v>
      </c>
      <c r="BX31" s="35">
        <v>88.8</v>
      </c>
      <c r="BY31" s="34">
        <v>5</v>
      </c>
      <c r="BZ31" s="35">
        <v>65.3</v>
      </c>
      <c r="CA31" s="35">
        <v>77.400000000000006</v>
      </c>
      <c r="CB31" s="35">
        <v>86.5</v>
      </c>
      <c r="CC31" s="35">
        <v>92.5</v>
      </c>
      <c r="CD31" s="35">
        <v>96.4</v>
      </c>
      <c r="CE31" s="35">
        <v>93</v>
      </c>
      <c r="CF31" s="35">
        <v>90.4</v>
      </c>
      <c r="CG31" s="35">
        <v>83.7</v>
      </c>
      <c r="CH31" s="34">
        <v>6</v>
      </c>
      <c r="CI31" s="35">
        <v>70.7</v>
      </c>
      <c r="CJ31" s="35">
        <v>82</v>
      </c>
      <c r="CK31" s="35">
        <v>89.3</v>
      </c>
      <c r="CL31" s="35">
        <v>93.3</v>
      </c>
      <c r="CM31" s="35">
        <v>95.5</v>
      </c>
      <c r="CN31" s="35">
        <v>93</v>
      </c>
      <c r="CO31" s="35">
        <v>90.1</v>
      </c>
      <c r="CP31" s="35">
        <v>83</v>
      </c>
      <c r="CQ31" s="34">
        <v>7</v>
      </c>
      <c r="CR31" s="35">
        <v>75.599999999999994</v>
      </c>
      <c r="CS31" s="35">
        <v>84.2</v>
      </c>
      <c r="CT31" s="35">
        <v>90.1</v>
      </c>
      <c r="CU31" s="35">
        <v>93.6</v>
      </c>
      <c r="CV31" s="35">
        <v>96.2</v>
      </c>
      <c r="CW31" s="35">
        <v>91.3</v>
      </c>
      <c r="CX31" s="35">
        <v>87.9</v>
      </c>
      <c r="CY31" s="35">
        <v>81.900000000000006</v>
      </c>
      <c r="CZ31" s="34">
        <v>8</v>
      </c>
      <c r="DA31" s="35">
        <v>77.599999999999994</v>
      </c>
      <c r="DB31" s="35">
        <v>88</v>
      </c>
      <c r="DC31" s="35">
        <v>93.4</v>
      </c>
      <c r="DD31" s="35">
        <v>93.8</v>
      </c>
      <c r="DE31" s="35">
        <v>94.2</v>
      </c>
      <c r="DF31" s="35">
        <v>91.4</v>
      </c>
      <c r="DG31" s="35">
        <v>87.9</v>
      </c>
      <c r="DH31" s="35">
        <v>79.900000000000006</v>
      </c>
      <c r="DI31" s="35">
        <v>1</v>
      </c>
      <c r="DJ31" s="36">
        <f t="shared" si="10"/>
        <v>51.4</v>
      </c>
      <c r="DK31" s="36">
        <f t="shared" si="10"/>
        <v>55.672000000000004</v>
      </c>
      <c r="DL31" s="36">
        <f t="shared" si="10"/>
        <v>63.099999999999994</v>
      </c>
      <c r="DM31" s="36">
        <f t="shared" si="10"/>
        <v>70.168000000000006</v>
      </c>
      <c r="DN31" s="36">
        <f t="shared" si="10"/>
        <v>76.844000000000008</v>
      </c>
      <c r="DO31" s="36">
        <f t="shared" si="10"/>
        <v>75.671999999999997</v>
      </c>
      <c r="DP31" s="36">
        <f t="shared" si="10"/>
        <v>69.600000000000009</v>
      </c>
      <c r="DQ31" s="36">
        <f t="shared" si="10"/>
        <v>59.655999999999999</v>
      </c>
      <c r="DR31" s="35">
        <v>32</v>
      </c>
      <c r="DS31" s="36">
        <f t="shared" si="11"/>
        <v>59.5</v>
      </c>
      <c r="DT31" s="36">
        <f t="shared" si="11"/>
        <v>61.972000000000008</v>
      </c>
      <c r="DU31" s="36">
        <f t="shared" si="11"/>
        <v>70.599999999999994</v>
      </c>
      <c r="DV31" s="36">
        <f t="shared" si="11"/>
        <v>73.468000000000004</v>
      </c>
      <c r="DW31" s="36">
        <f t="shared" si="11"/>
        <v>79.244</v>
      </c>
      <c r="DX31" s="36">
        <f t="shared" si="11"/>
        <v>75.771999999999991</v>
      </c>
      <c r="DY31" s="36">
        <f t="shared" si="11"/>
        <v>68.900000000000006</v>
      </c>
      <c r="DZ31" s="36">
        <f t="shared" si="11"/>
        <v>57.356000000000002</v>
      </c>
      <c r="EA31" s="35">
        <v>33</v>
      </c>
      <c r="EB31" s="36">
        <f t="shared" si="12"/>
        <v>59.8</v>
      </c>
      <c r="EC31" s="36">
        <f t="shared" si="12"/>
        <v>64.171999999999997</v>
      </c>
      <c r="ED31" s="36">
        <f t="shared" si="12"/>
        <v>73.099999999999994</v>
      </c>
      <c r="EE31" s="36">
        <f t="shared" si="12"/>
        <v>77.168000000000006</v>
      </c>
      <c r="EF31" s="36">
        <f t="shared" si="12"/>
        <v>81.444000000000003</v>
      </c>
      <c r="EG31" s="36">
        <f t="shared" si="12"/>
        <v>73.872000000000014</v>
      </c>
      <c r="EH31" s="36">
        <f t="shared" si="12"/>
        <v>69</v>
      </c>
      <c r="EI31" s="36">
        <f t="shared" si="12"/>
        <v>56.356000000000002</v>
      </c>
      <c r="EJ31" s="35">
        <v>34</v>
      </c>
      <c r="EK31" s="36">
        <f t="shared" si="13"/>
        <v>65.400000000000006</v>
      </c>
      <c r="EL31" s="36">
        <f t="shared" si="13"/>
        <v>70.272000000000006</v>
      </c>
      <c r="EM31" s="36">
        <f t="shared" si="13"/>
        <v>76.8</v>
      </c>
      <c r="EN31" s="36">
        <f t="shared" si="13"/>
        <v>78.968000000000004</v>
      </c>
      <c r="EO31" s="36">
        <f t="shared" si="13"/>
        <v>81.944000000000003</v>
      </c>
      <c r="EP31" s="36">
        <f t="shared" si="13"/>
        <v>73.771999999999991</v>
      </c>
      <c r="EQ31" s="36">
        <f t="shared" si="13"/>
        <v>67.400000000000006</v>
      </c>
      <c r="ER31" s="36">
        <f t="shared" si="13"/>
        <v>56.155999999999999</v>
      </c>
      <c r="ES31" s="35">
        <v>35</v>
      </c>
      <c r="ET31" s="36">
        <f t="shared" si="14"/>
        <v>65.3</v>
      </c>
      <c r="EU31" s="36">
        <f t="shared" si="14"/>
        <v>70.472000000000008</v>
      </c>
      <c r="EV31" s="36">
        <f t="shared" si="14"/>
        <v>78.8</v>
      </c>
      <c r="EW31" s="36">
        <f t="shared" si="14"/>
        <v>81.668000000000006</v>
      </c>
      <c r="EX31" s="36">
        <f t="shared" si="14"/>
        <v>82.844000000000008</v>
      </c>
      <c r="EY31" s="36">
        <f t="shared" si="14"/>
        <v>72.472000000000008</v>
      </c>
      <c r="EZ31" s="36">
        <f t="shared" si="14"/>
        <v>65.300000000000011</v>
      </c>
      <c r="FA31" s="36">
        <f t="shared" si="14"/>
        <v>51.056000000000004</v>
      </c>
      <c r="FB31" s="35">
        <v>36</v>
      </c>
      <c r="FC31" s="36">
        <f t="shared" si="15"/>
        <v>70.7</v>
      </c>
      <c r="FD31" s="36">
        <f t="shared" si="15"/>
        <v>75.072000000000003</v>
      </c>
      <c r="FE31" s="36">
        <f t="shared" si="15"/>
        <v>81.599999999999994</v>
      </c>
      <c r="FF31" s="36">
        <f t="shared" si="15"/>
        <v>82.468000000000004</v>
      </c>
      <c r="FG31" s="36">
        <f t="shared" si="15"/>
        <v>81.944000000000003</v>
      </c>
      <c r="FH31" s="36">
        <f t="shared" si="15"/>
        <v>72.472000000000008</v>
      </c>
      <c r="FI31" s="36">
        <f t="shared" si="15"/>
        <v>65</v>
      </c>
      <c r="FJ31" s="36">
        <f t="shared" si="15"/>
        <v>50.356000000000002</v>
      </c>
      <c r="FK31" s="35">
        <v>37</v>
      </c>
      <c r="FL31" s="36">
        <f t="shared" si="16"/>
        <v>75.599999999999994</v>
      </c>
      <c r="FM31" s="36">
        <f t="shared" si="16"/>
        <v>77.272000000000006</v>
      </c>
      <c r="FN31" s="36">
        <f t="shared" si="16"/>
        <v>82.399999999999991</v>
      </c>
      <c r="FO31" s="36">
        <f t="shared" si="16"/>
        <v>82.768000000000001</v>
      </c>
      <c r="FP31" s="36">
        <f t="shared" si="16"/>
        <v>82.644000000000005</v>
      </c>
      <c r="FQ31" s="36">
        <f t="shared" si="16"/>
        <v>70.771999999999991</v>
      </c>
      <c r="FR31" s="36">
        <f t="shared" si="16"/>
        <v>62.800000000000011</v>
      </c>
      <c r="FS31" s="36">
        <f t="shared" si="16"/>
        <v>49.256000000000007</v>
      </c>
      <c r="FT31" s="35">
        <v>38</v>
      </c>
      <c r="FU31" s="36">
        <f t="shared" si="17"/>
        <v>77.599999999999994</v>
      </c>
      <c r="FV31" s="36">
        <f t="shared" si="17"/>
        <v>81.072000000000003</v>
      </c>
      <c r="FW31" s="36">
        <f t="shared" si="17"/>
        <v>85.7</v>
      </c>
      <c r="FX31" s="36">
        <f t="shared" si="17"/>
        <v>82.968000000000004</v>
      </c>
      <c r="FY31" s="36">
        <f t="shared" si="17"/>
        <v>80.644000000000005</v>
      </c>
      <c r="FZ31" s="36">
        <f t="shared" si="17"/>
        <v>70.872000000000014</v>
      </c>
      <c r="GA31" s="36">
        <f t="shared" si="17"/>
        <v>62.800000000000011</v>
      </c>
      <c r="GB31" s="36">
        <f t="shared" si="17"/>
        <v>47.256000000000007</v>
      </c>
      <c r="GC31" s="35">
        <v>31</v>
      </c>
      <c r="GD31" s="36">
        <f t="shared" si="18"/>
        <v>19.655623025464848</v>
      </c>
      <c r="GE31" s="36">
        <f t="shared" si="19"/>
        <v>19.661164478502272</v>
      </c>
      <c r="GF31" s="35">
        <v>32</v>
      </c>
      <c r="GG31" s="36">
        <f t="shared" si="20"/>
        <v>17.791735856007534</v>
      </c>
      <c r="GH31" s="36">
        <f t="shared" si="21"/>
        <v>17.815077123601739</v>
      </c>
      <c r="GI31" s="35">
        <v>33</v>
      </c>
      <c r="GJ31" s="36">
        <f t="shared" si="22"/>
        <v>16.050407705807885</v>
      </c>
      <c r="GK31" s="36">
        <f t="shared" si="23"/>
        <v>16.067144089830265</v>
      </c>
      <c r="GL31" s="35">
        <v>34</v>
      </c>
      <c r="GM31" s="36">
        <f t="shared" si="24"/>
        <v>14.854157955221098</v>
      </c>
      <c r="GN31" s="36">
        <f t="shared" si="25"/>
        <v>14.900450673894383</v>
      </c>
      <c r="GO31" s="35">
        <v>35</v>
      </c>
      <c r="GP31" s="36">
        <f t="shared" si="26"/>
        <v>13.459292688289224</v>
      </c>
      <c r="GQ31" s="36">
        <f t="shared" si="27"/>
        <v>13.492053192376417</v>
      </c>
      <c r="GR31" s="35">
        <v>36</v>
      </c>
      <c r="GS31" s="36">
        <f t="shared" si="28"/>
        <v>12.657083701448045</v>
      </c>
      <c r="GT31" s="36">
        <f t="shared" si="29"/>
        <v>12.752196650970689</v>
      </c>
      <c r="GU31" s="35">
        <v>37</v>
      </c>
      <c r="GV31" s="36">
        <f t="shared" si="30"/>
        <v>11.868519593233643</v>
      </c>
      <c r="GW31" s="36">
        <f t="shared" si="31"/>
        <v>12.118008357726069</v>
      </c>
      <c r="GX31" s="35">
        <v>38</v>
      </c>
      <c r="GY31" s="36">
        <f t="shared" si="32"/>
        <v>10.529073211108766</v>
      </c>
      <c r="GZ31" s="36">
        <f t="shared" si="33"/>
        <v>10.820952906590406</v>
      </c>
      <c r="HA31" s="35">
        <v>-1.2</v>
      </c>
      <c r="HB31" s="35">
        <v>-0.49</v>
      </c>
      <c r="HC31" s="35">
        <v>0.14000000000000001</v>
      </c>
      <c r="HD31" s="35">
        <v>1.56</v>
      </c>
      <c r="HE31" s="35">
        <v>-2.98</v>
      </c>
      <c r="HF31" s="35">
        <v>-1.01</v>
      </c>
      <c r="HG31" s="35">
        <v>0.85</v>
      </c>
      <c r="HH31" s="35">
        <v>3.14</v>
      </c>
    </row>
    <row r="32" spans="1:216" x14ac:dyDescent="0.2">
      <c r="A32" s="8">
        <v>22</v>
      </c>
      <c r="B32" s="179">
        <v>42163</v>
      </c>
      <c r="C32" s="28" t="str">
        <f t="shared" ref="C32:C47" ca="1" si="39">IF(B32&lt;TODAY(),"NO VIGENTE","VIGENTE")</f>
        <v>NO VIGENTE</v>
      </c>
      <c r="D32" s="8" t="s">
        <v>907</v>
      </c>
      <c r="E32" s="29"/>
      <c r="F32" s="29">
        <v>10.6</v>
      </c>
      <c r="G32" s="29">
        <v>11.9</v>
      </c>
      <c r="H32" s="29">
        <v>16.600000000000001</v>
      </c>
      <c r="I32" s="29">
        <v>19.2</v>
      </c>
      <c r="J32" s="29">
        <v>25.7</v>
      </c>
      <c r="K32" s="29">
        <v>31.4</v>
      </c>
      <c r="L32" s="29">
        <v>40.1</v>
      </c>
      <c r="M32" s="30"/>
      <c r="N32" s="30">
        <v>2.2000000000000002</v>
      </c>
      <c r="O32" s="30">
        <v>2.9</v>
      </c>
      <c r="P32" s="30">
        <v>4.0999999999999996</v>
      </c>
      <c r="Q32" s="30">
        <v>3.6</v>
      </c>
      <c r="R32" s="30">
        <v>4.4000000000000004</v>
      </c>
      <c r="S32" s="30">
        <v>5.3</v>
      </c>
      <c r="T32" s="30">
        <v>5.3</v>
      </c>
      <c r="U32" s="31">
        <f t="shared" ref="U32:U95" si="40">E32-($R$2*M32)</f>
        <v>0</v>
      </c>
      <c r="V32" s="31">
        <f t="shared" ref="V32:V95" si="41">F32-($R$2*N32)</f>
        <v>6.9919999999999991</v>
      </c>
      <c r="W32" s="31">
        <f t="shared" ref="W32:W95" si="42">G32-($R$2*O32)</f>
        <v>7.144000000000001</v>
      </c>
      <c r="X32" s="31">
        <f t="shared" ref="X32:X95" si="43">H32-($R$2*P32)</f>
        <v>9.8760000000000012</v>
      </c>
      <c r="Y32" s="31">
        <f t="shared" ref="Y32:Y95" si="44">I32-($R$2*Q32)</f>
        <v>13.295999999999999</v>
      </c>
      <c r="Z32" s="31">
        <f t="shared" ref="Z32:Z95" si="45">J32-($R$2*R32)</f>
        <v>18.483999999999998</v>
      </c>
      <c r="AA32" s="31">
        <f t="shared" ref="AA32:AA95" si="46">K32-($R$2*S32)</f>
        <v>22.707999999999998</v>
      </c>
      <c r="AB32" s="31">
        <f t="shared" ref="AB32:AB95" si="47">L32-($R$2*T32)</f>
        <v>31.408000000000001</v>
      </c>
      <c r="AC32" s="32">
        <f t="shared" si="34"/>
        <v>19.119840469628198</v>
      </c>
      <c r="AD32" s="32">
        <f t="shared" si="35"/>
        <v>13.044851416056341</v>
      </c>
      <c r="AE32" s="32">
        <f t="shared" si="36"/>
        <v>9.7323424021778742</v>
      </c>
      <c r="AF32" s="33">
        <f t="shared" ref="AF32:AF95" si="48">F$1-U32</f>
        <v>65.3</v>
      </c>
      <c r="AG32" s="33">
        <f t="shared" ref="AG32:AG95" si="49">G$1-V32</f>
        <v>68.408000000000001</v>
      </c>
      <c r="AH32" s="33">
        <f t="shared" ref="AH32:AH95" si="50">H$1-W32</f>
        <v>75.756</v>
      </c>
      <c r="AI32" s="33">
        <f t="shared" ref="AI32:AI95" si="51">I$1-X32</f>
        <v>78.423999999999992</v>
      </c>
      <c r="AJ32" s="33">
        <f t="shared" ref="AJ32:AJ95" si="52">J$1-Y32</f>
        <v>78.204000000000008</v>
      </c>
      <c r="AK32" s="33">
        <f t="shared" ref="AK32:AK95" si="53">K$1-Z32</f>
        <v>74.216000000000008</v>
      </c>
      <c r="AL32" s="33">
        <f t="shared" ref="AL32:AL95" si="54">L$1-AA32</f>
        <v>69.792000000000002</v>
      </c>
      <c r="AM32" s="33">
        <f t="shared" ref="AM32:AM95" si="55">M$1-AB32</f>
        <v>58.992000000000004</v>
      </c>
      <c r="AN32" s="32">
        <f t="shared" ref="AN32:AN95" si="56">100-10*LOG(10^(AF32/10)+10^(AG32/10)+10^(AH32/10)+10^(AI32/10)+10^(AJ32/10)+10^(AK32/10)+10^(AL32/10)+10^(AM32/10))</f>
        <v>16.568339587619533</v>
      </c>
      <c r="AO32" s="34">
        <v>1</v>
      </c>
      <c r="AP32" s="35">
        <v>51.4</v>
      </c>
      <c r="AQ32" s="35">
        <v>62.6</v>
      </c>
      <c r="AR32" s="35">
        <v>70.8</v>
      </c>
      <c r="AS32" s="35">
        <v>81</v>
      </c>
      <c r="AT32" s="35">
        <v>90.4</v>
      </c>
      <c r="AU32" s="35">
        <v>96.2</v>
      </c>
      <c r="AV32" s="35">
        <v>94.7</v>
      </c>
      <c r="AW32" s="35">
        <v>92.3</v>
      </c>
      <c r="AX32" s="34">
        <v>2</v>
      </c>
      <c r="AY32" s="35">
        <v>59.5</v>
      </c>
      <c r="AZ32" s="35">
        <v>68.900000000000006</v>
      </c>
      <c r="BA32" s="35">
        <v>78.3</v>
      </c>
      <c r="BB32" s="35">
        <v>84.3</v>
      </c>
      <c r="BC32" s="35">
        <v>92.8</v>
      </c>
      <c r="BD32" s="35">
        <v>96.3</v>
      </c>
      <c r="BE32" s="35">
        <v>94</v>
      </c>
      <c r="BF32" s="35">
        <v>90</v>
      </c>
      <c r="BG32" s="34">
        <v>3</v>
      </c>
      <c r="BH32" s="35">
        <v>59.8</v>
      </c>
      <c r="BI32" s="35">
        <v>71.099999999999994</v>
      </c>
      <c r="BJ32" s="35">
        <v>80.8</v>
      </c>
      <c r="BK32" s="35">
        <v>88</v>
      </c>
      <c r="BL32" s="35">
        <v>95</v>
      </c>
      <c r="BM32" s="35">
        <v>94.4</v>
      </c>
      <c r="BN32" s="35">
        <v>94.1</v>
      </c>
      <c r="BO32" s="35">
        <v>89</v>
      </c>
      <c r="BP32" s="34">
        <v>4</v>
      </c>
      <c r="BQ32" s="35">
        <v>65.400000000000006</v>
      </c>
      <c r="BR32" s="35">
        <v>77.2</v>
      </c>
      <c r="BS32" s="35">
        <v>84.5</v>
      </c>
      <c r="BT32" s="35">
        <v>89.8</v>
      </c>
      <c r="BU32" s="35">
        <v>95.5</v>
      </c>
      <c r="BV32" s="35">
        <v>94.3</v>
      </c>
      <c r="BW32" s="35">
        <v>92.5</v>
      </c>
      <c r="BX32" s="35">
        <v>88.8</v>
      </c>
      <c r="BY32" s="34">
        <v>5</v>
      </c>
      <c r="BZ32" s="35">
        <v>65.3</v>
      </c>
      <c r="CA32" s="35">
        <v>77.400000000000006</v>
      </c>
      <c r="CB32" s="35">
        <v>86.5</v>
      </c>
      <c r="CC32" s="35">
        <v>92.5</v>
      </c>
      <c r="CD32" s="35">
        <v>96.4</v>
      </c>
      <c r="CE32" s="35">
        <v>93</v>
      </c>
      <c r="CF32" s="35">
        <v>90.4</v>
      </c>
      <c r="CG32" s="35">
        <v>83.7</v>
      </c>
      <c r="CH32" s="34">
        <v>6</v>
      </c>
      <c r="CI32" s="35">
        <v>70.7</v>
      </c>
      <c r="CJ32" s="35">
        <v>82</v>
      </c>
      <c r="CK32" s="35">
        <v>89.3</v>
      </c>
      <c r="CL32" s="35">
        <v>93.3</v>
      </c>
      <c r="CM32" s="35">
        <v>95.5</v>
      </c>
      <c r="CN32" s="35">
        <v>93</v>
      </c>
      <c r="CO32" s="35">
        <v>90.1</v>
      </c>
      <c r="CP32" s="35">
        <v>83</v>
      </c>
      <c r="CQ32" s="34">
        <v>7</v>
      </c>
      <c r="CR32" s="35">
        <v>75.599999999999994</v>
      </c>
      <c r="CS32" s="35">
        <v>84.2</v>
      </c>
      <c r="CT32" s="35">
        <v>90.1</v>
      </c>
      <c r="CU32" s="35">
        <v>93.6</v>
      </c>
      <c r="CV32" s="35">
        <v>96.2</v>
      </c>
      <c r="CW32" s="35">
        <v>91.3</v>
      </c>
      <c r="CX32" s="35">
        <v>87.9</v>
      </c>
      <c r="CY32" s="35">
        <v>81.900000000000006</v>
      </c>
      <c r="CZ32" s="34">
        <v>8</v>
      </c>
      <c r="DA32" s="35">
        <v>77.599999999999994</v>
      </c>
      <c r="DB32" s="35">
        <v>88</v>
      </c>
      <c r="DC32" s="35">
        <v>93.4</v>
      </c>
      <c r="DD32" s="35">
        <v>93.8</v>
      </c>
      <c r="DE32" s="35">
        <v>94.2</v>
      </c>
      <c r="DF32" s="35">
        <v>91.4</v>
      </c>
      <c r="DG32" s="35">
        <v>87.9</v>
      </c>
      <c r="DH32" s="35">
        <v>79.900000000000006</v>
      </c>
      <c r="DI32" s="35">
        <v>1</v>
      </c>
      <c r="DJ32" s="36">
        <f t="shared" ref="DJ32:DJ95" si="57">AP32-U32</f>
        <v>51.4</v>
      </c>
      <c r="DK32" s="36">
        <f t="shared" ref="DK32:DK95" si="58">AQ32-V32</f>
        <v>55.608000000000004</v>
      </c>
      <c r="DL32" s="36">
        <f t="shared" ref="DL32:DL95" si="59">AR32-W32</f>
        <v>63.655999999999999</v>
      </c>
      <c r="DM32" s="36">
        <f t="shared" ref="DM32:DM95" si="60">AS32-X32</f>
        <v>71.123999999999995</v>
      </c>
      <c r="DN32" s="36">
        <f t="shared" ref="DN32:DN95" si="61">AT32-Y32</f>
        <v>77.104000000000013</v>
      </c>
      <c r="DO32" s="36">
        <f t="shared" ref="DO32:DO95" si="62">AU32-Z32</f>
        <v>77.716000000000008</v>
      </c>
      <c r="DP32" s="36">
        <f t="shared" ref="DP32:DP95" si="63">AV32-AA32</f>
        <v>71.992000000000004</v>
      </c>
      <c r="DQ32" s="36">
        <f t="shared" ref="DQ32:DQ95" si="64">AW32-AB32</f>
        <v>60.891999999999996</v>
      </c>
      <c r="DR32" s="35">
        <v>33</v>
      </c>
      <c r="DS32" s="36">
        <f t="shared" ref="DS32:DS95" si="65">AY32-U32</f>
        <v>59.5</v>
      </c>
      <c r="DT32" s="36">
        <f t="shared" ref="DT32:DT95" si="66">AZ32-V32</f>
        <v>61.908000000000008</v>
      </c>
      <c r="DU32" s="36">
        <f t="shared" ref="DU32:DU95" si="67">BA32-W32</f>
        <v>71.155999999999992</v>
      </c>
      <c r="DV32" s="36">
        <f t="shared" ref="DV32:DV95" si="68">BB32-X32</f>
        <v>74.423999999999992</v>
      </c>
      <c r="DW32" s="36">
        <f t="shared" ref="DW32:DW95" si="69">BC32-Y32</f>
        <v>79.503999999999991</v>
      </c>
      <c r="DX32" s="36">
        <f t="shared" ref="DX32:DX95" si="70">BD32-Z32</f>
        <v>77.816000000000003</v>
      </c>
      <c r="DY32" s="36">
        <f t="shared" ref="DY32:DY95" si="71">BE32-AA32</f>
        <v>71.292000000000002</v>
      </c>
      <c r="DZ32" s="36">
        <f t="shared" ref="DZ32:DZ95" si="72">BF32-AB32</f>
        <v>58.591999999999999</v>
      </c>
      <c r="EA32" s="35">
        <v>34</v>
      </c>
      <c r="EB32" s="36">
        <f t="shared" ref="EB32:EB95" si="73">BH32-U32</f>
        <v>59.8</v>
      </c>
      <c r="EC32" s="36">
        <f t="shared" ref="EC32:EC95" si="74">BI32-V32</f>
        <v>64.10799999999999</v>
      </c>
      <c r="ED32" s="36">
        <f t="shared" ref="ED32:ED95" si="75">BJ32-W32</f>
        <v>73.655999999999992</v>
      </c>
      <c r="EE32" s="36">
        <f t="shared" ref="EE32:EE95" si="76">BK32-X32</f>
        <v>78.123999999999995</v>
      </c>
      <c r="EF32" s="36">
        <f t="shared" ref="EF32:EF95" si="77">BL32-Y32</f>
        <v>81.704000000000008</v>
      </c>
      <c r="EG32" s="36">
        <f t="shared" ref="EG32:EG95" si="78">BM32-Z32</f>
        <v>75.916000000000011</v>
      </c>
      <c r="EH32" s="36">
        <f t="shared" ref="EH32:EH95" si="79">BN32-AA32</f>
        <v>71.391999999999996</v>
      </c>
      <c r="EI32" s="36">
        <f t="shared" ref="EI32:EI95" si="80">BO32-AB32</f>
        <v>57.591999999999999</v>
      </c>
      <c r="EJ32" s="35">
        <v>35</v>
      </c>
      <c r="EK32" s="36">
        <f t="shared" ref="EK32:EK95" si="81">BQ32-U32</f>
        <v>65.400000000000006</v>
      </c>
      <c r="EL32" s="36">
        <f t="shared" ref="EL32:EL95" si="82">BR32-V32</f>
        <v>70.207999999999998</v>
      </c>
      <c r="EM32" s="36">
        <f t="shared" ref="EM32:EM95" si="83">BS32-W32</f>
        <v>77.355999999999995</v>
      </c>
      <c r="EN32" s="36">
        <f t="shared" ref="EN32:EN95" si="84">BT32-X32</f>
        <v>79.923999999999992</v>
      </c>
      <c r="EO32" s="36">
        <f t="shared" ref="EO32:EO95" si="85">BU32-Y32</f>
        <v>82.204000000000008</v>
      </c>
      <c r="EP32" s="36">
        <f t="shared" ref="EP32:EP95" si="86">BV32-Z32</f>
        <v>75.816000000000003</v>
      </c>
      <c r="EQ32" s="36">
        <f t="shared" ref="EQ32:EQ95" si="87">BW32-AA32</f>
        <v>69.792000000000002</v>
      </c>
      <c r="ER32" s="36">
        <f t="shared" ref="ER32:ER95" si="88">BX32-AB32</f>
        <v>57.391999999999996</v>
      </c>
      <c r="ES32" s="35">
        <v>36</v>
      </c>
      <c r="ET32" s="36">
        <f t="shared" ref="ET32:ET95" si="89">BZ32-U32</f>
        <v>65.3</v>
      </c>
      <c r="EU32" s="36">
        <f t="shared" ref="EU32:EU95" si="90">CA32-V32</f>
        <v>70.408000000000001</v>
      </c>
      <c r="EV32" s="36">
        <f t="shared" ref="EV32:EV95" si="91">CB32-W32</f>
        <v>79.355999999999995</v>
      </c>
      <c r="EW32" s="36">
        <f t="shared" ref="EW32:EW95" si="92">CC32-X32</f>
        <v>82.623999999999995</v>
      </c>
      <c r="EX32" s="36">
        <f t="shared" ref="EX32:EX95" si="93">CD32-Y32</f>
        <v>83.104000000000013</v>
      </c>
      <c r="EY32" s="36">
        <f t="shared" ref="EY32:EY95" si="94">CE32-Z32</f>
        <v>74.516000000000005</v>
      </c>
      <c r="EZ32" s="36">
        <f t="shared" ref="EZ32:EZ95" si="95">CF32-AA32</f>
        <v>67.692000000000007</v>
      </c>
      <c r="FA32" s="36">
        <f t="shared" ref="FA32:FA95" si="96">CG32-AB32</f>
        <v>52.292000000000002</v>
      </c>
      <c r="FB32" s="35">
        <v>37</v>
      </c>
      <c r="FC32" s="36">
        <f t="shared" ref="FC32:FC95" si="97">CI32-U32</f>
        <v>70.7</v>
      </c>
      <c r="FD32" s="36">
        <f t="shared" ref="FD32:FD95" si="98">CJ32-V32</f>
        <v>75.007999999999996</v>
      </c>
      <c r="FE32" s="36">
        <f t="shared" ref="FE32:FE95" si="99">CK32-W32</f>
        <v>82.155999999999992</v>
      </c>
      <c r="FF32" s="36">
        <f t="shared" ref="FF32:FF95" si="100">CL32-X32</f>
        <v>83.423999999999992</v>
      </c>
      <c r="FG32" s="36">
        <f t="shared" ref="FG32:FG95" si="101">CM32-Y32</f>
        <v>82.204000000000008</v>
      </c>
      <c r="FH32" s="36">
        <f t="shared" ref="FH32:FH95" si="102">CN32-Z32</f>
        <v>74.516000000000005</v>
      </c>
      <c r="FI32" s="36">
        <f t="shared" ref="FI32:FI95" si="103">CO32-AA32</f>
        <v>67.391999999999996</v>
      </c>
      <c r="FJ32" s="36">
        <f t="shared" ref="FJ32:FJ95" si="104">CP32-AB32</f>
        <v>51.591999999999999</v>
      </c>
      <c r="FK32" s="35">
        <v>38</v>
      </c>
      <c r="FL32" s="36">
        <f t="shared" ref="FL32:FL95" si="105">CR32-U32</f>
        <v>75.599999999999994</v>
      </c>
      <c r="FM32" s="36">
        <f t="shared" ref="FM32:FM95" si="106">CS32-V32</f>
        <v>77.207999999999998</v>
      </c>
      <c r="FN32" s="36">
        <f t="shared" ref="FN32:FN95" si="107">CT32-W32</f>
        <v>82.955999999999989</v>
      </c>
      <c r="FO32" s="36">
        <f t="shared" ref="FO32:FO95" si="108">CU32-X32</f>
        <v>83.72399999999999</v>
      </c>
      <c r="FP32" s="36">
        <f t="shared" ref="FP32:FP95" si="109">CV32-Y32</f>
        <v>82.903999999999996</v>
      </c>
      <c r="FQ32" s="36">
        <f t="shared" ref="FQ32:FQ95" si="110">CW32-Z32</f>
        <v>72.816000000000003</v>
      </c>
      <c r="FR32" s="36">
        <f t="shared" ref="FR32:FR95" si="111">CX32-AA32</f>
        <v>65.192000000000007</v>
      </c>
      <c r="FS32" s="36">
        <f t="shared" ref="FS32:FS95" si="112">CY32-AB32</f>
        <v>50.492000000000004</v>
      </c>
      <c r="FT32" s="35">
        <v>39</v>
      </c>
      <c r="FU32" s="36">
        <f t="shared" ref="FU32:FU95" si="113">DA32-U32</f>
        <v>77.599999999999994</v>
      </c>
      <c r="FV32" s="36">
        <f t="shared" ref="FV32:FV95" si="114">DB32-V32</f>
        <v>81.007999999999996</v>
      </c>
      <c r="FW32" s="36">
        <f t="shared" ref="FW32:FW95" si="115">DC32-W32</f>
        <v>86.256</v>
      </c>
      <c r="FX32" s="36">
        <f t="shared" ref="FX32:FX95" si="116">DD32-X32</f>
        <v>83.923999999999992</v>
      </c>
      <c r="FY32" s="36">
        <f t="shared" ref="FY32:FY95" si="117">DE32-Y32</f>
        <v>80.903999999999996</v>
      </c>
      <c r="FZ32" s="36">
        <f t="shared" ref="FZ32:FZ95" si="118">DF32-Z32</f>
        <v>72.916000000000011</v>
      </c>
      <c r="GA32" s="36">
        <f t="shared" ref="GA32:GA95" si="119">DG32-AA32</f>
        <v>65.192000000000007</v>
      </c>
      <c r="GB32" s="36">
        <f t="shared" ref="GB32:GB95" si="120">DH32-AB32</f>
        <v>48.492000000000004</v>
      </c>
      <c r="GC32" s="35">
        <v>32</v>
      </c>
      <c r="GD32" s="36">
        <f t="shared" ref="GD32:GD95" si="121">100-10*LOG10(10^(DJ32/10)+10^(DK32/10)+10^(DL32/10)+10^(DM32/10)+10^(DN32/10)+10^(DO32/10)+10^(DP32/10)+10^(DQ32/10))</f>
        <v>18.438776694821129</v>
      </c>
      <c r="GE32" s="36">
        <f t="shared" ref="GE32:GE95" si="122">100-10*LOG10(10^(DK32/10)+10^(DL32/10)+10^(DM32/10)+10^(DN32/10)+10^(DO32/10)+10^(DP32/10)+10^(DQ32/10))</f>
        <v>18.442963389579518</v>
      </c>
      <c r="GF32" s="35">
        <v>33</v>
      </c>
      <c r="GG32" s="36">
        <f t="shared" ref="GG32:GG95" si="123">100-10*LOG10(10^(DS32/10)+10^(DT32/10)+10^(DU32/10)+10^(DV32/10)+10^(DW32/10)+10^(DX32/10)+10^(DY32/10)+10^(DZ32/10))</f>
        <v>16.839016851488708</v>
      </c>
      <c r="GH32" s="36">
        <f t="shared" ref="GH32:GH95" si="124">100-10*LOG10(10^(DT32/10)+10^(DU32/10)+10^(DV32/10)+10^(DW32/10)+10^(DX32/10)+10^(DY32/10)+10^(DZ32/10))</f>
        <v>16.857750498902789</v>
      </c>
      <c r="GI32" s="35">
        <v>34</v>
      </c>
      <c r="GJ32" s="36">
        <f t="shared" ref="GJ32:GJ95" si="125">100-10*LOG10(10^(EB32/10)+10^(EC32/10)+10^(ED32/10)+10^(EE32/10)+10^(EF32/10)+10^(EG32/10)+10^(EH32/10)+10^(EI32/10))</f>
        <v>15.329732395551915</v>
      </c>
      <c r="GK32" s="36">
        <f t="shared" ref="GK32:GK95" si="126">100-10*LOG10(10^(EC32/10)+10^(ED32/10)+10^(EE32/10)+10^(EF32/10)+10^(EG32/10)+10^(EH32/10)+10^(EI32/10))</f>
        <v>15.343905533528343</v>
      </c>
      <c r="GL32" s="35">
        <v>35</v>
      </c>
      <c r="GM32" s="36">
        <f t="shared" ref="GM32:GM95" si="127">100-10*LOG10(10^(EK32/10)+10^(EL32/10)+10^(EM32/10)+10^(EN32/10)+10^(EO32/10)+10^(EP32/10)+10^(EQ32/10)+10^(ER32/10))</f>
        <v>14.191033896787758</v>
      </c>
      <c r="GN32" s="36">
        <f t="shared" ref="GN32:GN95" si="128">100-10*LOG10(10^(EL32/10)+10^(EM32/10)+10^(EN32/10)+10^(EO32/10)+10^(EP32/10)+10^(EQ32/10)+10^(ER32/10))</f>
        <v>14.230741306658174</v>
      </c>
      <c r="GO32" s="35">
        <v>36</v>
      </c>
      <c r="GP32" s="36">
        <f t="shared" ref="GP32:GP95" si="129">100-10*LOG10(10^(ET32/10)+10^(EU32/10)+10^(EV32/10)+10^(EW32/10)+10^(EX32/10)+10^(EY32/10)+10^(EZ32/10)+10^(FA32/10))</f>
        <v>12.821072325483684</v>
      </c>
      <c r="GQ32" s="36">
        <f t="shared" ref="GQ32:GQ95" si="130">100-10*LOG10(10^(EU32/10)+10^(EV32/10)+10^(EW32/10)+10^(EX32/10)+10^(EY32/10)+10^(EZ32/10)+10^(FA32/10))</f>
        <v>12.849340919380836</v>
      </c>
      <c r="GR32" s="35">
        <v>37</v>
      </c>
      <c r="GS32" s="36">
        <f t="shared" ref="GS32:GS95" si="131">100-10*LOG10(10^(FC32/10)+10^(FD32/10)+10^(FE32/10)+10^(FF32/10)+10^(FG32/10)+10^(FH32/10)+10^(FI32/10)+10^(FJ32/10))</f>
        <v>12.022247633721037</v>
      </c>
      <c r="GT32" s="36">
        <f t="shared" ref="GT32:GT95" si="132">100-10*LOG10(10^(FD32/10)+10^(FE32/10)+10^(FF32/10)+10^(FG32/10)+10^(FH32/10)+10^(FI32/10)+10^(FJ32/10))</f>
        <v>12.104302693829766</v>
      </c>
      <c r="GU32" s="35">
        <v>38</v>
      </c>
      <c r="GV32" s="36">
        <f t="shared" ref="GV32:GV95" si="133">100-10*LOG10(10^(FL32/10)+10^(FM32/10)+10^(FN32/10)+10^(FO32/10)+10^(FP32/10)+10^(FQ32/10)+10^(FR32/10)+10^(FS32/10))</f>
        <v>11.308689477558985</v>
      </c>
      <c r="GW32" s="36">
        <f t="shared" ref="GW32:GW95" si="134">100-10*LOG10(10^(FM32/10)+10^(FN32/10)+10^(FO32/10)+10^(FP32/10)+10^(FQ32/10)+10^(FR32/10)+10^(FS32/10))</f>
        <v>11.527231283906644</v>
      </c>
      <c r="GX32" s="35">
        <v>39</v>
      </c>
      <c r="GY32" s="36">
        <f t="shared" ref="GY32:GY95" si="135">100-10*LOG10(10^(FU32/10)+10^(FV32/10)+10^(FW32/10)+10^(FX32/10)+10^(FY32/10)+10^(FZ32/10)+10^(GA32/10)+10^(GB32/10))</f>
        <v>10.004928312939057</v>
      </c>
      <c r="GZ32" s="36">
        <f t="shared" ref="GZ32:GZ95" si="136">100-10*LOG10(10^(FV32/10)+10^(FW32/10)+10^(FX32/10)+10^(FY32/10)+10^(FZ32/10)+10^(GA32/10)+10^(GB32/10))</f>
        <v>10.262618539204993</v>
      </c>
      <c r="HA32" s="35">
        <v>-1.2</v>
      </c>
      <c r="HB32" s="35">
        <v>-0.49</v>
      </c>
      <c r="HC32" s="35">
        <v>0.14000000000000001</v>
      </c>
      <c r="HD32" s="35">
        <v>1.56</v>
      </c>
      <c r="HE32" s="35">
        <v>-2.98</v>
      </c>
      <c r="HF32" s="35">
        <v>-1.01</v>
      </c>
      <c r="HG32" s="35">
        <v>0.85</v>
      </c>
      <c r="HH32" s="35">
        <v>3.14</v>
      </c>
    </row>
    <row r="33" spans="1:216" x14ac:dyDescent="0.2">
      <c r="A33" s="8">
        <v>23</v>
      </c>
      <c r="B33" s="179">
        <v>42300</v>
      </c>
      <c r="C33" s="28" t="str">
        <f t="shared" ca="1" si="39"/>
        <v>NO VIGENTE</v>
      </c>
      <c r="D33" s="8" t="s">
        <v>908</v>
      </c>
      <c r="E33" s="29"/>
      <c r="F33" s="29">
        <v>23.4</v>
      </c>
      <c r="G33" s="29">
        <v>23.5</v>
      </c>
      <c r="H33" s="29">
        <v>25</v>
      </c>
      <c r="I33" s="29">
        <v>24.3</v>
      </c>
      <c r="J33" s="29">
        <v>31.9</v>
      </c>
      <c r="K33" s="29">
        <v>35.299999999999997</v>
      </c>
      <c r="L33" s="29">
        <v>44.4</v>
      </c>
      <c r="M33" s="30"/>
      <c r="N33" s="30">
        <v>4.4000000000000004</v>
      </c>
      <c r="O33" s="30">
        <v>5</v>
      </c>
      <c r="P33" s="30">
        <v>6.4</v>
      </c>
      <c r="Q33" s="30">
        <v>4.2</v>
      </c>
      <c r="R33" s="30">
        <v>4.7</v>
      </c>
      <c r="S33" s="30">
        <v>6.9</v>
      </c>
      <c r="T33" s="30">
        <v>5.7</v>
      </c>
      <c r="U33" s="31">
        <f t="shared" si="40"/>
        <v>0</v>
      </c>
      <c r="V33" s="31">
        <f t="shared" si="41"/>
        <v>16.183999999999997</v>
      </c>
      <c r="W33" s="31">
        <f t="shared" si="42"/>
        <v>15.3</v>
      </c>
      <c r="X33" s="31">
        <f t="shared" si="43"/>
        <v>14.504</v>
      </c>
      <c r="Y33" s="31">
        <f t="shared" si="44"/>
        <v>17.411999999999999</v>
      </c>
      <c r="Z33" s="31">
        <f t="shared" si="45"/>
        <v>24.192</v>
      </c>
      <c r="AA33" s="31">
        <f t="shared" si="46"/>
        <v>23.983999999999995</v>
      </c>
      <c r="AB33" s="31">
        <f t="shared" si="47"/>
        <v>35.052</v>
      </c>
      <c r="AC33" s="32">
        <f t="shared" si="34"/>
        <v>23.30500410886124</v>
      </c>
      <c r="AD33" s="32">
        <f t="shared" si="35"/>
        <v>17.807921125626986</v>
      </c>
      <c r="AE33" s="32">
        <f t="shared" si="36"/>
        <v>16.259124926193632</v>
      </c>
      <c r="AF33" s="33">
        <f t="shared" si="48"/>
        <v>65.3</v>
      </c>
      <c r="AG33" s="33">
        <f t="shared" si="49"/>
        <v>59.216000000000008</v>
      </c>
      <c r="AH33" s="33">
        <f t="shared" si="50"/>
        <v>67.600000000000009</v>
      </c>
      <c r="AI33" s="33">
        <f t="shared" si="51"/>
        <v>73.795999999999992</v>
      </c>
      <c r="AJ33" s="33">
        <f t="shared" si="52"/>
        <v>74.087999999999994</v>
      </c>
      <c r="AK33" s="33">
        <f t="shared" si="53"/>
        <v>68.50800000000001</v>
      </c>
      <c r="AL33" s="33">
        <f t="shared" si="54"/>
        <v>68.516000000000005</v>
      </c>
      <c r="AM33" s="33">
        <f t="shared" si="55"/>
        <v>55.348000000000006</v>
      </c>
      <c r="AN33" s="32">
        <f t="shared" si="56"/>
        <v>21.300782916833995</v>
      </c>
      <c r="AO33" s="34">
        <v>1</v>
      </c>
      <c r="AP33" s="35">
        <v>51.4</v>
      </c>
      <c r="AQ33" s="35">
        <v>62.6</v>
      </c>
      <c r="AR33" s="35">
        <v>70.8</v>
      </c>
      <c r="AS33" s="35">
        <v>81</v>
      </c>
      <c r="AT33" s="35">
        <v>90.4</v>
      </c>
      <c r="AU33" s="35">
        <v>96.2</v>
      </c>
      <c r="AV33" s="35">
        <v>94.7</v>
      </c>
      <c r="AW33" s="35">
        <v>92.3</v>
      </c>
      <c r="AX33" s="34">
        <v>2</v>
      </c>
      <c r="AY33" s="35">
        <v>59.5</v>
      </c>
      <c r="AZ33" s="35">
        <v>68.900000000000006</v>
      </c>
      <c r="BA33" s="35">
        <v>78.3</v>
      </c>
      <c r="BB33" s="35">
        <v>84.3</v>
      </c>
      <c r="BC33" s="35">
        <v>92.8</v>
      </c>
      <c r="BD33" s="35">
        <v>96.3</v>
      </c>
      <c r="BE33" s="35">
        <v>94</v>
      </c>
      <c r="BF33" s="35">
        <v>90</v>
      </c>
      <c r="BG33" s="34">
        <v>3</v>
      </c>
      <c r="BH33" s="35">
        <v>59.8</v>
      </c>
      <c r="BI33" s="35">
        <v>71.099999999999994</v>
      </c>
      <c r="BJ33" s="35">
        <v>80.8</v>
      </c>
      <c r="BK33" s="35">
        <v>88</v>
      </c>
      <c r="BL33" s="35">
        <v>95</v>
      </c>
      <c r="BM33" s="35">
        <v>94.4</v>
      </c>
      <c r="BN33" s="35">
        <v>94.1</v>
      </c>
      <c r="BO33" s="35">
        <v>89</v>
      </c>
      <c r="BP33" s="34">
        <v>4</v>
      </c>
      <c r="BQ33" s="35">
        <v>65.400000000000006</v>
      </c>
      <c r="BR33" s="35">
        <v>77.2</v>
      </c>
      <c r="BS33" s="35">
        <v>84.5</v>
      </c>
      <c r="BT33" s="35">
        <v>89.8</v>
      </c>
      <c r="BU33" s="35">
        <v>95.5</v>
      </c>
      <c r="BV33" s="35">
        <v>94.3</v>
      </c>
      <c r="BW33" s="35">
        <v>92.5</v>
      </c>
      <c r="BX33" s="35">
        <v>88.8</v>
      </c>
      <c r="BY33" s="34">
        <v>5</v>
      </c>
      <c r="BZ33" s="35">
        <v>65.3</v>
      </c>
      <c r="CA33" s="35">
        <v>77.400000000000006</v>
      </c>
      <c r="CB33" s="35">
        <v>86.5</v>
      </c>
      <c r="CC33" s="35">
        <v>92.5</v>
      </c>
      <c r="CD33" s="35">
        <v>96.4</v>
      </c>
      <c r="CE33" s="35">
        <v>93</v>
      </c>
      <c r="CF33" s="35">
        <v>90.4</v>
      </c>
      <c r="CG33" s="35">
        <v>83.7</v>
      </c>
      <c r="CH33" s="34">
        <v>6</v>
      </c>
      <c r="CI33" s="35">
        <v>70.7</v>
      </c>
      <c r="CJ33" s="35">
        <v>82</v>
      </c>
      <c r="CK33" s="35">
        <v>89.3</v>
      </c>
      <c r="CL33" s="35">
        <v>93.3</v>
      </c>
      <c r="CM33" s="35">
        <v>95.5</v>
      </c>
      <c r="CN33" s="35">
        <v>93</v>
      </c>
      <c r="CO33" s="35">
        <v>90.1</v>
      </c>
      <c r="CP33" s="35">
        <v>83</v>
      </c>
      <c r="CQ33" s="34">
        <v>7</v>
      </c>
      <c r="CR33" s="35">
        <v>75.599999999999994</v>
      </c>
      <c r="CS33" s="35">
        <v>84.2</v>
      </c>
      <c r="CT33" s="35">
        <v>90.1</v>
      </c>
      <c r="CU33" s="35">
        <v>93.6</v>
      </c>
      <c r="CV33" s="35">
        <v>96.2</v>
      </c>
      <c r="CW33" s="35">
        <v>91.3</v>
      </c>
      <c r="CX33" s="35">
        <v>87.9</v>
      </c>
      <c r="CY33" s="35">
        <v>81.900000000000006</v>
      </c>
      <c r="CZ33" s="34">
        <v>8</v>
      </c>
      <c r="DA33" s="35">
        <v>77.599999999999994</v>
      </c>
      <c r="DB33" s="35">
        <v>88</v>
      </c>
      <c r="DC33" s="35">
        <v>93.4</v>
      </c>
      <c r="DD33" s="35">
        <v>93.8</v>
      </c>
      <c r="DE33" s="35">
        <v>94.2</v>
      </c>
      <c r="DF33" s="35">
        <v>91.4</v>
      </c>
      <c r="DG33" s="35">
        <v>87.9</v>
      </c>
      <c r="DH33" s="35">
        <v>79.900000000000006</v>
      </c>
      <c r="DI33" s="35">
        <v>1</v>
      </c>
      <c r="DJ33" s="36">
        <f t="shared" si="57"/>
        <v>51.4</v>
      </c>
      <c r="DK33" s="36">
        <f t="shared" si="58"/>
        <v>46.416000000000004</v>
      </c>
      <c r="DL33" s="36">
        <f t="shared" si="59"/>
        <v>55.5</v>
      </c>
      <c r="DM33" s="36">
        <f t="shared" si="60"/>
        <v>66.495999999999995</v>
      </c>
      <c r="DN33" s="36">
        <f t="shared" si="61"/>
        <v>72.988</v>
      </c>
      <c r="DO33" s="36">
        <f t="shared" si="62"/>
        <v>72.00800000000001</v>
      </c>
      <c r="DP33" s="36">
        <f t="shared" si="63"/>
        <v>70.716000000000008</v>
      </c>
      <c r="DQ33" s="36">
        <f t="shared" si="64"/>
        <v>57.247999999999998</v>
      </c>
      <c r="DR33" s="35">
        <v>34</v>
      </c>
      <c r="DS33" s="36">
        <f t="shared" si="65"/>
        <v>59.5</v>
      </c>
      <c r="DT33" s="36">
        <f t="shared" si="66"/>
        <v>52.716000000000008</v>
      </c>
      <c r="DU33" s="36">
        <f t="shared" si="67"/>
        <v>63</v>
      </c>
      <c r="DV33" s="36">
        <f t="shared" si="68"/>
        <v>69.795999999999992</v>
      </c>
      <c r="DW33" s="36">
        <f t="shared" si="69"/>
        <v>75.388000000000005</v>
      </c>
      <c r="DX33" s="36">
        <f t="shared" si="70"/>
        <v>72.108000000000004</v>
      </c>
      <c r="DY33" s="36">
        <f t="shared" si="71"/>
        <v>70.016000000000005</v>
      </c>
      <c r="DZ33" s="36">
        <f t="shared" si="72"/>
        <v>54.948</v>
      </c>
      <c r="EA33" s="35">
        <v>35</v>
      </c>
      <c r="EB33" s="36">
        <f t="shared" si="73"/>
        <v>59.8</v>
      </c>
      <c r="EC33" s="36">
        <f t="shared" si="74"/>
        <v>54.915999999999997</v>
      </c>
      <c r="ED33" s="36">
        <f t="shared" si="75"/>
        <v>65.5</v>
      </c>
      <c r="EE33" s="36">
        <f t="shared" si="76"/>
        <v>73.495999999999995</v>
      </c>
      <c r="EF33" s="36">
        <f t="shared" si="77"/>
        <v>77.587999999999994</v>
      </c>
      <c r="EG33" s="36">
        <f t="shared" si="78"/>
        <v>70.207999999999998</v>
      </c>
      <c r="EH33" s="36">
        <f t="shared" si="79"/>
        <v>70.116</v>
      </c>
      <c r="EI33" s="36">
        <f t="shared" si="80"/>
        <v>53.948</v>
      </c>
      <c r="EJ33" s="35">
        <v>36</v>
      </c>
      <c r="EK33" s="36">
        <f t="shared" si="81"/>
        <v>65.400000000000006</v>
      </c>
      <c r="EL33" s="36">
        <f t="shared" si="82"/>
        <v>61.016000000000005</v>
      </c>
      <c r="EM33" s="36">
        <f t="shared" si="83"/>
        <v>69.2</v>
      </c>
      <c r="EN33" s="36">
        <f t="shared" si="84"/>
        <v>75.295999999999992</v>
      </c>
      <c r="EO33" s="36">
        <f t="shared" si="85"/>
        <v>78.087999999999994</v>
      </c>
      <c r="EP33" s="36">
        <f t="shared" si="86"/>
        <v>70.108000000000004</v>
      </c>
      <c r="EQ33" s="36">
        <f t="shared" si="87"/>
        <v>68.516000000000005</v>
      </c>
      <c r="ER33" s="36">
        <f t="shared" si="88"/>
        <v>53.747999999999998</v>
      </c>
      <c r="ES33" s="35">
        <v>37</v>
      </c>
      <c r="ET33" s="36">
        <f t="shared" si="89"/>
        <v>65.3</v>
      </c>
      <c r="EU33" s="36">
        <f t="shared" si="90"/>
        <v>61.216000000000008</v>
      </c>
      <c r="EV33" s="36">
        <f t="shared" si="91"/>
        <v>71.2</v>
      </c>
      <c r="EW33" s="36">
        <f t="shared" si="92"/>
        <v>77.995999999999995</v>
      </c>
      <c r="EX33" s="36">
        <f t="shared" si="93"/>
        <v>78.988</v>
      </c>
      <c r="EY33" s="36">
        <f t="shared" si="94"/>
        <v>68.807999999999993</v>
      </c>
      <c r="EZ33" s="36">
        <f t="shared" si="95"/>
        <v>66.416000000000011</v>
      </c>
      <c r="FA33" s="36">
        <f t="shared" si="96"/>
        <v>48.648000000000003</v>
      </c>
      <c r="FB33" s="35">
        <v>38</v>
      </c>
      <c r="FC33" s="36">
        <f t="shared" si="97"/>
        <v>70.7</v>
      </c>
      <c r="FD33" s="36">
        <f t="shared" si="98"/>
        <v>65.816000000000003</v>
      </c>
      <c r="FE33" s="36">
        <f t="shared" si="99"/>
        <v>74</v>
      </c>
      <c r="FF33" s="36">
        <f t="shared" si="100"/>
        <v>78.795999999999992</v>
      </c>
      <c r="FG33" s="36">
        <f t="shared" si="101"/>
        <v>78.087999999999994</v>
      </c>
      <c r="FH33" s="36">
        <f t="shared" si="102"/>
        <v>68.807999999999993</v>
      </c>
      <c r="FI33" s="36">
        <f t="shared" si="103"/>
        <v>66.116</v>
      </c>
      <c r="FJ33" s="36">
        <f t="shared" si="104"/>
        <v>47.948</v>
      </c>
      <c r="FK33" s="35">
        <v>39</v>
      </c>
      <c r="FL33" s="36">
        <f t="shared" si="105"/>
        <v>75.599999999999994</v>
      </c>
      <c r="FM33" s="36">
        <f t="shared" si="106"/>
        <v>68.016000000000005</v>
      </c>
      <c r="FN33" s="36">
        <f t="shared" si="107"/>
        <v>74.8</v>
      </c>
      <c r="FO33" s="36">
        <f t="shared" si="108"/>
        <v>79.095999999999989</v>
      </c>
      <c r="FP33" s="36">
        <f t="shared" si="109"/>
        <v>78.788000000000011</v>
      </c>
      <c r="FQ33" s="36">
        <f t="shared" si="110"/>
        <v>67.108000000000004</v>
      </c>
      <c r="FR33" s="36">
        <f t="shared" si="111"/>
        <v>63.916000000000011</v>
      </c>
      <c r="FS33" s="36">
        <f t="shared" si="112"/>
        <v>46.848000000000006</v>
      </c>
      <c r="FT33" s="35">
        <v>40</v>
      </c>
      <c r="FU33" s="36">
        <f t="shared" si="113"/>
        <v>77.599999999999994</v>
      </c>
      <c r="FV33" s="36">
        <f t="shared" si="114"/>
        <v>71.816000000000003</v>
      </c>
      <c r="FW33" s="36">
        <f t="shared" si="115"/>
        <v>78.100000000000009</v>
      </c>
      <c r="FX33" s="36">
        <f t="shared" si="116"/>
        <v>79.295999999999992</v>
      </c>
      <c r="FY33" s="36">
        <f t="shared" si="117"/>
        <v>76.788000000000011</v>
      </c>
      <c r="FZ33" s="36">
        <f t="shared" si="118"/>
        <v>67.207999999999998</v>
      </c>
      <c r="GA33" s="36">
        <f t="shared" si="119"/>
        <v>63.916000000000011</v>
      </c>
      <c r="GB33" s="36">
        <f t="shared" si="120"/>
        <v>44.848000000000006</v>
      </c>
      <c r="GC33" s="35">
        <v>33</v>
      </c>
      <c r="GD33" s="36">
        <f t="shared" si="121"/>
        <v>22.749210990772454</v>
      </c>
      <c r="GE33" s="36">
        <f t="shared" si="122"/>
        <v>22.760515990018689</v>
      </c>
      <c r="GF33" s="35">
        <v>34</v>
      </c>
      <c r="GG33" s="36">
        <f t="shared" si="123"/>
        <v>21.320028994283419</v>
      </c>
      <c r="GH33" s="36">
        <f t="shared" si="124"/>
        <v>21.37280338868311</v>
      </c>
      <c r="GI33" s="35">
        <v>35</v>
      </c>
      <c r="GJ33" s="36">
        <f t="shared" si="125"/>
        <v>19.764405495388147</v>
      </c>
      <c r="GK33" s="36">
        <f t="shared" si="126"/>
        <v>19.803869081346789</v>
      </c>
      <c r="GL33" s="35">
        <v>36</v>
      </c>
      <c r="GM33" s="36">
        <f t="shared" si="127"/>
        <v>18.898027437040511</v>
      </c>
      <c r="GN33" s="36">
        <f t="shared" si="128"/>
        <v>19.016466662296381</v>
      </c>
      <c r="GO33" s="35">
        <v>37</v>
      </c>
      <c r="GP33" s="36">
        <f t="shared" si="129"/>
        <v>17.639675962392772</v>
      </c>
      <c r="GQ33" s="36">
        <f t="shared" si="130"/>
        <v>17.725985790554205</v>
      </c>
      <c r="GR33" s="35">
        <v>38</v>
      </c>
      <c r="GS33" s="36">
        <f t="shared" si="131"/>
        <v>17.153213884877403</v>
      </c>
      <c r="GT33" s="36">
        <f t="shared" si="132"/>
        <v>17.426552475181495</v>
      </c>
      <c r="GU33" s="35">
        <v>39</v>
      </c>
      <c r="GV33" s="36">
        <f t="shared" si="133"/>
        <v>16.246160998302742</v>
      </c>
      <c r="GW33" s="36">
        <f t="shared" si="134"/>
        <v>16.967190832882423</v>
      </c>
      <c r="GX33" s="35">
        <v>40</v>
      </c>
      <c r="GY33" s="36">
        <f t="shared" si="135"/>
        <v>15.562375290342374</v>
      </c>
      <c r="GZ33" s="36">
        <f t="shared" si="136"/>
        <v>16.570341127896626</v>
      </c>
      <c r="HA33" s="35">
        <v>-1.2</v>
      </c>
      <c r="HB33" s="35">
        <v>-0.49</v>
      </c>
      <c r="HC33" s="35">
        <v>0.14000000000000001</v>
      </c>
      <c r="HD33" s="35">
        <v>1.56</v>
      </c>
      <c r="HE33" s="35">
        <v>-2.98</v>
      </c>
      <c r="HF33" s="35">
        <v>-1.01</v>
      </c>
      <c r="HG33" s="35">
        <v>0.85</v>
      </c>
      <c r="HH33" s="35">
        <v>3.14</v>
      </c>
    </row>
    <row r="34" spans="1:216" x14ac:dyDescent="0.2">
      <c r="A34" s="8">
        <v>24</v>
      </c>
      <c r="B34" s="179">
        <v>42223</v>
      </c>
      <c r="C34" s="28" t="str">
        <f t="shared" ca="1" si="39"/>
        <v>NO VIGENTE</v>
      </c>
      <c r="D34" s="8" t="s">
        <v>909</v>
      </c>
      <c r="E34" s="29"/>
      <c r="F34" s="29">
        <v>26</v>
      </c>
      <c r="G34" s="29">
        <v>26.5</v>
      </c>
      <c r="H34" s="29">
        <v>30.5</v>
      </c>
      <c r="I34" s="29">
        <v>30.9</v>
      </c>
      <c r="J34" s="29">
        <v>35.799999999999997</v>
      </c>
      <c r="K34" s="29">
        <v>43.1</v>
      </c>
      <c r="L34" s="29">
        <v>44.8</v>
      </c>
      <c r="M34" s="30"/>
      <c r="N34" s="30">
        <v>5.0999999999999996</v>
      </c>
      <c r="O34" s="30">
        <v>6</v>
      </c>
      <c r="P34" s="30">
        <v>7.5</v>
      </c>
      <c r="Q34" s="30">
        <v>5</v>
      </c>
      <c r="R34" s="30">
        <v>3.7</v>
      </c>
      <c r="S34" s="30">
        <v>3.2</v>
      </c>
      <c r="T34" s="30">
        <v>4</v>
      </c>
      <c r="U34" s="31">
        <f t="shared" si="40"/>
        <v>0</v>
      </c>
      <c r="V34" s="31">
        <f t="shared" si="41"/>
        <v>17.636000000000003</v>
      </c>
      <c r="W34" s="31">
        <f t="shared" si="42"/>
        <v>16.66</v>
      </c>
      <c r="X34" s="31">
        <f t="shared" si="43"/>
        <v>18.200000000000003</v>
      </c>
      <c r="Y34" s="31">
        <f t="shared" si="44"/>
        <v>22.7</v>
      </c>
      <c r="Z34" s="31">
        <f t="shared" si="45"/>
        <v>29.731999999999999</v>
      </c>
      <c r="AA34" s="31">
        <f t="shared" si="46"/>
        <v>37.852000000000004</v>
      </c>
      <c r="AB34" s="31">
        <f t="shared" si="47"/>
        <v>38.239999999999995</v>
      </c>
      <c r="AC34" s="32">
        <f t="shared" si="34"/>
        <v>29.535620562275753</v>
      </c>
      <c r="AD34" s="32">
        <f t="shared" si="35"/>
        <v>22.147220929136829</v>
      </c>
      <c r="AE34" s="32">
        <f t="shared" si="36"/>
        <v>19.059975490796081</v>
      </c>
      <c r="AF34" s="33">
        <f t="shared" si="48"/>
        <v>65.3</v>
      </c>
      <c r="AG34" s="33">
        <f t="shared" si="49"/>
        <v>57.764000000000003</v>
      </c>
      <c r="AH34" s="33">
        <f t="shared" si="50"/>
        <v>66.240000000000009</v>
      </c>
      <c r="AI34" s="33">
        <f t="shared" si="51"/>
        <v>70.099999999999994</v>
      </c>
      <c r="AJ34" s="33">
        <f t="shared" si="52"/>
        <v>68.8</v>
      </c>
      <c r="AK34" s="33">
        <f t="shared" si="53"/>
        <v>62.968000000000004</v>
      </c>
      <c r="AL34" s="33">
        <f t="shared" si="54"/>
        <v>54.647999999999996</v>
      </c>
      <c r="AM34" s="33">
        <f t="shared" si="55"/>
        <v>52.160000000000011</v>
      </c>
      <c r="AN34" s="32">
        <f t="shared" si="56"/>
        <v>25.459381971693986</v>
      </c>
      <c r="AO34" s="34">
        <v>1</v>
      </c>
      <c r="AP34" s="35">
        <v>51.4</v>
      </c>
      <c r="AQ34" s="35">
        <v>62.6</v>
      </c>
      <c r="AR34" s="35">
        <v>70.8</v>
      </c>
      <c r="AS34" s="35">
        <v>81</v>
      </c>
      <c r="AT34" s="35">
        <v>90.4</v>
      </c>
      <c r="AU34" s="35">
        <v>96.2</v>
      </c>
      <c r="AV34" s="35">
        <v>94.7</v>
      </c>
      <c r="AW34" s="35">
        <v>92.3</v>
      </c>
      <c r="AX34" s="34">
        <v>2</v>
      </c>
      <c r="AY34" s="35">
        <v>59.5</v>
      </c>
      <c r="AZ34" s="35">
        <v>68.900000000000006</v>
      </c>
      <c r="BA34" s="35">
        <v>78.3</v>
      </c>
      <c r="BB34" s="35">
        <v>84.3</v>
      </c>
      <c r="BC34" s="35">
        <v>92.8</v>
      </c>
      <c r="BD34" s="35">
        <v>96.3</v>
      </c>
      <c r="BE34" s="35">
        <v>94</v>
      </c>
      <c r="BF34" s="35">
        <v>90</v>
      </c>
      <c r="BG34" s="34">
        <v>3</v>
      </c>
      <c r="BH34" s="35">
        <v>59.8</v>
      </c>
      <c r="BI34" s="35">
        <v>71.099999999999994</v>
      </c>
      <c r="BJ34" s="35">
        <v>80.8</v>
      </c>
      <c r="BK34" s="35">
        <v>88</v>
      </c>
      <c r="BL34" s="35">
        <v>95</v>
      </c>
      <c r="BM34" s="35">
        <v>94.4</v>
      </c>
      <c r="BN34" s="35">
        <v>94.1</v>
      </c>
      <c r="BO34" s="35">
        <v>89</v>
      </c>
      <c r="BP34" s="34">
        <v>4</v>
      </c>
      <c r="BQ34" s="35">
        <v>65.400000000000006</v>
      </c>
      <c r="BR34" s="35">
        <v>77.2</v>
      </c>
      <c r="BS34" s="35">
        <v>84.5</v>
      </c>
      <c r="BT34" s="35">
        <v>89.8</v>
      </c>
      <c r="BU34" s="35">
        <v>95.5</v>
      </c>
      <c r="BV34" s="35">
        <v>94.3</v>
      </c>
      <c r="BW34" s="35">
        <v>92.5</v>
      </c>
      <c r="BX34" s="35">
        <v>88.8</v>
      </c>
      <c r="BY34" s="34">
        <v>5</v>
      </c>
      <c r="BZ34" s="35">
        <v>65.3</v>
      </c>
      <c r="CA34" s="35">
        <v>77.400000000000006</v>
      </c>
      <c r="CB34" s="35">
        <v>86.5</v>
      </c>
      <c r="CC34" s="35">
        <v>92.5</v>
      </c>
      <c r="CD34" s="35">
        <v>96.4</v>
      </c>
      <c r="CE34" s="35">
        <v>93</v>
      </c>
      <c r="CF34" s="35">
        <v>90.4</v>
      </c>
      <c r="CG34" s="35">
        <v>83.7</v>
      </c>
      <c r="CH34" s="34">
        <v>6</v>
      </c>
      <c r="CI34" s="35">
        <v>70.7</v>
      </c>
      <c r="CJ34" s="35">
        <v>82</v>
      </c>
      <c r="CK34" s="35">
        <v>89.3</v>
      </c>
      <c r="CL34" s="35">
        <v>93.3</v>
      </c>
      <c r="CM34" s="35">
        <v>95.5</v>
      </c>
      <c r="CN34" s="35">
        <v>93</v>
      </c>
      <c r="CO34" s="35">
        <v>90.1</v>
      </c>
      <c r="CP34" s="35">
        <v>83</v>
      </c>
      <c r="CQ34" s="34">
        <v>7</v>
      </c>
      <c r="CR34" s="35">
        <v>75.599999999999994</v>
      </c>
      <c r="CS34" s="35">
        <v>84.2</v>
      </c>
      <c r="CT34" s="35">
        <v>90.1</v>
      </c>
      <c r="CU34" s="35">
        <v>93.6</v>
      </c>
      <c r="CV34" s="35">
        <v>96.2</v>
      </c>
      <c r="CW34" s="35">
        <v>91.3</v>
      </c>
      <c r="CX34" s="35">
        <v>87.9</v>
      </c>
      <c r="CY34" s="35">
        <v>81.900000000000006</v>
      </c>
      <c r="CZ34" s="34">
        <v>8</v>
      </c>
      <c r="DA34" s="35">
        <v>77.599999999999994</v>
      </c>
      <c r="DB34" s="35">
        <v>88</v>
      </c>
      <c r="DC34" s="35">
        <v>93.4</v>
      </c>
      <c r="DD34" s="35">
        <v>93.8</v>
      </c>
      <c r="DE34" s="35">
        <v>94.2</v>
      </c>
      <c r="DF34" s="35">
        <v>91.4</v>
      </c>
      <c r="DG34" s="35">
        <v>87.9</v>
      </c>
      <c r="DH34" s="35">
        <v>79.900000000000006</v>
      </c>
      <c r="DI34" s="35">
        <v>1</v>
      </c>
      <c r="DJ34" s="36">
        <f t="shared" si="57"/>
        <v>51.4</v>
      </c>
      <c r="DK34" s="36">
        <f t="shared" si="58"/>
        <v>44.963999999999999</v>
      </c>
      <c r="DL34" s="36">
        <f t="shared" si="59"/>
        <v>54.14</v>
      </c>
      <c r="DM34" s="36">
        <f t="shared" si="60"/>
        <v>62.8</v>
      </c>
      <c r="DN34" s="36">
        <f t="shared" si="61"/>
        <v>67.7</v>
      </c>
      <c r="DO34" s="36">
        <f t="shared" si="62"/>
        <v>66.468000000000004</v>
      </c>
      <c r="DP34" s="36">
        <f t="shared" si="63"/>
        <v>56.847999999999999</v>
      </c>
      <c r="DQ34" s="36">
        <f t="shared" si="64"/>
        <v>54.06</v>
      </c>
      <c r="DR34" s="35">
        <v>35</v>
      </c>
      <c r="DS34" s="36">
        <f t="shared" si="65"/>
        <v>59.5</v>
      </c>
      <c r="DT34" s="36">
        <f t="shared" si="66"/>
        <v>51.264000000000003</v>
      </c>
      <c r="DU34" s="36">
        <f t="shared" si="67"/>
        <v>61.64</v>
      </c>
      <c r="DV34" s="36">
        <f t="shared" si="68"/>
        <v>66.099999999999994</v>
      </c>
      <c r="DW34" s="36">
        <f t="shared" si="69"/>
        <v>70.099999999999994</v>
      </c>
      <c r="DX34" s="36">
        <f t="shared" si="70"/>
        <v>66.567999999999998</v>
      </c>
      <c r="DY34" s="36">
        <f t="shared" si="71"/>
        <v>56.147999999999996</v>
      </c>
      <c r="DZ34" s="36">
        <f t="shared" si="72"/>
        <v>51.760000000000005</v>
      </c>
      <c r="EA34" s="35">
        <v>36</v>
      </c>
      <c r="EB34" s="36">
        <f t="shared" si="73"/>
        <v>59.8</v>
      </c>
      <c r="EC34" s="36">
        <f t="shared" si="74"/>
        <v>53.463999999999992</v>
      </c>
      <c r="ED34" s="36">
        <f t="shared" si="75"/>
        <v>64.14</v>
      </c>
      <c r="EE34" s="36">
        <f t="shared" si="76"/>
        <v>69.8</v>
      </c>
      <c r="EF34" s="36">
        <f t="shared" si="77"/>
        <v>72.3</v>
      </c>
      <c r="EG34" s="36">
        <f t="shared" si="78"/>
        <v>64.668000000000006</v>
      </c>
      <c r="EH34" s="36">
        <f t="shared" si="79"/>
        <v>56.24799999999999</v>
      </c>
      <c r="EI34" s="36">
        <f t="shared" si="80"/>
        <v>50.760000000000005</v>
      </c>
      <c r="EJ34" s="35">
        <v>37</v>
      </c>
      <c r="EK34" s="36">
        <f t="shared" si="81"/>
        <v>65.400000000000006</v>
      </c>
      <c r="EL34" s="36">
        <f t="shared" si="82"/>
        <v>59.564</v>
      </c>
      <c r="EM34" s="36">
        <f t="shared" si="83"/>
        <v>67.84</v>
      </c>
      <c r="EN34" s="36">
        <f t="shared" si="84"/>
        <v>71.599999999999994</v>
      </c>
      <c r="EO34" s="36">
        <f t="shared" si="85"/>
        <v>72.8</v>
      </c>
      <c r="EP34" s="36">
        <f t="shared" si="86"/>
        <v>64.567999999999998</v>
      </c>
      <c r="EQ34" s="36">
        <f t="shared" si="87"/>
        <v>54.647999999999996</v>
      </c>
      <c r="ER34" s="36">
        <f t="shared" si="88"/>
        <v>50.56</v>
      </c>
      <c r="ES34" s="35">
        <v>38</v>
      </c>
      <c r="ET34" s="36">
        <f t="shared" si="89"/>
        <v>65.3</v>
      </c>
      <c r="EU34" s="36">
        <f t="shared" si="90"/>
        <v>59.764000000000003</v>
      </c>
      <c r="EV34" s="36">
        <f t="shared" si="91"/>
        <v>69.84</v>
      </c>
      <c r="EW34" s="36">
        <f t="shared" si="92"/>
        <v>74.3</v>
      </c>
      <c r="EX34" s="36">
        <f t="shared" si="93"/>
        <v>73.7</v>
      </c>
      <c r="EY34" s="36">
        <f t="shared" si="94"/>
        <v>63.268000000000001</v>
      </c>
      <c r="EZ34" s="36">
        <f t="shared" si="95"/>
        <v>52.548000000000002</v>
      </c>
      <c r="FA34" s="36">
        <f t="shared" si="96"/>
        <v>45.460000000000008</v>
      </c>
      <c r="FB34" s="35">
        <v>39</v>
      </c>
      <c r="FC34" s="36">
        <f t="shared" si="97"/>
        <v>70.7</v>
      </c>
      <c r="FD34" s="36">
        <f t="shared" si="98"/>
        <v>64.364000000000004</v>
      </c>
      <c r="FE34" s="36">
        <f t="shared" si="99"/>
        <v>72.64</v>
      </c>
      <c r="FF34" s="36">
        <f t="shared" si="100"/>
        <v>75.099999999999994</v>
      </c>
      <c r="FG34" s="36">
        <f t="shared" si="101"/>
        <v>72.8</v>
      </c>
      <c r="FH34" s="36">
        <f t="shared" si="102"/>
        <v>63.268000000000001</v>
      </c>
      <c r="FI34" s="36">
        <f t="shared" si="103"/>
        <v>52.24799999999999</v>
      </c>
      <c r="FJ34" s="36">
        <f t="shared" si="104"/>
        <v>44.760000000000005</v>
      </c>
      <c r="FK34" s="35">
        <v>40</v>
      </c>
      <c r="FL34" s="36">
        <f t="shared" si="105"/>
        <v>75.599999999999994</v>
      </c>
      <c r="FM34" s="36">
        <f t="shared" si="106"/>
        <v>66.563999999999993</v>
      </c>
      <c r="FN34" s="36">
        <f t="shared" si="107"/>
        <v>73.44</v>
      </c>
      <c r="FO34" s="36">
        <f t="shared" si="108"/>
        <v>75.399999999999991</v>
      </c>
      <c r="FP34" s="36">
        <f t="shared" si="109"/>
        <v>73.5</v>
      </c>
      <c r="FQ34" s="36">
        <f t="shared" si="110"/>
        <v>61.567999999999998</v>
      </c>
      <c r="FR34" s="36">
        <f t="shared" si="111"/>
        <v>50.048000000000002</v>
      </c>
      <c r="FS34" s="36">
        <f t="shared" si="112"/>
        <v>43.660000000000011</v>
      </c>
      <c r="FT34" s="35">
        <v>41</v>
      </c>
      <c r="FU34" s="36">
        <f t="shared" si="113"/>
        <v>77.599999999999994</v>
      </c>
      <c r="FV34" s="36">
        <f t="shared" si="114"/>
        <v>70.364000000000004</v>
      </c>
      <c r="FW34" s="36">
        <f t="shared" si="115"/>
        <v>76.740000000000009</v>
      </c>
      <c r="FX34" s="36">
        <f t="shared" si="116"/>
        <v>75.599999999999994</v>
      </c>
      <c r="FY34" s="36">
        <f t="shared" si="117"/>
        <v>71.5</v>
      </c>
      <c r="FZ34" s="36">
        <f t="shared" si="118"/>
        <v>61.668000000000006</v>
      </c>
      <c r="GA34" s="36">
        <f t="shared" si="119"/>
        <v>50.048000000000002</v>
      </c>
      <c r="GB34" s="36">
        <f t="shared" si="120"/>
        <v>41.660000000000011</v>
      </c>
      <c r="GC34" s="35">
        <v>34</v>
      </c>
      <c r="GD34" s="36">
        <f t="shared" si="121"/>
        <v>28.730445774906514</v>
      </c>
      <c r="GE34" s="36">
        <f t="shared" si="122"/>
        <v>28.775431657069333</v>
      </c>
      <c r="GF34" s="35">
        <v>35</v>
      </c>
      <c r="GG34" s="36">
        <f t="shared" si="123"/>
        <v>26.59758542702248</v>
      </c>
      <c r="GH34" s="36">
        <f t="shared" si="124"/>
        <v>26.778110632573828</v>
      </c>
      <c r="GI34" s="35">
        <v>36</v>
      </c>
      <c r="GJ34" s="36">
        <f t="shared" si="125"/>
        <v>24.714209888946669</v>
      </c>
      <c r="GK34" s="36">
        <f t="shared" si="126"/>
        <v>24.838781474255981</v>
      </c>
      <c r="GL34" s="35">
        <v>37</v>
      </c>
      <c r="GM34" s="36">
        <f t="shared" si="127"/>
        <v>23.257780459050323</v>
      </c>
      <c r="GN34" s="36">
        <f t="shared" si="128"/>
        <v>23.588922451648614</v>
      </c>
      <c r="GO34" s="35">
        <v>38</v>
      </c>
      <c r="GP34" s="36">
        <f t="shared" si="129"/>
        <v>21.760779853948549</v>
      </c>
      <c r="GQ34" s="36">
        <f t="shared" si="130"/>
        <v>21.987317264600804</v>
      </c>
      <c r="GR34" s="35">
        <v>39</v>
      </c>
      <c r="GS34" s="36">
        <f t="shared" si="131"/>
        <v>20.625833368291339</v>
      </c>
      <c r="GT34" s="36">
        <f t="shared" si="132"/>
        <v>21.259193716509827</v>
      </c>
      <c r="GU34" s="35">
        <v>40</v>
      </c>
      <c r="GV34" s="36">
        <f t="shared" si="133"/>
        <v>19.152769604891716</v>
      </c>
      <c r="GW34" s="36">
        <f t="shared" si="134"/>
        <v>20.693908999456568</v>
      </c>
      <c r="GX34" s="35">
        <v>41</v>
      </c>
      <c r="GY34" s="36">
        <f t="shared" si="135"/>
        <v>17.756177810961105</v>
      </c>
      <c r="GZ34" s="36">
        <f t="shared" si="136"/>
        <v>19.5822148115235</v>
      </c>
      <c r="HA34" s="35">
        <v>-1.2</v>
      </c>
      <c r="HB34" s="35">
        <v>-0.49</v>
      </c>
      <c r="HC34" s="35">
        <v>0.14000000000000001</v>
      </c>
      <c r="HD34" s="35">
        <v>1.56</v>
      </c>
      <c r="HE34" s="35">
        <v>-2.98</v>
      </c>
      <c r="HF34" s="35">
        <v>-1.01</v>
      </c>
      <c r="HG34" s="35">
        <v>0.85</v>
      </c>
      <c r="HH34" s="35">
        <v>3.14</v>
      </c>
    </row>
    <row r="35" spans="1:216" x14ac:dyDescent="0.2">
      <c r="A35" s="8">
        <v>25</v>
      </c>
      <c r="B35" s="179">
        <v>42223</v>
      </c>
      <c r="C35" s="28" t="str">
        <f t="shared" ca="1" si="39"/>
        <v>NO VIGENTE</v>
      </c>
      <c r="D35" s="8" t="s">
        <v>910</v>
      </c>
      <c r="E35" s="29"/>
      <c r="F35" s="29">
        <v>25.4</v>
      </c>
      <c r="G35" s="29">
        <v>27.8</v>
      </c>
      <c r="H35" s="29">
        <v>31</v>
      </c>
      <c r="I35" s="29">
        <v>31</v>
      </c>
      <c r="J35" s="29">
        <v>36.6</v>
      </c>
      <c r="K35" s="29">
        <v>45.7</v>
      </c>
      <c r="L35" s="29">
        <v>45</v>
      </c>
      <c r="M35" s="30"/>
      <c r="N35" s="30">
        <v>4</v>
      </c>
      <c r="O35" s="30">
        <v>6.5</v>
      </c>
      <c r="P35" s="30">
        <v>7</v>
      </c>
      <c r="Q35" s="30">
        <v>5.3</v>
      </c>
      <c r="R35" s="30">
        <v>3.4</v>
      </c>
      <c r="S35" s="30">
        <v>3.8</v>
      </c>
      <c r="T35" s="30">
        <v>4.5999999999999996</v>
      </c>
      <c r="U35" s="31">
        <f t="shared" si="40"/>
        <v>0</v>
      </c>
      <c r="V35" s="31">
        <f t="shared" si="41"/>
        <v>18.84</v>
      </c>
      <c r="W35" s="31">
        <f t="shared" si="42"/>
        <v>17.14</v>
      </c>
      <c r="X35" s="31">
        <f t="shared" si="43"/>
        <v>19.520000000000003</v>
      </c>
      <c r="Y35" s="31">
        <f t="shared" si="44"/>
        <v>22.308</v>
      </c>
      <c r="Z35" s="31">
        <f t="shared" si="45"/>
        <v>31.024000000000001</v>
      </c>
      <c r="AA35" s="31">
        <f t="shared" si="46"/>
        <v>39.468000000000004</v>
      </c>
      <c r="AB35" s="31">
        <f t="shared" si="47"/>
        <v>37.456000000000003</v>
      </c>
      <c r="AC35" s="32">
        <f t="shared" si="34"/>
        <v>29.906934272723621</v>
      </c>
      <c r="AD35" s="32">
        <f t="shared" si="35"/>
        <v>22.64435398978986</v>
      </c>
      <c r="AE35" s="32">
        <f t="shared" si="36"/>
        <v>19.79190610742576</v>
      </c>
      <c r="AF35" s="33">
        <f t="shared" si="48"/>
        <v>65.3</v>
      </c>
      <c r="AG35" s="33">
        <f t="shared" si="49"/>
        <v>56.56</v>
      </c>
      <c r="AH35" s="33">
        <f t="shared" si="50"/>
        <v>65.760000000000005</v>
      </c>
      <c r="AI35" s="33">
        <f t="shared" si="51"/>
        <v>68.78</v>
      </c>
      <c r="AJ35" s="33">
        <f t="shared" si="52"/>
        <v>69.192000000000007</v>
      </c>
      <c r="AK35" s="33">
        <f t="shared" si="53"/>
        <v>61.676000000000002</v>
      </c>
      <c r="AL35" s="33">
        <f t="shared" si="54"/>
        <v>53.031999999999996</v>
      </c>
      <c r="AM35" s="33">
        <f t="shared" si="55"/>
        <v>52.944000000000003</v>
      </c>
      <c r="AN35" s="32">
        <f t="shared" si="56"/>
        <v>25.963552357755674</v>
      </c>
      <c r="AO35" s="34">
        <v>1</v>
      </c>
      <c r="AP35" s="35">
        <v>51.4</v>
      </c>
      <c r="AQ35" s="35">
        <v>62.6</v>
      </c>
      <c r="AR35" s="35">
        <v>70.8</v>
      </c>
      <c r="AS35" s="35">
        <v>81</v>
      </c>
      <c r="AT35" s="35">
        <v>90.4</v>
      </c>
      <c r="AU35" s="35">
        <v>96.2</v>
      </c>
      <c r="AV35" s="35">
        <v>94.7</v>
      </c>
      <c r="AW35" s="35">
        <v>92.3</v>
      </c>
      <c r="AX35" s="34">
        <v>2</v>
      </c>
      <c r="AY35" s="35">
        <v>59.5</v>
      </c>
      <c r="AZ35" s="35">
        <v>68.900000000000006</v>
      </c>
      <c r="BA35" s="35">
        <v>78.3</v>
      </c>
      <c r="BB35" s="35">
        <v>84.3</v>
      </c>
      <c r="BC35" s="35">
        <v>92.8</v>
      </c>
      <c r="BD35" s="35">
        <v>96.3</v>
      </c>
      <c r="BE35" s="35">
        <v>94</v>
      </c>
      <c r="BF35" s="35">
        <v>90</v>
      </c>
      <c r="BG35" s="34">
        <v>3</v>
      </c>
      <c r="BH35" s="35">
        <v>59.8</v>
      </c>
      <c r="BI35" s="35">
        <v>71.099999999999994</v>
      </c>
      <c r="BJ35" s="35">
        <v>80.8</v>
      </c>
      <c r="BK35" s="35">
        <v>88</v>
      </c>
      <c r="BL35" s="35">
        <v>95</v>
      </c>
      <c r="BM35" s="35">
        <v>94.4</v>
      </c>
      <c r="BN35" s="35">
        <v>94.1</v>
      </c>
      <c r="BO35" s="35">
        <v>89</v>
      </c>
      <c r="BP35" s="34">
        <v>4</v>
      </c>
      <c r="BQ35" s="35">
        <v>65.400000000000006</v>
      </c>
      <c r="BR35" s="35">
        <v>77.2</v>
      </c>
      <c r="BS35" s="35">
        <v>84.5</v>
      </c>
      <c r="BT35" s="35">
        <v>89.8</v>
      </c>
      <c r="BU35" s="35">
        <v>95.5</v>
      </c>
      <c r="BV35" s="35">
        <v>94.3</v>
      </c>
      <c r="BW35" s="35">
        <v>92.5</v>
      </c>
      <c r="BX35" s="35">
        <v>88.8</v>
      </c>
      <c r="BY35" s="34">
        <v>5</v>
      </c>
      <c r="BZ35" s="35">
        <v>65.3</v>
      </c>
      <c r="CA35" s="35">
        <v>77.400000000000006</v>
      </c>
      <c r="CB35" s="35">
        <v>86.5</v>
      </c>
      <c r="CC35" s="35">
        <v>92.5</v>
      </c>
      <c r="CD35" s="35">
        <v>96.4</v>
      </c>
      <c r="CE35" s="35">
        <v>93</v>
      </c>
      <c r="CF35" s="35">
        <v>90.4</v>
      </c>
      <c r="CG35" s="35">
        <v>83.7</v>
      </c>
      <c r="CH35" s="34">
        <v>6</v>
      </c>
      <c r="CI35" s="35">
        <v>70.7</v>
      </c>
      <c r="CJ35" s="35">
        <v>82</v>
      </c>
      <c r="CK35" s="35">
        <v>89.3</v>
      </c>
      <c r="CL35" s="35">
        <v>93.3</v>
      </c>
      <c r="CM35" s="35">
        <v>95.5</v>
      </c>
      <c r="CN35" s="35">
        <v>93</v>
      </c>
      <c r="CO35" s="35">
        <v>90.1</v>
      </c>
      <c r="CP35" s="35">
        <v>83</v>
      </c>
      <c r="CQ35" s="34">
        <v>7</v>
      </c>
      <c r="CR35" s="35">
        <v>75.599999999999994</v>
      </c>
      <c r="CS35" s="35">
        <v>84.2</v>
      </c>
      <c r="CT35" s="35">
        <v>90.1</v>
      </c>
      <c r="CU35" s="35">
        <v>93.6</v>
      </c>
      <c r="CV35" s="35">
        <v>96.2</v>
      </c>
      <c r="CW35" s="35">
        <v>91.3</v>
      </c>
      <c r="CX35" s="35">
        <v>87.9</v>
      </c>
      <c r="CY35" s="35">
        <v>81.900000000000006</v>
      </c>
      <c r="CZ35" s="34">
        <v>8</v>
      </c>
      <c r="DA35" s="35">
        <v>77.599999999999994</v>
      </c>
      <c r="DB35" s="35">
        <v>88</v>
      </c>
      <c r="DC35" s="35">
        <v>93.4</v>
      </c>
      <c r="DD35" s="35">
        <v>93.8</v>
      </c>
      <c r="DE35" s="35">
        <v>94.2</v>
      </c>
      <c r="DF35" s="35">
        <v>91.4</v>
      </c>
      <c r="DG35" s="35">
        <v>87.9</v>
      </c>
      <c r="DH35" s="35">
        <v>79.900000000000006</v>
      </c>
      <c r="DI35" s="35">
        <v>1</v>
      </c>
      <c r="DJ35" s="36">
        <f t="shared" si="57"/>
        <v>51.4</v>
      </c>
      <c r="DK35" s="36">
        <f t="shared" si="58"/>
        <v>43.760000000000005</v>
      </c>
      <c r="DL35" s="36">
        <f t="shared" si="59"/>
        <v>53.66</v>
      </c>
      <c r="DM35" s="36">
        <f t="shared" si="60"/>
        <v>61.48</v>
      </c>
      <c r="DN35" s="36">
        <f t="shared" si="61"/>
        <v>68.092000000000013</v>
      </c>
      <c r="DO35" s="36">
        <f t="shared" si="62"/>
        <v>65.176000000000002</v>
      </c>
      <c r="DP35" s="36">
        <f t="shared" si="63"/>
        <v>55.231999999999999</v>
      </c>
      <c r="DQ35" s="36">
        <f t="shared" si="64"/>
        <v>54.843999999999994</v>
      </c>
      <c r="DR35" s="35">
        <v>36</v>
      </c>
      <c r="DS35" s="36">
        <f t="shared" si="65"/>
        <v>59.5</v>
      </c>
      <c r="DT35" s="36">
        <f t="shared" si="66"/>
        <v>50.06</v>
      </c>
      <c r="DU35" s="36">
        <f t="shared" si="67"/>
        <v>61.16</v>
      </c>
      <c r="DV35" s="36">
        <f t="shared" si="68"/>
        <v>64.78</v>
      </c>
      <c r="DW35" s="36">
        <f t="shared" si="69"/>
        <v>70.49199999999999</v>
      </c>
      <c r="DX35" s="36">
        <f t="shared" si="70"/>
        <v>65.275999999999996</v>
      </c>
      <c r="DY35" s="36">
        <f t="shared" si="71"/>
        <v>54.531999999999996</v>
      </c>
      <c r="DZ35" s="36">
        <f t="shared" si="72"/>
        <v>52.543999999999997</v>
      </c>
      <c r="EA35" s="35">
        <v>37</v>
      </c>
      <c r="EB35" s="36">
        <f t="shared" si="73"/>
        <v>59.8</v>
      </c>
      <c r="EC35" s="36">
        <f t="shared" si="74"/>
        <v>52.259999999999991</v>
      </c>
      <c r="ED35" s="36">
        <f t="shared" si="75"/>
        <v>63.66</v>
      </c>
      <c r="EE35" s="36">
        <f t="shared" si="76"/>
        <v>68.47999999999999</v>
      </c>
      <c r="EF35" s="36">
        <f t="shared" si="77"/>
        <v>72.692000000000007</v>
      </c>
      <c r="EG35" s="36">
        <f t="shared" si="78"/>
        <v>63.376000000000005</v>
      </c>
      <c r="EH35" s="36">
        <f t="shared" si="79"/>
        <v>54.631999999999991</v>
      </c>
      <c r="EI35" s="36">
        <f t="shared" si="80"/>
        <v>51.543999999999997</v>
      </c>
      <c r="EJ35" s="35">
        <v>38</v>
      </c>
      <c r="EK35" s="36">
        <f t="shared" si="81"/>
        <v>65.400000000000006</v>
      </c>
      <c r="EL35" s="36">
        <f t="shared" si="82"/>
        <v>58.36</v>
      </c>
      <c r="EM35" s="36">
        <f t="shared" si="83"/>
        <v>67.36</v>
      </c>
      <c r="EN35" s="36">
        <f t="shared" si="84"/>
        <v>70.28</v>
      </c>
      <c r="EO35" s="36">
        <f t="shared" si="85"/>
        <v>73.192000000000007</v>
      </c>
      <c r="EP35" s="36">
        <f t="shared" si="86"/>
        <v>63.275999999999996</v>
      </c>
      <c r="EQ35" s="36">
        <f t="shared" si="87"/>
        <v>53.031999999999996</v>
      </c>
      <c r="ER35" s="36">
        <f t="shared" si="88"/>
        <v>51.343999999999994</v>
      </c>
      <c r="ES35" s="35">
        <v>39</v>
      </c>
      <c r="ET35" s="36">
        <f t="shared" si="89"/>
        <v>65.3</v>
      </c>
      <c r="EU35" s="36">
        <f t="shared" si="90"/>
        <v>58.56</v>
      </c>
      <c r="EV35" s="36">
        <f t="shared" si="91"/>
        <v>69.36</v>
      </c>
      <c r="EW35" s="36">
        <f t="shared" si="92"/>
        <v>72.97999999999999</v>
      </c>
      <c r="EX35" s="36">
        <f t="shared" si="93"/>
        <v>74.092000000000013</v>
      </c>
      <c r="EY35" s="36">
        <f t="shared" si="94"/>
        <v>61.975999999999999</v>
      </c>
      <c r="EZ35" s="36">
        <f t="shared" si="95"/>
        <v>50.932000000000002</v>
      </c>
      <c r="FA35" s="36">
        <f t="shared" si="96"/>
        <v>46.244</v>
      </c>
      <c r="FB35" s="35">
        <v>40</v>
      </c>
      <c r="FC35" s="36">
        <f t="shared" si="97"/>
        <v>70.7</v>
      </c>
      <c r="FD35" s="36">
        <f t="shared" si="98"/>
        <v>63.16</v>
      </c>
      <c r="FE35" s="36">
        <f t="shared" si="99"/>
        <v>72.16</v>
      </c>
      <c r="FF35" s="36">
        <f t="shared" si="100"/>
        <v>73.78</v>
      </c>
      <c r="FG35" s="36">
        <f t="shared" si="101"/>
        <v>73.192000000000007</v>
      </c>
      <c r="FH35" s="36">
        <f t="shared" si="102"/>
        <v>61.975999999999999</v>
      </c>
      <c r="FI35" s="36">
        <f t="shared" si="103"/>
        <v>50.631999999999991</v>
      </c>
      <c r="FJ35" s="36">
        <f t="shared" si="104"/>
        <v>45.543999999999997</v>
      </c>
      <c r="FK35" s="35">
        <v>41</v>
      </c>
      <c r="FL35" s="36">
        <f t="shared" si="105"/>
        <v>75.599999999999994</v>
      </c>
      <c r="FM35" s="36">
        <f t="shared" si="106"/>
        <v>65.36</v>
      </c>
      <c r="FN35" s="36">
        <f t="shared" si="107"/>
        <v>72.959999999999994</v>
      </c>
      <c r="FO35" s="36">
        <f t="shared" si="108"/>
        <v>74.079999999999984</v>
      </c>
      <c r="FP35" s="36">
        <f t="shared" si="109"/>
        <v>73.891999999999996</v>
      </c>
      <c r="FQ35" s="36">
        <f t="shared" si="110"/>
        <v>60.275999999999996</v>
      </c>
      <c r="FR35" s="36">
        <f t="shared" si="111"/>
        <v>48.432000000000002</v>
      </c>
      <c r="FS35" s="36">
        <f t="shared" si="112"/>
        <v>44.444000000000003</v>
      </c>
      <c r="FT35" s="35">
        <v>42</v>
      </c>
      <c r="FU35" s="36">
        <f t="shared" si="113"/>
        <v>77.599999999999994</v>
      </c>
      <c r="FV35" s="36">
        <f t="shared" si="114"/>
        <v>69.16</v>
      </c>
      <c r="FW35" s="36">
        <f t="shared" si="115"/>
        <v>76.260000000000005</v>
      </c>
      <c r="FX35" s="36">
        <f t="shared" si="116"/>
        <v>74.28</v>
      </c>
      <c r="FY35" s="36">
        <f t="shared" si="117"/>
        <v>71.891999999999996</v>
      </c>
      <c r="FZ35" s="36">
        <f t="shared" si="118"/>
        <v>60.376000000000005</v>
      </c>
      <c r="GA35" s="36">
        <f t="shared" si="119"/>
        <v>48.432000000000002</v>
      </c>
      <c r="GB35" s="36">
        <f t="shared" si="120"/>
        <v>42.444000000000003</v>
      </c>
      <c r="GC35" s="35">
        <v>35</v>
      </c>
      <c r="GD35" s="36">
        <f t="shared" si="121"/>
        <v>29.144774937783609</v>
      </c>
      <c r="GE35" s="36">
        <f t="shared" si="122"/>
        <v>29.194289756553175</v>
      </c>
      <c r="GF35" s="35">
        <v>36</v>
      </c>
      <c r="GG35" s="36">
        <f t="shared" si="123"/>
        <v>26.916970134743039</v>
      </c>
      <c r="GH35" s="36">
        <f t="shared" si="124"/>
        <v>27.111584872193589</v>
      </c>
      <c r="GI35" s="35">
        <v>37</v>
      </c>
      <c r="GJ35" s="36">
        <f t="shared" si="125"/>
        <v>24.990988304199249</v>
      </c>
      <c r="GK35" s="36">
        <f t="shared" si="126"/>
        <v>25.123884020791792</v>
      </c>
      <c r="GL35" s="35">
        <v>38</v>
      </c>
      <c r="GM35" s="36">
        <f t="shared" si="127"/>
        <v>23.606947713431197</v>
      </c>
      <c r="GN35" s="36">
        <f t="shared" si="128"/>
        <v>23.966992873252551</v>
      </c>
      <c r="GO35" s="35">
        <v>39</v>
      </c>
      <c r="GP35" s="36">
        <f t="shared" si="129"/>
        <v>22.218789302898443</v>
      </c>
      <c r="GQ35" s="36">
        <f t="shared" si="130"/>
        <v>22.471268766001899</v>
      </c>
      <c r="GR35" s="35">
        <v>40</v>
      </c>
      <c r="GS35" s="36">
        <f t="shared" si="131"/>
        <v>21.150737250025472</v>
      </c>
      <c r="GT35" s="36">
        <f t="shared" si="132"/>
        <v>21.872594072533388</v>
      </c>
      <c r="GU35" s="35">
        <v>41</v>
      </c>
      <c r="GV35" s="36">
        <f t="shared" si="133"/>
        <v>19.556014267488166</v>
      </c>
      <c r="GW35" s="36">
        <f t="shared" si="134"/>
        <v>21.280992503037993</v>
      </c>
      <c r="GX35" s="35">
        <v>42</v>
      </c>
      <c r="GY35" s="36">
        <f t="shared" si="135"/>
        <v>18.196410710550538</v>
      </c>
      <c r="GZ35" s="36">
        <f t="shared" si="136"/>
        <v>20.271620502937381</v>
      </c>
      <c r="HA35" s="35">
        <v>-1.2</v>
      </c>
      <c r="HB35" s="35">
        <v>-0.49</v>
      </c>
      <c r="HC35" s="35">
        <v>0.14000000000000001</v>
      </c>
      <c r="HD35" s="35">
        <v>1.56</v>
      </c>
      <c r="HE35" s="35">
        <v>-2.98</v>
      </c>
      <c r="HF35" s="35">
        <v>-1.01</v>
      </c>
      <c r="HG35" s="35">
        <v>0.85</v>
      </c>
      <c r="HH35" s="35">
        <v>3.14</v>
      </c>
    </row>
    <row r="36" spans="1:216" x14ac:dyDescent="0.2">
      <c r="A36" s="8">
        <v>26</v>
      </c>
      <c r="B36" s="179">
        <v>42351</v>
      </c>
      <c r="C36" s="28" t="str">
        <f t="shared" ca="1" si="39"/>
        <v>NO VIGENTE</v>
      </c>
      <c r="D36" s="8" t="s">
        <v>911</v>
      </c>
      <c r="E36" s="29"/>
      <c r="F36" s="29">
        <v>22.3</v>
      </c>
      <c r="G36" s="29">
        <v>22.9</v>
      </c>
      <c r="H36" s="29">
        <v>26.7</v>
      </c>
      <c r="I36" s="29">
        <v>25.9</v>
      </c>
      <c r="J36" s="29">
        <v>30.2</v>
      </c>
      <c r="K36" s="29">
        <v>32.799999999999997</v>
      </c>
      <c r="L36" s="29">
        <v>39.200000000000003</v>
      </c>
      <c r="M36" s="30"/>
      <c r="N36" s="30">
        <v>4.2</v>
      </c>
      <c r="O36" s="30">
        <v>3.6</v>
      </c>
      <c r="P36" s="30">
        <v>4.7</v>
      </c>
      <c r="Q36" s="30">
        <v>4</v>
      </c>
      <c r="R36" s="30">
        <v>3.7</v>
      </c>
      <c r="S36" s="30">
        <v>4</v>
      </c>
      <c r="T36" s="30">
        <v>5.8</v>
      </c>
      <c r="U36" s="31">
        <f t="shared" si="40"/>
        <v>0</v>
      </c>
      <c r="V36" s="31">
        <f t="shared" si="41"/>
        <v>15.412000000000001</v>
      </c>
      <c r="W36" s="31">
        <f t="shared" si="42"/>
        <v>16.995999999999999</v>
      </c>
      <c r="X36" s="31">
        <f t="shared" si="43"/>
        <v>18.991999999999997</v>
      </c>
      <c r="Y36" s="31">
        <f t="shared" si="44"/>
        <v>19.34</v>
      </c>
      <c r="Z36" s="31">
        <f t="shared" si="45"/>
        <v>24.131999999999998</v>
      </c>
      <c r="AA36" s="31">
        <f t="shared" si="46"/>
        <v>26.24</v>
      </c>
      <c r="AB36" s="31">
        <f t="shared" si="47"/>
        <v>29.688000000000002</v>
      </c>
      <c r="AC36" s="32">
        <f t="shared" si="34"/>
        <v>24.404758261602044</v>
      </c>
      <c r="AD36" s="32">
        <f t="shared" si="35"/>
        <v>20.408822154502428</v>
      </c>
      <c r="AE36" s="32">
        <f t="shared" si="36"/>
        <v>18.570004079559762</v>
      </c>
      <c r="AF36" s="33">
        <f t="shared" si="48"/>
        <v>65.3</v>
      </c>
      <c r="AG36" s="33">
        <f t="shared" si="49"/>
        <v>59.988000000000007</v>
      </c>
      <c r="AH36" s="33">
        <f t="shared" si="50"/>
        <v>65.904000000000011</v>
      </c>
      <c r="AI36" s="33">
        <f t="shared" si="51"/>
        <v>69.307999999999993</v>
      </c>
      <c r="AJ36" s="33">
        <f t="shared" si="52"/>
        <v>72.16</v>
      </c>
      <c r="AK36" s="33">
        <f t="shared" si="53"/>
        <v>68.568000000000012</v>
      </c>
      <c r="AL36" s="33">
        <f t="shared" si="54"/>
        <v>66.260000000000005</v>
      </c>
      <c r="AM36" s="33">
        <f t="shared" si="55"/>
        <v>60.712000000000003</v>
      </c>
      <c r="AN36" s="32">
        <f t="shared" si="56"/>
        <v>23.386936134066318</v>
      </c>
      <c r="AO36" s="34">
        <v>1</v>
      </c>
      <c r="AP36" s="35">
        <v>51.4</v>
      </c>
      <c r="AQ36" s="35">
        <v>62.6</v>
      </c>
      <c r="AR36" s="35">
        <v>70.8</v>
      </c>
      <c r="AS36" s="35">
        <v>81</v>
      </c>
      <c r="AT36" s="35">
        <v>90.4</v>
      </c>
      <c r="AU36" s="35">
        <v>96.2</v>
      </c>
      <c r="AV36" s="35">
        <v>94.7</v>
      </c>
      <c r="AW36" s="35">
        <v>92.3</v>
      </c>
      <c r="AX36" s="34">
        <v>2</v>
      </c>
      <c r="AY36" s="35">
        <v>59.5</v>
      </c>
      <c r="AZ36" s="35">
        <v>68.900000000000006</v>
      </c>
      <c r="BA36" s="35">
        <v>78.3</v>
      </c>
      <c r="BB36" s="35">
        <v>84.3</v>
      </c>
      <c r="BC36" s="35">
        <v>92.8</v>
      </c>
      <c r="BD36" s="35">
        <v>96.3</v>
      </c>
      <c r="BE36" s="35">
        <v>94</v>
      </c>
      <c r="BF36" s="35">
        <v>90</v>
      </c>
      <c r="BG36" s="34">
        <v>3</v>
      </c>
      <c r="BH36" s="35">
        <v>59.8</v>
      </c>
      <c r="BI36" s="35">
        <v>71.099999999999994</v>
      </c>
      <c r="BJ36" s="35">
        <v>80.8</v>
      </c>
      <c r="BK36" s="35">
        <v>88</v>
      </c>
      <c r="BL36" s="35">
        <v>95</v>
      </c>
      <c r="BM36" s="35">
        <v>94.4</v>
      </c>
      <c r="BN36" s="35">
        <v>94.1</v>
      </c>
      <c r="BO36" s="35">
        <v>89</v>
      </c>
      <c r="BP36" s="34">
        <v>4</v>
      </c>
      <c r="BQ36" s="35">
        <v>65.400000000000006</v>
      </c>
      <c r="BR36" s="35">
        <v>77.2</v>
      </c>
      <c r="BS36" s="35">
        <v>84.5</v>
      </c>
      <c r="BT36" s="35">
        <v>89.8</v>
      </c>
      <c r="BU36" s="35">
        <v>95.5</v>
      </c>
      <c r="BV36" s="35">
        <v>94.3</v>
      </c>
      <c r="BW36" s="35">
        <v>92.5</v>
      </c>
      <c r="BX36" s="35">
        <v>88.8</v>
      </c>
      <c r="BY36" s="34">
        <v>5</v>
      </c>
      <c r="BZ36" s="35">
        <v>65.3</v>
      </c>
      <c r="CA36" s="35">
        <v>77.400000000000006</v>
      </c>
      <c r="CB36" s="35">
        <v>86.5</v>
      </c>
      <c r="CC36" s="35">
        <v>92.5</v>
      </c>
      <c r="CD36" s="35">
        <v>96.4</v>
      </c>
      <c r="CE36" s="35">
        <v>93</v>
      </c>
      <c r="CF36" s="35">
        <v>90.4</v>
      </c>
      <c r="CG36" s="35">
        <v>83.7</v>
      </c>
      <c r="CH36" s="34">
        <v>6</v>
      </c>
      <c r="CI36" s="35">
        <v>70.7</v>
      </c>
      <c r="CJ36" s="35">
        <v>82</v>
      </c>
      <c r="CK36" s="35">
        <v>89.3</v>
      </c>
      <c r="CL36" s="35">
        <v>93.3</v>
      </c>
      <c r="CM36" s="35">
        <v>95.5</v>
      </c>
      <c r="CN36" s="35">
        <v>93</v>
      </c>
      <c r="CO36" s="35">
        <v>90.1</v>
      </c>
      <c r="CP36" s="35">
        <v>83</v>
      </c>
      <c r="CQ36" s="34">
        <v>7</v>
      </c>
      <c r="CR36" s="35">
        <v>75.599999999999994</v>
      </c>
      <c r="CS36" s="35">
        <v>84.2</v>
      </c>
      <c r="CT36" s="35">
        <v>90.1</v>
      </c>
      <c r="CU36" s="35">
        <v>93.6</v>
      </c>
      <c r="CV36" s="35">
        <v>96.2</v>
      </c>
      <c r="CW36" s="35">
        <v>91.3</v>
      </c>
      <c r="CX36" s="35">
        <v>87.9</v>
      </c>
      <c r="CY36" s="35">
        <v>81.900000000000006</v>
      </c>
      <c r="CZ36" s="34">
        <v>8</v>
      </c>
      <c r="DA36" s="35">
        <v>77.599999999999994</v>
      </c>
      <c r="DB36" s="35">
        <v>88</v>
      </c>
      <c r="DC36" s="35">
        <v>93.4</v>
      </c>
      <c r="DD36" s="35">
        <v>93.8</v>
      </c>
      <c r="DE36" s="35">
        <v>94.2</v>
      </c>
      <c r="DF36" s="35">
        <v>91.4</v>
      </c>
      <c r="DG36" s="35">
        <v>87.9</v>
      </c>
      <c r="DH36" s="35">
        <v>79.900000000000006</v>
      </c>
      <c r="DI36" s="35">
        <v>1</v>
      </c>
      <c r="DJ36" s="36">
        <f t="shared" si="57"/>
        <v>51.4</v>
      </c>
      <c r="DK36" s="36">
        <f t="shared" si="58"/>
        <v>47.188000000000002</v>
      </c>
      <c r="DL36" s="36">
        <f t="shared" si="59"/>
        <v>53.804000000000002</v>
      </c>
      <c r="DM36" s="36">
        <f t="shared" si="60"/>
        <v>62.008000000000003</v>
      </c>
      <c r="DN36" s="36">
        <f t="shared" si="61"/>
        <v>71.06</v>
      </c>
      <c r="DO36" s="36">
        <f t="shared" si="62"/>
        <v>72.068000000000012</v>
      </c>
      <c r="DP36" s="36">
        <f t="shared" si="63"/>
        <v>68.460000000000008</v>
      </c>
      <c r="DQ36" s="36">
        <f t="shared" si="64"/>
        <v>62.611999999999995</v>
      </c>
      <c r="DR36" s="35">
        <v>37</v>
      </c>
      <c r="DS36" s="36">
        <f t="shared" si="65"/>
        <v>59.5</v>
      </c>
      <c r="DT36" s="36">
        <f t="shared" si="66"/>
        <v>53.488000000000007</v>
      </c>
      <c r="DU36" s="36">
        <f t="shared" si="67"/>
        <v>61.304000000000002</v>
      </c>
      <c r="DV36" s="36">
        <f t="shared" si="68"/>
        <v>65.307999999999993</v>
      </c>
      <c r="DW36" s="36">
        <f t="shared" si="69"/>
        <v>73.459999999999994</v>
      </c>
      <c r="DX36" s="36">
        <f t="shared" si="70"/>
        <v>72.168000000000006</v>
      </c>
      <c r="DY36" s="36">
        <f t="shared" si="71"/>
        <v>67.760000000000005</v>
      </c>
      <c r="DZ36" s="36">
        <f t="shared" si="72"/>
        <v>60.311999999999998</v>
      </c>
      <c r="EA36" s="35">
        <v>38</v>
      </c>
      <c r="EB36" s="36">
        <f t="shared" si="73"/>
        <v>59.8</v>
      </c>
      <c r="EC36" s="36">
        <f t="shared" si="74"/>
        <v>55.687999999999995</v>
      </c>
      <c r="ED36" s="36">
        <f t="shared" si="75"/>
        <v>63.804000000000002</v>
      </c>
      <c r="EE36" s="36">
        <f t="shared" si="76"/>
        <v>69.00800000000001</v>
      </c>
      <c r="EF36" s="36">
        <f t="shared" si="77"/>
        <v>75.66</v>
      </c>
      <c r="EG36" s="36">
        <f t="shared" si="78"/>
        <v>70.268000000000001</v>
      </c>
      <c r="EH36" s="36">
        <f t="shared" si="79"/>
        <v>67.86</v>
      </c>
      <c r="EI36" s="36">
        <f t="shared" si="80"/>
        <v>59.311999999999998</v>
      </c>
      <c r="EJ36" s="35">
        <v>39</v>
      </c>
      <c r="EK36" s="36">
        <f t="shared" si="81"/>
        <v>65.400000000000006</v>
      </c>
      <c r="EL36" s="36">
        <f t="shared" si="82"/>
        <v>61.788000000000004</v>
      </c>
      <c r="EM36" s="36">
        <f t="shared" si="83"/>
        <v>67.504000000000005</v>
      </c>
      <c r="EN36" s="36">
        <f t="shared" si="84"/>
        <v>70.807999999999993</v>
      </c>
      <c r="EO36" s="36">
        <f t="shared" si="85"/>
        <v>76.16</v>
      </c>
      <c r="EP36" s="36">
        <f t="shared" si="86"/>
        <v>70.168000000000006</v>
      </c>
      <c r="EQ36" s="36">
        <f t="shared" si="87"/>
        <v>66.260000000000005</v>
      </c>
      <c r="ER36" s="36">
        <f t="shared" si="88"/>
        <v>59.111999999999995</v>
      </c>
      <c r="ES36" s="35">
        <v>40</v>
      </c>
      <c r="ET36" s="36">
        <f t="shared" si="89"/>
        <v>65.3</v>
      </c>
      <c r="EU36" s="36">
        <f t="shared" si="90"/>
        <v>61.988000000000007</v>
      </c>
      <c r="EV36" s="36">
        <f t="shared" si="91"/>
        <v>69.504000000000005</v>
      </c>
      <c r="EW36" s="36">
        <f t="shared" si="92"/>
        <v>73.50800000000001</v>
      </c>
      <c r="EX36" s="36">
        <f t="shared" si="93"/>
        <v>77.06</v>
      </c>
      <c r="EY36" s="36">
        <f t="shared" si="94"/>
        <v>68.867999999999995</v>
      </c>
      <c r="EZ36" s="36">
        <f t="shared" si="95"/>
        <v>64.160000000000011</v>
      </c>
      <c r="FA36" s="36">
        <f t="shared" si="96"/>
        <v>54.012</v>
      </c>
      <c r="FB36" s="35">
        <v>41</v>
      </c>
      <c r="FC36" s="36">
        <f t="shared" si="97"/>
        <v>70.7</v>
      </c>
      <c r="FD36" s="36">
        <f t="shared" si="98"/>
        <v>66.587999999999994</v>
      </c>
      <c r="FE36" s="36">
        <f t="shared" si="99"/>
        <v>72.304000000000002</v>
      </c>
      <c r="FF36" s="36">
        <f t="shared" si="100"/>
        <v>74.307999999999993</v>
      </c>
      <c r="FG36" s="36">
        <f t="shared" si="101"/>
        <v>76.16</v>
      </c>
      <c r="FH36" s="36">
        <f t="shared" si="102"/>
        <v>68.867999999999995</v>
      </c>
      <c r="FI36" s="36">
        <f t="shared" si="103"/>
        <v>63.86</v>
      </c>
      <c r="FJ36" s="36">
        <f t="shared" si="104"/>
        <v>53.311999999999998</v>
      </c>
      <c r="FK36" s="35">
        <v>42</v>
      </c>
      <c r="FL36" s="36">
        <f t="shared" si="105"/>
        <v>75.599999999999994</v>
      </c>
      <c r="FM36" s="36">
        <f t="shared" si="106"/>
        <v>68.787999999999997</v>
      </c>
      <c r="FN36" s="36">
        <f t="shared" si="107"/>
        <v>73.103999999999999</v>
      </c>
      <c r="FO36" s="36">
        <f t="shared" si="108"/>
        <v>74.608000000000004</v>
      </c>
      <c r="FP36" s="36">
        <f t="shared" si="109"/>
        <v>76.86</v>
      </c>
      <c r="FQ36" s="36">
        <f t="shared" si="110"/>
        <v>67.168000000000006</v>
      </c>
      <c r="FR36" s="36">
        <f t="shared" si="111"/>
        <v>61.660000000000011</v>
      </c>
      <c r="FS36" s="36">
        <f t="shared" si="112"/>
        <v>52.212000000000003</v>
      </c>
      <c r="FT36" s="35">
        <v>43</v>
      </c>
      <c r="FU36" s="36">
        <f t="shared" si="113"/>
        <v>77.599999999999994</v>
      </c>
      <c r="FV36" s="36">
        <f t="shared" si="114"/>
        <v>72.587999999999994</v>
      </c>
      <c r="FW36" s="36">
        <f t="shared" si="115"/>
        <v>76.404000000000011</v>
      </c>
      <c r="FX36" s="36">
        <f t="shared" si="116"/>
        <v>74.807999999999993</v>
      </c>
      <c r="FY36" s="36">
        <f t="shared" si="117"/>
        <v>74.86</v>
      </c>
      <c r="FZ36" s="36">
        <f t="shared" si="118"/>
        <v>67.268000000000001</v>
      </c>
      <c r="GA36" s="36">
        <f t="shared" si="119"/>
        <v>61.660000000000011</v>
      </c>
      <c r="GB36" s="36">
        <f t="shared" si="120"/>
        <v>50.212000000000003</v>
      </c>
      <c r="GC36" s="35">
        <v>36</v>
      </c>
      <c r="GD36" s="36">
        <f t="shared" si="121"/>
        <v>24.009796981988245</v>
      </c>
      <c r="GE36" s="36">
        <f t="shared" si="122"/>
        <v>24.024915865970229</v>
      </c>
      <c r="GF36" s="35">
        <v>37</v>
      </c>
      <c r="GG36" s="36">
        <f t="shared" si="123"/>
        <v>22.876850946416994</v>
      </c>
      <c r="GH36" s="36">
        <f t="shared" si="124"/>
        <v>22.952577858817136</v>
      </c>
      <c r="GI36" s="35">
        <v>38</v>
      </c>
      <c r="GJ36" s="36">
        <f t="shared" si="125"/>
        <v>21.798194652046931</v>
      </c>
      <c r="GK36" s="36">
        <f t="shared" si="126"/>
        <v>21.861400935993174</v>
      </c>
      <c r="GL36" s="35">
        <v>39</v>
      </c>
      <c r="GM36" s="36">
        <f t="shared" si="127"/>
        <v>21.002282390416852</v>
      </c>
      <c r="GN36" s="36">
        <f t="shared" si="128"/>
        <v>21.196225164167984</v>
      </c>
      <c r="GO36" s="35">
        <v>40</v>
      </c>
      <c r="GP36" s="36">
        <f t="shared" si="129"/>
        <v>20.101159338980096</v>
      </c>
      <c r="GQ36" s="36">
        <f t="shared" si="130"/>
        <v>20.254459534282731</v>
      </c>
      <c r="GR36" s="35">
        <v>41</v>
      </c>
      <c r="GS36" s="36">
        <f t="shared" si="131"/>
        <v>19.510646275858292</v>
      </c>
      <c r="GT36" s="36">
        <f t="shared" si="132"/>
        <v>19.992269683517904</v>
      </c>
      <c r="GU36" s="35">
        <v>42</v>
      </c>
      <c r="GV36" s="36">
        <f t="shared" si="133"/>
        <v>18.280609954914269</v>
      </c>
      <c r="GW36" s="36">
        <f t="shared" si="134"/>
        <v>19.497560423192056</v>
      </c>
      <c r="GX36" s="35">
        <v>43</v>
      </c>
      <c r="GY36" s="36">
        <f t="shared" si="135"/>
        <v>17.27789576094402</v>
      </c>
      <c r="GZ36" s="36">
        <f t="shared" si="136"/>
        <v>18.873451366854695</v>
      </c>
      <c r="HA36" s="35">
        <v>-1.2</v>
      </c>
      <c r="HB36" s="35">
        <v>-0.49</v>
      </c>
      <c r="HC36" s="35">
        <v>0.14000000000000001</v>
      </c>
      <c r="HD36" s="35">
        <v>1.56</v>
      </c>
      <c r="HE36" s="35">
        <v>-2.98</v>
      </c>
      <c r="HF36" s="35">
        <v>-1.01</v>
      </c>
      <c r="HG36" s="35">
        <v>0.85</v>
      </c>
      <c r="HH36" s="35">
        <v>3.14</v>
      </c>
    </row>
    <row r="37" spans="1:216" x14ac:dyDescent="0.2">
      <c r="A37" s="8">
        <v>27</v>
      </c>
      <c r="B37" s="179">
        <v>42366</v>
      </c>
      <c r="C37" s="28" t="str">
        <f t="shared" ca="1" si="39"/>
        <v>NO VIGENTE</v>
      </c>
      <c r="D37" s="8" t="s">
        <v>912</v>
      </c>
      <c r="E37" s="29"/>
      <c r="F37" s="29">
        <v>23.3</v>
      </c>
      <c r="G37" s="29">
        <v>24.2</v>
      </c>
      <c r="H37" s="29">
        <v>27.6</v>
      </c>
      <c r="I37" s="29">
        <v>26.1</v>
      </c>
      <c r="J37" s="29">
        <v>29.4</v>
      </c>
      <c r="K37" s="29">
        <v>33.200000000000003</v>
      </c>
      <c r="L37" s="29">
        <v>42.5</v>
      </c>
      <c r="M37" s="30"/>
      <c r="N37" s="30">
        <v>3.2</v>
      </c>
      <c r="O37" s="30">
        <v>3.5</v>
      </c>
      <c r="P37" s="30">
        <v>4.9000000000000004</v>
      </c>
      <c r="Q37" s="30">
        <v>3.5</v>
      </c>
      <c r="R37" s="30">
        <v>3.6</v>
      </c>
      <c r="S37" s="30">
        <v>6.4</v>
      </c>
      <c r="T37" s="30">
        <v>6.1</v>
      </c>
      <c r="U37" s="31">
        <f t="shared" si="40"/>
        <v>0</v>
      </c>
      <c r="V37" s="31">
        <f t="shared" si="41"/>
        <v>18.052</v>
      </c>
      <c r="W37" s="31">
        <f t="shared" si="42"/>
        <v>18.46</v>
      </c>
      <c r="X37" s="31">
        <f t="shared" si="43"/>
        <v>19.564</v>
      </c>
      <c r="Y37" s="31">
        <f t="shared" si="44"/>
        <v>20.360000000000003</v>
      </c>
      <c r="Z37" s="31">
        <f t="shared" si="45"/>
        <v>23.495999999999999</v>
      </c>
      <c r="AA37" s="31">
        <f t="shared" si="46"/>
        <v>22.704000000000001</v>
      </c>
      <c r="AB37" s="31">
        <f t="shared" si="47"/>
        <v>32.496000000000002</v>
      </c>
      <c r="AC37" s="32">
        <f t="shared" si="34"/>
        <v>23.451373694000644</v>
      </c>
      <c r="AD37" s="32">
        <f t="shared" si="35"/>
        <v>20.96436121122975</v>
      </c>
      <c r="AE37" s="32">
        <f t="shared" si="36"/>
        <v>19.745727040906704</v>
      </c>
      <c r="AF37" s="33">
        <f t="shared" si="48"/>
        <v>65.3</v>
      </c>
      <c r="AG37" s="33">
        <f t="shared" si="49"/>
        <v>57.348000000000006</v>
      </c>
      <c r="AH37" s="33">
        <f t="shared" si="50"/>
        <v>64.44</v>
      </c>
      <c r="AI37" s="33">
        <f t="shared" si="51"/>
        <v>68.73599999999999</v>
      </c>
      <c r="AJ37" s="33">
        <f t="shared" si="52"/>
        <v>71.14</v>
      </c>
      <c r="AK37" s="33">
        <f t="shared" si="53"/>
        <v>69.204000000000008</v>
      </c>
      <c r="AL37" s="33">
        <f t="shared" si="54"/>
        <v>69.795999999999992</v>
      </c>
      <c r="AM37" s="33">
        <f t="shared" si="55"/>
        <v>57.904000000000003</v>
      </c>
      <c r="AN37" s="32">
        <f t="shared" si="56"/>
        <v>23.403570310233746</v>
      </c>
      <c r="AO37" s="34">
        <v>1</v>
      </c>
      <c r="AP37" s="35">
        <v>51.4</v>
      </c>
      <c r="AQ37" s="35">
        <v>62.6</v>
      </c>
      <c r="AR37" s="35">
        <v>70.8</v>
      </c>
      <c r="AS37" s="35">
        <v>81</v>
      </c>
      <c r="AT37" s="35">
        <v>90.4</v>
      </c>
      <c r="AU37" s="35">
        <v>96.2</v>
      </c>
      <c r="AV37" s="35">
        <v>94.7</v>
      </c>
      <c r="AW37" s="35">
        <v>92.3</v>
      </c>
      <c r="AX37" s="34">
        <v>2</v>
      </c>
      <c r="AY37" s="35">
        <v>59.5</v>
      </c>
      <c r="AZ37" s="35">
        <v>68.900000000000006</v>
      </c>
      <c r="BA37" s="35">
        <v>78.3</v>
      </c>
      <c r="BB37" s="35">
        <v>84.3</v>
      </c>
      <c r="BC37" s="35">
        <v>92.8</v>
      </c>
      <c r="BD37" s="35">
        <v>96.3</v>
      </c>
      <c r="BE37" s="35">
        <v>94</v>
      </c>
      <c r="BF37" s="35">
        <v>90</v>
      </c>
      <c r="BG37" s="34">
        <v>3</v>
      </c>
      <c r="BH37" s="35">
        <v>59.8</v>
      </c>
      <c r="BI37" s="35">
        <v>71.099999999999994</v>
      </c>
      <c r="BJ37" s="35">
        <v>80.8</v>
      </c>
      <c r="BK37" s="35">
        <v>88</v>
      </c>
      <c r="BL37" s="35">
        <v>95</v>
      </c>
      <c r="BM37" s="35">
        <v>94.4</v>
      </c>
      <c r="BN37" s="35">
        <v>94.1</v>
      </c>
      <c r="BO37" s="35">
        <v>89</v>
      </c>
      <c r="BP37" s="34">
        <v>4</v>
      </c>
      <c r="BQ37" s="35">
        <v>65.400000000000006</v>
      </c>
      <c r="BR37" s="35">
        <v>77.2</v>
      </c>
      <c r="BS37" s="35">
        <v>84.5</v>
      </c>
      <c r="BT37" s="35">
        <v>89.8</v>
      </c>
      <c r="BU37" s="35">
        <v>95.5</v>
      </c>
      <c r="BV37" s="35">
        <v>94.3</v>
      </c>
      <c r="BW37" s="35">
        <v>92.5</v>
      </c>
      <c r="BX37" s="35">
        <v>88.8</v>
      </c>
      <c r="BY37" s="34">
        <v>5</v>
      </c>
      <c r="BZ37" s="35">
        <v>65.3</v>
      </c>
      <c r="CA37" s="35">
        <v>77.400000000000006</v>
      </c>
      <c r="CB37" s="35">
        <v>86.5</v>
      </c>
      <c r="CC37" s="35">
        <v>92.5</v>
      </c>
      <c r="CD37" s="35">
        <v>96.4</v>
      </c>
      <c r="CE37" s="35">
        <v>93</v>
      </c>
      <c r="CF37" s="35">
        <v>90.4</v>
      </c>
      <c r="CG37" s="35">
        <v>83.7</v>
      </c>
      <c r="CH37" s="34">
        <v>6</v>
      </c>
      <c r="CI37" s="35">
        <v>70.7</v>
      </c>
      <c r="CJ37" s="35">
        <v>82</v>
      </c>
      <c r="CK37" s="35">
        <v>89.3</v>
      </c>
      <c r="CL37" s="35">
        <v>93.3</v>
      </c>
      <c r="CM37" s="35">
        <v>95.5</v>
      </c>
      <c r="CN37" s="35">
        <v>93</v>
      </c>
      <c r="CO37" s="35">
        <v>90.1</v>
      </c>
      <c r="CP37" s="35">
        <v>83</v>
      </c>
      <c r="CQ37" s="34">
        <v>7</v>
      </c>
      <c r="CR37" s="35">
        <v>75.599999999999994</v>
      </c>
      <c r="CS37" s="35">
        <v>84.2</v>
      </c>
      <c r="CT37" s="35">
        <v>90.1</v>
      </c>
      <c r="CU37" s="35">
        <v>93.6</v>
      </c>
      <c r="CV37" s="35">
        <v>96.2</v>
      </c>
      <c r="CW37" s="35">
        <v>91.3</v>
      </c>
      <c r="CX37" s="35">
        <v>87.9</v>
      </c>
      <c r="CY37" s="35">
        <v>81.900000000000006</v>
      </c>
      <c r="CZ37" s="34">
        <v>8</v>
      </c>
      <c r="DA37" s="35">
        <v>77.599999999999994</v>
      </c>
      <c r="DB37" s="35">
        <v>88</v>
      </c>
      <c r="DC37" s="35">
        <v>93.4</v>
      </c>
      <c r="DD37" s="35">
        <v>93.8</v>
      </c>
      <c r="DE37" s="35">
        <v>94.2</v>
      </c>
      <c r="DF37" s="35">
        <v>91.4</v>
      </c>
      <c r="DG37" s="35">
        <v>87.9</v>
      </c>
      <c r="DH37" s="35">
        <v>79.900000000000006</v>
      </c>
      <c r="DI37" s="35">
        <v>1</v>
      </c>
      <c r="DJ37" s="36">
        <f t="shared" si="57"/>
        <v>51.4</v>
      </c>
      <c r="DK37" s="36">
        <f t="shared" si="58"/>
        <v>44.548000000000002</v>
      </c>
      <c r="DL37" s="36">
        <f t="shared" si="59"/>
        <v>52.339999999999996</v>
      </c>
      <c r="DM37" s="36">
        <f t="shared" si="60"/>
        <v>61.436</v>
      </c>
      <c r="DN37" s="36">
        <f t="shared" si="61"/>
        <v>70.040000000000006</v>
      </c>
      <c r="DO37" s="36">
        <f t="shared" si="62"/>
        <v>72.704000000000008</v>
      </c>
      <c r="DP37" s="36">
        <f t="shared" si="63"/>
        <v>71.996000000000009</v>
      </c>
      <c r="DQ37" s="36">
        <f t="shared" si="64"/>
        <v>59.803999999999995</v>
      </c>
      <c r="DR37" s="35">
        <v>38</v>
      </c>
      <c r="DS37" s="36">
        <f t="shared" si="65"/>
        <v>59.5</v>
      </c>
      <c r="DT37" s="36">
        <f t="shared" si="66"/>
        <v>50.848000000000006</v>
      </c>
      <c r="DU37" s="36">
        <f t="shared" si="67"/>
        <v>59.839999999999996</v>
      </c>
      <c r="DV37" s="36">
        <f t="shared" si="68"/>
        <v>64.73599999999999</v>
      </c>
      <c r="DW37" s="36">
        <f t="shared" si="69"/>
        <v>72.44</v>
      </c>
      <c r="DX37" s="36">
        <f t="shared" si="70"/>
        <v>72.804000000000002</v>
      </c>
      <c r="DY37" s="36">
        <f t="shared" si="71"/>
        <v>71.295999999999992</v>
      </c>
      <c r="DZ37" s="36">
        <f t="shared" si="72"/>
        <v>57.503999999999998</v>
      </c>
      <c r="EA37" s="35">
        <v>39</v>
      </c>
      <c r="EB37" s="36">
        <f t="shared" si="73"/>
        <v>59.8</v>
      </c>
      <c r="EC37" s="36">
        <f t="shared" si="74"/>
        <v>53.047999999999995</v>
      </c>
      <c r="ED37" s="36">
        <f t="shared" si="75"/>
        <v>62.339999999999996</v>
      </c>
      <c r="EE37" s="36">
        <f t="shared" si="76"/>
        <v>68.436000000000007</v>
      </c>
      <c r="EF37" s="36">
        <f t="shared" si="77"/>
        <v>74.64</v>
      </c>
      <c r="EG37" s="36">
        <f t="shared" si="78"/>
        <v>70.904000000000011</v>
      </c>
      <c r="EH37" s="36">
        <f t="shared" si="79"/>
        <v>71.395999999999987</v>
      </c>
      <c r="EI37" s="36">
        <f t="shared" si="80"/>
        <v>56.503999999999998</v>
      </c>
      <c r="EJ37" s="35">
        <v>40</v>
      </c>
      <c r="EK37" s="36">
        <f t="shared" si="81"/>
        <v>65.400000000000006</v>
      </c>
      <c r="EL37" s="36">
        <f t="shared" si="82"/>
        <v>59.148000000000003</v>
      </c>
      <c r="EM37" s="36">
        <f t="shared" si="83"/>
        <v>66.039999999999992</v>
      </c>
      <c r="EN37" s="36">
        <f t="shared" si="84"/>
        <v>70.23599999999999</v>
      </c>
      <c r="EO37" s="36">
        <f t="shared" si="85"/>
        <v>75.14</v>
      </c>
      <c r="EP37" s="36">
        <f t="shared" si="86"/>
        <v>70.804000000000002</v>
      </c>
      <c r="EQ37" s="36">
        <f t="shared" si="87"/>
        <v>69.795999999999992</v>
      </c>
      <c r="ER37" s="36">
        <f t="shared" si="88"/>
        <v>56.303999999999995</v>
      </c>
      <c r="ES37" s="35">
        <v>41</v>
      </c>
      <c r="ET37" s="36">
        <f t="shared" si="89"/>
        <v>65.3</v>
      </c>
      <c r="EU37" s="36">
        <f t="shared" si="90"/>
        <v>59.348000000000006</v>
      </c>
      <c r="EV37" s="36">
        <f t="shared" si="91"/>
        <v>68.039999999999992</v>
      </c>
      <c r="EW37" s="36">
        <f t="shared" si="92"/>
        <v>72.936000000000007</v>
      </c>
      <c r="EX37" s="36">
        <f t="shared" si="93"/>
        <v>76.040000000000006</v>
      </c>
      <c r="EY37" s="36">
        <f t="shared" si="94"/>
        <v>69.504000000000005</v>
      </c>
      <c r="EZ37" s="36">
        <f t="shared" si="95"/>
        <v>67.695999999999998</v>
      </c>
      <c r="FA37" s="36">
        <f t="shared" si="96"/>
        <v>51.204000000000001</v>
      </c>
      <c r="FB37" s="35">
        <v>42</v>
      </c>
      <c r="FC37" s="36">
        <f t="shared" si="97"/>
        <v>70.7</v>
      </c>
      <c r="FD37" s="36">
        <f t="shared" si="98"/>
        <v>63.948</v>
      </c>
      <c r="FE37" s="36">
        <f t="shared" si="99"/>
        <v>70.84</v>
      </c>
      <c r="FF37" s="36">
        <f t="shared" si="100"/>
        <v>73.73599999999999</v>
      </c>
      <c r="FG37" s="36">
        <f t="shared" si="101"/>
        <v>75.14</v>
      </c>
      <c r="FH37" s="36">
        <f t="shared" si="102"/>
        <v>69.504000000000005</v>
      </c>
      <c r="FI37" s="36">
        <f t="shared" si="103"/>
        <v>67.395999999999987</v>
      </c>
      <c r="FJ37" s="36">
        <f t="shared" si="104"/>
        <v>50.503999999999998</v>
      </c>
      <c r="FK37" s="35">
        <v>43</v>
      </c>
      <c r="FL37" s="36">
        <f t="shared" si="105"/>
        <v>75.599999999999994</v>
      </c>
      <c r="FM37" s="36">
        <f t="shared" si="106"/>
        <v>66.147999999999996</v>
      </c>
      <c r="FN37" s="36">
        <f t="shared" si="107"/>
        <v>71.639999999999986</v>
      </c>
      <c r="FO37" s="36">
        <f t="shared" si="108"/>
        <v>74.036000000000001</v>
      </c>
      <c r="FP37" s="36">
        <f t="shared" si="109"/>
        <v>75.84</v>
      </c>
      <c r="FQ37" s="36">
        <f t="shared" si="110"/>
        <v>67.804000000000002</v>
      </c>
      <c r="FR37" s="36">
        <f t="shared" si="111"/>
        <v>65.195999999999998</v>
      </c>
      <c r="FS37" s="36">
        <f t="shared" si="112"/>
        <v>49.404000000000003</v>
      </c>
      <c r="FT37" s="35">
        <v>44</v>
      </c>
      <c r="FU37" s="36">
        <f t="shared" si="113"/>
        <v>77.599999999999994</v>
      </c>
      <c r="FV37" s="36">
        <f t="shared" si="114"/>
        <v>69.948000000000008</v>
      </c>
      <c r="FW37" s="36">
        <f t="shared" si="115"/>
        <v>74.94</v>
      </c>
      <c r="FX37" s="36">
        <f t="shared" si="116"/>
        <v>74.23599999999999</v>
      </c>
      <c r="FY37" s="36">
        <f t="shared" si="117"/>
        <v>73.84</v>
      </c>
      <c r="FZ37" s="36">
        <f t="shared" si="118"/>
        <v>67.904000000000011</v>
      </c>
      <c r="GA37" s="36">
        <f t="shared" si="119"/>
        <v>65.195999999999998</v>
      </c>
      <c r="GB37" s="36">
        <f t="shared" si="120"/>
        <v>47.404000000000003</v>
      </c>
      <c r="GC37" s="35">
        <v>37</v>
      </c>
      <c r="GD37" s="36">
        <f t="shared" si="121"/>
        <v>23.255928758568302</v>
      </c>
      <c r="GE37" s="36">
        <f t="shared" si="122"/>
        <v>23.268634860568099</v>
      </c>
      <c r="GF37" s="35">
        <v>38</v>
      </c>
      <c r="GG37" s="36">
        <f t="shared" si="123"/>
        <v>22.54898207960133</v>
      </c>
      <c r="GH37" s="36">
        <f t="shared" si="124"/>
        <v>22.619157751278436</v>
      </c>
      <c r="GI37" s="35">
        <v>39</v>
      </c>
      <c r="GJ37" s="36">
        <f t="shared" si="125"/>
        <v>21.837188208034121</v>
      </c>
      <c r="GK37" s="36">
        <f t="shared" si="126"/>
        <v>21.900968757558672</v>
      </c>
      <c r="GL37" s="35">
        <v>40</v>
      </c>
      <c r="GM37" s="36">
        <f t="shared" si="127"/>
        <v>21.335578832351104</v>
      </c>
      <c r="GN37" s="36">
        <f t="shared" si="128"/>
        <v>21.545371152026121</v>
      </c>
      <c r="GO37" s="35">
        <v>41</v>
      </c>
      <c r="GP37" s="36">
        <f t="shared" si="129"/>
        <v>20.685802402313115</v>
      </c>
      <c r="GQ37" s="36">
        <f t="shared" si="130"/>
        <v>20.861646208777003</v>
      </c>
      <c r="GR37" s="35">
        <v>42</v>
      </c>
      <c r="GS37" s="36">
        <f t="shared" si="131"/>
        <v>20.124033085089962</v>
      </c>
      <c r="GT37" s="36">
        <f t="shared" si="132"/>
        <v>20.683618664802552</v>
      </c>
      <c r="GU37" s="35">
        <v>43</v>
      </c>
      <c r="GV37" s="36">
        <f t="shared" si="133"/>
        <v>18.923143119303475</v>
      </c>
      <c r="GW37" s="36">
        <f t="shared" si="134"/>
        <v>20.370036858848707</v>
      </c>
      <c r="GX37" s="35">
        <v>44</v>
      </c>
      <c r="GY37" s="36">
        <f t="shared" si="135"/>
        <v>17.989289214749121</v>
      </c>
      <c r="GZ37" s="36">
        <f t="shared" si="136"/>
        <v>19.942333191960614</v>
      </c>
      <c r="HA37" s="35">
        <v>-1.2</v>
      </c>
      <c r="HB37" s="35">
        <v>-0.49</v>
      </c>
      <c r="HC37" s="35">
        <v>0.14000000000000001</v>
      </c>
      <c r="HD37" s="35">
        <v>1.56</v>
      </c>
      <c r="HE37" s="35">
        <v>-2.98</v>
      </c>
      <c r="HF37" s="35">
        <v>-1.01</v>
      </c>
      <c r="HG37" s="35">
        <v>0.85</v>
      </c>
      <c r="HH37" s="35">
        <v>3.14</v>
      </c>
    </row>
    <row r="38" spans="1:216" x14ac:dyDescent="0.2">
      <c r="A38" s="8">
        <v>28</v>
      </c>
      <c r="B38" s="179">
        <v>42330</v>
      </c>
      <c r="C38" s="28" t="str">
        <f t="shared" ca="1" si="39"/>
        <v>NO VIGENTE</v>
      </c>
      <c r="D38" s="8" t="s">
        <v>913</v>
      </c>
      <c r="E38" s="29"/>
      <c r="F38" s="29">
        <v>23.5</v>
      </c>
      <c r="G38" s="29">
        <v>24.8</v>
      </c>
      <c r="H38" s="29">
        <v>28.7</v>
      </c>
      <c r="I38" s="29">
        <v>28.7</v>
      </c>
      <c r="J38" s="29">
        <v>33.299999999999997</v>
      </c>
      <c r="K38" s="29">
        <v>44.6</v>
      </c>
      <c r="L38" s="29">
        <v>46.5</v>
      </c>
      <c r="M38" s="30"/>
      <c r="N38" s="30">
        <v>3.5</v>
      </c>
      <c r="O38" s="30">
        <v>5.2</v>
      </c>
      <c r="P38" s="30">
        <v>6.5</v>
      </c>
      <c r="Q38" s="30">
        <v>4.5</v>
      </c>
      <c r="R38" s="30">
        <v>4</v>
      </c>
      <c r="S38" s="30">
        <v>4.7</v>
      </c>
      <c r="T38" s="30">
        <v>5.8</v>
      </c>
      <c r="U38" s="31">
        <f t="shared" si="40"/>
        <v>0</v>
      </c>
      <c r="V38" s="31">
        <f t="shared" si="41"/>
        <v>17.760000000000002</v>
      </c>
      <c r="W38" s="31">
        <f t="shared" si="42"/>
        <v>16.271999999999998</v>
      </c>
      <c r="X38" s="31">
        <f t="shared" si="43"/>
        <v>18.04</v>
      </c>
      <c r="Y38" s="31">
        <f t="shared" si="44"/>
        <v>21.32</v>
      </c>
      <c r="Z38" s="31">
        <f t="shared" si="45"/>
        <v>26.74</v>
      </c>
      <c r="AA38" s="31">
        <f t="shared" si="46"/>
        <v>36.892000000000003</v>
      </c>
      <c r="AB38" s="31">
        <f t="shared" si="47"/>
        <v>36.988</v>
      </c>
      <c r="AC38" s="32">
        <f t="shared" si="34"/>
        <v>27.578712483809547</v>
      </c>
      <c r="AD38" s="32">
        <f t="shared" si="35"/>
        <v>21.341437713642808</v>
      </c>
      <c r="AE38" s="32">
        <f t="shared" si="36"/>
        <v>18.676129339037058</v>
      </c>
      <c r="AF38" s="33">
        <f t="shared" si="48"/>
        <v>65.3</v>
      </c>
      <c r="AG38" s="33">
        <f t="shared" si="49"/>
        <v>57.64</v>
      </c>
      <c r="AH38" s="33">
        <f t="shared" si="50"/>
        <v>66.628000000000014</v>
      </c>
      <c r="AI38" s="33">
        <f t="shared" si="51"/>
        <v>70.259999999999991</v>
      </c>
      <c r="AJ38" s="33">
        <f t="shared" si="52"/>
        <v>70.180000000000007</v>
      </c>
      <c r="AK38" s="33">
        <f t="shared" si="53"/>
        <v>65.960000000000008</v>
      </c>
      <c r="AL38" s="33">
        <f t="shared" si="54"/>
        <v>55.607999999999997</v>
      </c>
      <c r="AM38" s="33">
        <f t="shared" si="55"/>
        <v>53.412000000000006</v>
      </c>
      <c r="AN38" s="32">
        <f t="shared" si="56"/>
        <v>24.667684838593814</v>
      </c>
      <c r="AO38" s="34">
        <v>1</v>
      </c>
      <c r="AP38" s="35">
        <v>51.4</v>
      </c>
      <c r="AQ38" s="35">
        <v>62.6</v>
      </c>
      <c r="AR38" s="35">
        <v>70.8</v>
      </c>
      <c r="AS38" s="35">
        <v>81</v>
      </c>
      <c r="AT38" s="35">
        <v>90.4</v>
      </c>
      <c r="AU38" s="35">
        <v>96.2</v>
      </c>
      <c r="AV38" s="35">
        <v>94.7</v>
      </c>
      <c r="AW38" s="35">
        <v>92.3</v>
      </c>
      <c r="AX38" s="34">
        <v>2</v>
      </c>
      <c r="AY38" s="35">
        <v>59.5</v>
      </c>
      <c r="AZ38" s="35">
        <v>68.900000000000006</v>
      </c>
      <c r="BA38" s="35">
        <v>78.3</v>
      </c>
      <c r="BB38" s="35">
        <v>84.3</v>
      </c>
      <c r="BC38" s="35">
        <v>92.8</v>
      </c>
      <c r="BD38" s="35">
        <v>96.3</v>
      </c>
      <c r="BE38" s="35">
        <v>94</v>
      </c>
      <c r="BF38" s="35">
        <v>90</v>
      </c>
      <c r="BG38" s="34">
        <v>3</v>
      </c>
      <c r="BH38" s="35">
        <v>59.8</v>
      </c>
      <c r="BI38" s="35">
        <v>71.099999999999994</v>
      </c>
      <c r="BJ38" s="35">
        <v>80.8</v>
      </c>
      <c r="BK38" s="35">
        <v>88</v>
      </c>
      <c r="BL38" s="35">
        <v>95</v>
      </c>
      <c r="BM38" s="35">
        <v>94.4</v>
      </c>
      <c r="BN38" s="35">
        <v>94.1</v>
      </c>
      <c r="BO38" s="35">
        <v>89</v>
      </c>
      <c r="BP38" s="34">
        <v>4</v>
      </c>
      <c r="BQ38" s="35">
        <v>65.400000000000006</v>
      </c>
      <c r="BR38" s="35">
        <v>77.2</v>
      </c>
      <c r="BS38" s="35">
        <v>84.5</v>
      </c>
      <c r="BT38" s="35">
        <v>89.8</v>
      </c>
      <c r="BU38" s="35">
        <v>95.5</v>
      </c>
      <c r="BV38" s="35">
        <v>94.3</v>
      </c>
      <c r="BW38" s="35">
        <v>92.5</v>
      </c>
      <c r="BX38" s="35">
        <v>88.8</v>
      </c>
      <c r="BY38" s="34">
        <v>5</v>
      </c>
      <c r="BZ38" s="35">
        <v>65.3</v>
      </c>
      <c r="CA38" s="35">
        <v>77.400000000000006</v>
      </c>
      <c r="CB38" s="35">
        <v>86.5</v>
      </c>
      <c r="CC38" s="35">
        <v>92.5</v>
      </c>
      <c r="CD38" s="35">
        <v>96.4</v>
      </c>
      <c r="CE38" s="35">
        <v>93</v>
      </c>
      <c r="CF38" s="35">
        <v>90.4</v>
      </c>
      <c r="CG38" s="35">
        <v>83.7</v>
      </c>
      <c r="CH38" s="34">
        <v>6</v>
      </c>
      <c r="CI38" s="35">
        <v>70.7</v>
      </c>
      <c r="CJ38" s="35">
        <v>82</v>
      </c>
      <c r="CK38" s="35">
        <v>89.3</v>
      </c>
      <c r="CL38" s="35">
        <v>93.3</v>
      </c>
      <c r="CM38" s="35">
        <v>95.5</v>
      </c>
      <c r="CN38" s="35">
        <v>93</v>
      </c>
      <c r="CO38" s="35">
        <v>90.1</v>
      </c>
      <c r="CP38" s="35">
        <v>83</v>
      </c>
      <c r="CQ38" s="34">
        <v>7</v>
      </c>
      <c r="CR38" s="35">
        <v>75.599999999999994</v>
      </c>
      <c r="CS38" s="35">
        <v>84.2</v>
      </c>
      <c r="CT38" s="35">
        <v>90.1</v>
      </c>
      <c r="CU38" s="35">
        <v>93.6</v>
      </c>
      <c r="CV38" s="35">
        <v>96.2</v>
      </c>
      <c r="CW38" s="35">
        <v>91.3</v>
      </c>
      <c r="CX38" s="35">
        <v>87.9</v>
      </c>
      <c r="CY38" s="35">
        <v>81.900000000000006</v>
      </c>
      <c r="CZ38" s="34">
        <v>8</v>
      </c>
      <c r="DA38" s="35">
        <v>77.599999999999994</v>
      </c>
      <c r="DB38" s="35">
        <v>88</v>
      </c>
      <c r="DC38" s="35">
        <v>93.4</v>
      </c>
      <c r="DD38" s="35">
        <v>93.8</v>
      </c>
      <c r="DE38" s="35">
        <v>94.2</v>
      </c>
      <c r="DF38" s="35">
        <v>91.4</v>
      </c>
      <c r="DG38" s="35">
        <v>87.9</v>
      </c>
      <c r="DH38" s="35">
        <v>79.900000000000006</v>
      </c>
      <c r="DI38" s="35">
        <v>1</v>
      </c>
      <c r="DJ38" s="36">
        <f t="shared" si="57"/>
        <v>51.4</v>
      </c>
      <c r="DK38" s="36">
        <f t="shared" si="58"/>
        <v>44.84</v>
      </c>
      <c r="DL38" s="36">
        <f t="shared" si="59"/>
        <v>54.527999999999999</v>
      </c>
      <c r="DM38" s="36">
        <f t="shared" si="60"/>
        <v>62.96</v>
      </c>
      <c r="DN38" s="36">
        <f t="shared" si="61"/>
        <v>69.080000000000013</v>
      </c>
      <c r="DO38" s="36">
        <f t="shared" si="62"/>
        <v>69.460000000000008</v>
      </c>
      <c r="DP38" s="36">
        <f t="shared" si="63"/>
        <v>57.808</v>
      </c>
      <c r="DQ38" s="36">
        <f t="shared" si="64"/>
        <v>55.311999999999998</v>
      </c>
      <c r="DR38" s="35">
        <v>39</v>
      </c>
      <c r="DS38" s="36">
        <f t="shared" si="65"/>
        <v>59.5</v>
      </c>
      <c r="DT38" s="36">
        <f t="shared" si="66"/>
        <v>51.14</v>
      </c>
      <c r="DU38" s="36">
        <f t="shared" si="67"/>
        <v>62.027999999999999</v>
      </c>
      <c r="DV38" s="36">
        <f t="shared" si="68"/>
        <v>66.259999999999991</v>
      </c>
      <c r="DW38" s="36">
        <f t="shared" si="69"/>
        <v>71.47999999999999</v>
      </c>
      <c r="DX38" s="36">
        <f t="shared" si="70"/>
        <v>69.56</v>
      </c>
      <c r="DY38" s="36">
        <f t="shared" si="71"/>
        <v>57.107999999999997</v>
      </c>
      <c r="DZ38" s="36">
        <f t="shared" si="72"/>
        <v>53.012</v>
      </c>
      <c r="EA38" s="35">
        <v>40</v>
      </c>
      <c r="EB38" s="36">
        <f t="shared" si="73"/>
        <v>59.8</v>
      </c>
      <c r="EC38" s="36">
        <f t="shared" si="74"/>
        <v>53.339999999999989</v>
      </c>
      <c r="ED38" s="36">
        <f t="shared" si="75"/>
        <v>64.527999999999992</v>
      </c>
      <c r="EE38" s="36">
        <f t="shared" si="76"/>
        <v>69.960000000000008</v>
      </c>
      <c r="EF38" s="36">
        <f t="shared" si="77"/>
        <v>73.680000000000007</v>
      </c>
      <c r="EG38" s="36">
        <f t="shared" si="78"/>
        <v>67.660000000000011</v>
      </c>
      <c r="EH38" s="36">
        <f t="shared" si="79"/>
        <v>57.207999999999991</v>
      </c>
      <c r="EI38" s="36">
        <f t="shared" si="80"/>
        <v>52.012</v>
      </c>
      <c r="EJ38" s="35">
        <v>41</v>
      </c>
      <c r="EK38" s="36">
        <f t="shared" si="81"/>
        <v>65.400000000000006</v>
      </c>
      <c r="EL38" s="36">
        <f t="shared" si="82"/>
        <v>59.44</v>
      </c>
      <c r="EM38" s="36">
        <f t="shared" si="83"/>
        <v>68.228000000000009</v>
      </c>
      <c r="EN38" s="36">
        <f t="shared" si="84"/>
        <v>71.759999999999991</v>
      </c>
      <c r="EO38" s="36">
        <f t="shared" si="85"/>
        <v>74.180000000000007</v>
      </c>
      <c r="EP38" s="36">
        <f t="shared" si="86"/>
        <v>67.56</v>
      </c>
      <c r="EQ38" s="36">
        <f t="shared" si="87"/>
        <v>55.607999999999997</v>
      </c>
      <c r="ER38" s="36">
        <f t="shared" si="88"/>
        <v>51.811999999999998</v>
      </c>
      <c r="ES38" s="35">
        <v>42</v>
      </c>
      <c r="ET38" s="36">
        <f t="shared" si="89"/>
        <v>65.3</v>
      </c>
      <c r="EU38" s="36">
        <f t="shared" si="90"/>
        <v>59.64</v>
      </c>
      <c r="EV38" s="36">
        <f t="shared" si="91"/>
        <v>70.228000000000009</v>
      </c>
      <c r="EW38" s="36">
        <f t="shared" si="92"/>
        <v>74.460000000000008</v>
      </c>
      <c r="EX38" s="36">
        <f t="shared" si="93"/>
        <v>75.080000000000013</v>
      </c>
      <c r="EY38" s="36">
        <f t="shared" si="94"/>
        <v>66.260000000000005</v>
      </c>
      <c r="EZ38" s="36">
        <f t="shared" si="95"/>
        <v>53.508000000000003</v>
      </c>
      <c r="FA38" s="36">
        <f t="shared" si="96"/>
        <v>46.712000000000003</v>
      </c>
      <c r="FB38" s="35">
        <v>43</v>
      </c>
      <c r="FC38" s="36">
        <f t="shared" si="97"/>
        <v>70.7</v>
      </c>
      <c r="FD38" s="36">
        <f t="shared" si="98"/>
        <v>64.239999999999995</v>
      </c>
      <c r="FE38" s="36">
        <f t="shared" si="99"/>
        <v>73.027999999999992</v>
      </c>
      <c r="FF38" s="36">
        <f t="shared" si="100"/>
        <v>75.259999999999991</v>
      </c>
      <c r="FG38" s="36">
        <f t="shared" si="101"/>
        <v>74.180000000000007</v>
      </c>
      <c r="FH38" s="36">
        <f t="shared" si="102"/>
        <v>66.260000000000005</v>
      </c>
      <c r="FI38" s="36">
        <f t="shared" si="103"/>
        <v>53.207999999999991</v>
      </c>
      <c r="FJ38" s="36">
        <f t="shared" si="104"/>
        <v>46.012</v>
      </c>
      <c r="FK38" s="35">
        <v>44</v>
      </c>
      <c r="FL38" s="36">
        <f t="shared" si="105"/>
        <v>75.599999999999994</v>
      </c>
      <c r="FM38" s="36">
        <f t="shared" si="106"/>
        <v>66.44</v>
      </c>
      <c r="FN38" s="36">
        <f t="shared" si="107"/>
        <v>73.828000000000003</v>
      </c>
      <c r="FO38" s="36">
        <f t="shared" si="108"/>
        <v>75.56</v>
      </c>
      <c r="FP38" s="36">
        <f t="shared" si="109"/>
        <v>74.88</v>
      </c>
      <c r="FQ38" s="36">
        <f t="shared" si="110"/>
        <v>64.56</v>
      </c>
      <c r="FR38" s="36">
        <f t="shared" si="111"/>
        <v>51.008000000000003</v>
      </c>
      <c r="FS38" s="36">
        <f t="shared" si="112"/>
        <v>44.912000000000006</v>
      </c>
      <c r="FT38" s="35">
        <v>45</v>
      </c>
      <c r="FU38" s="36">
        <f t="shared" si="113"/>
        <v>77.599999999999994</v>
      </c>
      <c r="FV38" s="36">
        <f t="shared" si="114"/>
        <v>70.239999999999995</v>
      </c>
      <c r="FW38" s="36">
        <f t="shared" si="115"/>
        <v>77.128000000000014</v>
      </c>
      <c r="FX38" s="36">
        <f t="shared" si="116"/>
        <v>75.759999999999991</v>
      </c>
      <c r="FY38" s="36">
        <f t="shared" si="117"/>
        <v>72.88</v>
      </c>
      <c r="FZ38" s="36">
        <f t="shared" si="118"/>
        <v>64.660000000000011</v>
      </c>
      <c r="GA38" s="36">
        <f t="shared" si="119"/>
        <v>51.008000000000003</v>
      </c>
      <c r="GB38" s="36">
        <f t="shared" si="120"/>
        <v>42.912000000000006</v>
      </c>
      <c r="GC38" s="35">
        <v>38</v>
      </c>
      <c r="GD38" s="36">
        <f t="shared" si="121"/>
        <v>26.926246714153109</v>
      </c>
      <c r="GE38" s="36">
        <f t="shared" si="122"/>
        <v>26.95588753187694</v>
      </c>
      <c r="GF38" s="35">
        <v>39</v>
      </c>
      <c r="GG38" s="36">
        <f t="shared" si="123"/>
        <v>25.135135030446804</v>
      </c>
      <c r="GH38" s="36">
        <f t="shared" si="124"/>
        <v>25.263276330487855</v>
      </c>
      <c r="GI38" s="35">
        <v>40</v>
      </c>
      <c r="GJ38" s="36">
        <f t="shared" si="125"/>
        <v>23.588290744463421</v>
      </c>
      <c r="GK38" s="36">
        <f t="shared" si="126"/>
        <v>23.684097228769446</v>
      </c>
      <c r="GL38" s="35">
        <v>41</v>
      </c>
      <c r="GM38" s="36">
        <f t="shared" si="127"/>
        <v>22.336473696579958</v>
      </c>
      <c r="GN38" s="36">
        <f t="shared" si="128"/>
        <v>22.602336139720464</v>
      </c>
      <c r="GO38" s="35">
        <v>42</v>
      </c>
      <c r="GP38" s="36">
        <f t="shared" si="129"/>
        <v>20.99731727656598</v>
      </c>
      <c r="GQ38" s="36">
        <f t="shared" si="130"/>
        <v>21.186526433382483</v>
      </c>
      <c r="GR38" s="35">
        <v>43</v>
      </c>
      <c r="GS38" s="36">
        <f t="shared" si="131"/>
        <v>20.056090521264395</v>
      </c>
      <c r="GT38" s="36">
        <f t="shared" si="132"/>
        <v>20.606415312250618</v>
      </c>
      <c r="GU38" s="35">
        <v>44</v>
      </c>
      <c r="GV38" s="36">
        <f t="shared" si="133"/>
        <v>18.709309134714829</v>
      </c>
      <c r="GW38" s="36">
        <f t="shared" si="134"/>
        <v>20.074480671180183</v>
      </c>
      <c r="GX38" s="35">
        <v>45</v>
      </c>
      <c r="GY38" s="36">
        <f t="shared" si="135"/>
        <v>17.450193001101525</v>
      </c>
      <c r="GZ38" s="36">
        <f t="shared" si="136"/>
        <v>19.124489053789532</v>
      </c>
      <c r="HA38" s="35">
        <v>-1.2</v>
      </c>
      <c r="HB38" s="35">
        <v>-0.49</v>
      </c>
      <c r="HC38" s="35">
        <v>0.14000000000000001</v>
      </c>
      <c r="HD38" s="35">
        <v>1.56</v>
      </c>
      <c r="HE38" s="35">
        <v>-2.98</v>
      </c>
      <c r="HF38" s="35">
        <v>-1.01</v>
      </c>
      <c r="HG38" s="35">
        <v>0.85</v>
      </c>
      <c r="HH38" s="35">
        <v>3.14</v>
      </c>
    </row>
    <row r="39" spans="1:216" x14ac:dyDescent="0.2">
      <c r="A39" s="8">
        <v>29</v>
      </c>
      <c r="B39" s="179">
        <v>42359</v>
      </c>
      <c r="C39" s="28" t="str">
        <f t="shared" ca="1" si="39"/>
        <v>NO VIGENTE</v>
      </c>
      <c r="D39" s="8" t="s">
        <v>914</v>
      </c>
      <c r="E39" s="29"/>
      <c r="F39" s="29">
        <v>23.5</v>
      </c>
      <c r="G39" s="29">
        <v>24.3</v>
      </c>
      <c r="H39" s="29">
        <v>29.1</v>
      </c>
      <c r="I39" s="29">
        <v>30.2</v>
      </c>
      <c r="J39" s="29">
        <v>34.700000000000003</v>
      </c>
      <c r="K39" s="29">
        <v>44.7</v>
      </c>
      <c r="L39" s="29">
        <v>46.9</v>
      </c>
      <c r="M39" s="30"/>
      <c r="N39" s="30">
        <v>4</v>
      </c>
      <c r="O39" s="30">
        <v>4.5</v>
      </c>
      <c r="P39" s="30">
        <v>5.7</v>
      </c>
      <c r="Q39" s="30">
        <v>5.8</v>
      </c>
      <c r="R39" s="30">
        <v>4.4000000000000004</v>
      </c>
      <c r="S39" s="30">
        <v>5.4</v>
      </c>
      <c r="T39" s="30">
        <v>5.8</v>
      </c>
      <c r="U39" s="31">
        <f t="shared" si="40"/>
        <v>0</v>
      </c>
      <c r="V39" s="31">
        <f t="shared" si="41"/>
        <v>16.940000000000001</v>
      </c>
      <c r="W39" s="31">
        <f t="shared" si="42"/>
        <v>16.920000000000002</v>
      </c>
      <c r="X39" s="31">
        <f t="shared" si="43"/>
        <v>19.752000000000002</v>
      </c>
      <c r="Y39" s="31">
        <f t="shared" si="44"/>
        <v>20.688000000000002</v>
      </c>
      <c r="Z39" s="31">
        <f t="shared" si="45"/>
        <v>27.484000000000002</v>
      </c>
      <c r="AA39" s="31">
        <f t="shared" si="46"/>
        <v>35.844000000000001</v>
      </c>
      <c r="AB39" s="31">
        <f t="shared" si="47"/>
        <v>37.387999999999998</v>
      </c>
      <c r="AC39" s="32">
        <f t="shared" si="34"/>
        <v>27.666122625013163</v>
      </c>
      <c r="AD39" s="32">
        <f t="shared" si="35"/>
        <v>21.720694269560973</v>
      </c>
      <c r="AE39" s="32">
        <f t="shared" si="36"/>
        <v>19.271210788715941</v>
      </c>
      <c r="AF39" s="33">
        <f t="shared" si="48"/>
        <v>65.3</v>
      </c>
      <c r="AG39" s="33">
        <f t="shared" si="49"/>
        <v>58.460000000000008</v>
      </c>
      <c r="AH39" s="33">
        <f t="shared" si="50"/>
        <v>65.98</v>
      </c>
      <c r="AI39" s="33">
        <f t="shared" si="51"/>
        <v>68.548000000000002</v>
      </c>
      <c r="AJ39" s="33">
        <f t="shared" si="52"/>
        <v>70.811999999999998</v>
      </c>
      <c r="AK39" s="33">
        <f t="shared" si="53"/>
        <v>65.216000000000008</v>
      </c>
      <c r="AL39" s="33">
        <f t="shared" si="54"/>
        <v>56.655999999999999</v>
      </c>
      <c r="AM39" s="33">
        <f t="shared" si="55"/>
        <v>53.012000000000008</v>
      </c>
      <c r="AN39" s="32">
        <f t="shared" si="56"/>
        <v>25.051033440500092</v>
      </c>
      <c r="AO39" s="34">
        <v>1</v>
      </c>
      <c r="AP39" s="35">
        <v>51.4</v>
      </c>
      <c r="AQ39" s="35">
        <v>62.6</v>
      </c>
      <c r="AR39" s="35">
        <v>70.8</v>
      </c>
      <c r="AS39" s="35">
        <v>81</v>
      </c>
      <c r="AT39" s="35">
        <v>90.4</v>
      </c>
      <c r="AU39" s="35">
        <v>96.2</v>
      </c>
      <c r="AV39" s="35">
        <v>94.7</v>
      </c>
      <c r="AW39" s="35">
        <v>92.3</v>
      </c>
      <c r="AX39" s="34">
        <v>2</v>
      </c>
      <c r="AY39" s="35">
        <v>59.5</v>
      </c>
      <c r="AZ39" s="35">
        <v>68.900000000000006</v>
      </c>
      <c r="BA39" s="35">
        <v>78.3</v>
      </c>
      <c r="BB39" s="35">
        <v>84.3</v>
      </c>
      <c r="BC39" s="35">
        <v>92.8</v>
      </c>
      <c r="BD39" s="35">
        <v>96.3</v>
      </c>
      <c r="BE39" s="35">
        <v>94</v>
      </c>
      <c r="BF39" s="35">
        <v>90</v>
      </c>
      <c r="BG39" s="34">
        <v>3</v>
      </c>
      <c r="BH39" s="35">
        <v>59.8</v>
      </c>
      <c r="BI39" s="35">
        <v>71.099999999999994</v>
      </c>
      <c r="BJ39" s="35">
        <v>80.8</v>
      </c>
      <c r="BK39" s="35">
        <v>88</v>
      </c>
      <c r="BL39" s="35">
        <v>95</v>
      </c>
      <c r="BM39" s="35">
        <v>94.4</v>
      </c>
      <c r="BN39" s="35">
        <v>94.1</v>
      </c>
      <c r="BO39" s="35">
        <v>89</v>
      </c>
      <c r="BP39" s="34">
        <v>4</v>
      </c>
      <c r="BQ39" s="35">
        <v>65.400000000000006</v>
      </c>
      <c r="BR39" s="35">
        <v>77.2</v>
      </c>
      <c r="BS39" s="35">
        <v>84.5</v>
      </c>
      <c r="BT39" s="35">
        <v>89.8</v>
      </c>
      <c r="BU39" s="35">
        <v>95.5</v>
      </c>
      <c r="BV39" s="35">
        <v>94.3</v>
      </c>
      <c r="BW39" s="35">
        <v>92.5</v>
      </c>
      <c r="BX39" s="35">
        <v>88.8</v>
      </c>
      <c r="BY39" s="34">
        <v>5</v>
      </c>
      <c r="BZ39" s="35">
        <v>65.3</v>
      </c>
      <c r="CA39" s="35">
        <v>77.400000000000006</v>
      </c>
      <c r="CB39" s="35">
        <v>86.5</v>
      </c>
      <c r="CC39" s="35">
        <v>92.5</v>
      </c>
      <c r="CD39" s="35">
        <v>96.4</v>
      </c>
      <c r="CE39" s="35">
        <v>93</v>
      </c>
      <c r="CF39" s="35">
        <v>90.4</v>
      </c>
      <c r="CG39" s="35">
        <v>83.7</v>
      </c>
      <c r="CH39" s="34">
        <v>6</v>
      </c>
      <c r="CI39" s="35">
        <v>70.7</v>
      </c>
      <c r="CJ39" s="35">
        <v>82</v>
      </c>
      <c r="CK39" s="35">
        <v>89.3</v>
      </c>
      <c r="CL39" s="35">
        <v>93.3</v>
      </c>
      <c r="CM39" s="35">
        <v>95.5</v>
      </c>
      <c r="CN39" s="35">
        <v>93</v>
      </c>
      <c r="CO39" s="35">
        <v>90.1</v>
      </c>
      <c r="CP39" s="35">
        <v>83</v>
      </c>
      <c r="CQ39" s="34">
        <v>7</v>
      </c>
      <c r="CR39" s="35">
        <v>75.599999999999994</v>
      </c>
      <c r="CS39" s="35">
        <v>84.2</v>
      </c>
      <c r="CT39" s="35">
        <v>90.1</v>
      </c>
      <c r="CU39" s="35">
        <v>93.6</v>
      </c>
      <c r="CV39" s="35">
        <v>96.2</v>
      </c>
      <c r="CW39" s="35">
        <v>91.3</v>
      </c>
      <c r="CX39" s="35">
        <v>87.9</v>
      </c>
      <c r="CY39" s="35">
        <v>81.900000000000006</v>
      </c>
      <c r="CZ39" s="34">
        <v>8</v>
      </c>
      <c r="DA39" s="35">
        <v>77.599999999999994</v>
      </c>
      <c r="DB39" s="35">
        <v>88</v>
      </c>
      <c r="DC39" s="35">
        <v>93.4</v>
      </c>
      <c r="DD39" s="35">
        <v>93.8</v>
      </c>
      <c r="DE39" s="35">
        <v>94.2</v>
      </c>
      <c r="DF39" s="35">
        <v>91.4</v>
      </c>
      <c r="DG39" s="35">
        <v>87.9</v>
      </c>
      <c r="DH39" s="35">
        <v>79.900000000000006</v>
      </c>
      <c r="DI39" s="35">
        <v>1</v>
      </c>
      <c r="DJ39" s="36">
        <f t="shared" si="57"/>
        <v>51.4</v>
      </c>
      <c r="DK39" s="36">
        <f t="shared" si="58"/>
        <v>45.66</v>
      </c>
      <c r="DL39" s="36">
        <f t="shared" si="59"/>
        <v>53.879999999999995</v>
      </c>
      <c r="DM39" s="36">
        <f t="shared" si="60"/>
        <v>61.247999999999998</v>
      </c>
      <c r="DN39" s="36">
        <f t="shared" si="61"/>
        <v>69.712000000000003</v>
      </c>
      <c r="DO39" s="36">
        <f t="shared" si="62"/>
        <v>68.716000000000008</v>
      </c>
      <c r="DP39" s="36">
        <f t="shared" si="63"/>
        <v>58.856000000000002</v>
      </c>
      <c r="DQ39" s="36">
        <f t="shared" si="64"/>
        <v>54.911999999999999</v>
      </c>
      <c r="DR39" s="35">
        <v>40</v>
      </c>
      <c r="DS39" s="36">
        <f t="shared" si="65"/>
        <v>59.5</v>
      </c>
      <c r="DT39" s="36">
        <f t="shared" si="66"/>
        <v>51.960000000000008</v>
      </c>
      <c r="DU39" s="36">
        <f t="shared" si="67"/>
        <v>61.379999999999995</v>
      </c>
      <c r="DV39" s="36">
        <f t="shared" si="68"/>
        <v>64.548000000000002</v>
      </c>
      <c r="DW39" s="36">
        <f t="shared" si="69"/>
        <v>72.111999999999995</v>
      </c>
      <c r="DX39" s="36">
        <f t="shared" si="70"/>
        <v>68.816000000000003</v>
      </c>
      <c r="DY39" s="36">
        <f t="shared" si="71"/>
        <v>58.155999999999999</v>
      </c>
      <c r="DZ39" s="36">
        <f t="shared" si="72"/>
        <v>52.612000000000002</v>
      </c>
      <c r="EA39" s="35">
        <v>41</v>
      </c>
      <c r="EB39" s="36">
        <f t="shared" si="73"/>
        <v>59.8</v>
      </c>
      <c r="EC39" s="36">
        <f t="shared" si="74"/>
        <v>54.16</v>
      </c>
      <c r="ED39" s="36">
        <f t="shared" si="75"/>
        <v>63.879999999999995</v>
      </c>
      <c r="EE39" s="36">
        <f t="shared" si="76"/>
        <v>68.24799999999999</v>
      </c>
      <c r="EF39" s="36">
        <f t="shared" si="77"/>
        <v>74.311999999999998</v>
      </c>
      <c r="EG39" s="36">
        <f t="shared" si="78"/>
        <v>66.915999999999997</v>
      </c>
      <c r="EH39" s="36">
        <f t="shared" si="79"/>
        <v>58.255999999999993</v>
      </c>
      <c r="EI39" s="36">
        <f t="shared" si="80"/>
        <v>51.612000000000002</v>
      </c>
      <c r="EJ39" s="35">
        <v>42</v>
      </c>
      <c r="EK39" s="36">
        <f t="shared" si="81"/>
        <v>65.400000000000006</v>
      </c>
      <c r="EL39" s="36">
        <f t="shared" si="82"/>
        <v>60.260000000000005</v>
      </c>
      <c r="EM39" s="36">
        <f t="shared" si="83"/>
        <v>67.58</v>
      </c>
      <c r="EN39" s="36">
        <f t="shared" si="84"/>
        <v>70.048000000000002</v>
      </c>
      <c r="EO39" s="36">
        <f t="shared" si="85"/>
        <v>74.811999999999998</v>
      </c>
      <c r="EP39" s="36">
        <f t="shared" si="86"/>
        <v>66.816000000000003</v>
      </c>
      <c r="EQ39" s="36">
        <f t="shared" si="87"/>
        <v>56.655999999999999</v>
      </c>
      <c r="ER39" s="36">
        <f t="shared" si="88"/>
        <v>51.411999999999999</v>
      </c>
      <c r="ES39" s="35">
        <v>43</v>
      </c>
      <c r="ET39" s="36">
        <f t="shared" si="89"/>
        <v>65.3</v>
      </c>
      <c r="EU39" s="36">
        <f t="shared" si="90"/>
        <v>60.460000000000008</v>
      </c>
      <c r="EV39" s="36">
        <f t="shared" si="91"/>
        <v>69.58</v>
      </c>
      <c r="EW39" s="36">
        <f t="shared" si="92"/>
        <v>72.74799999999999</v>
      </c>
      <c r="EX39" s="36">
        <f t="shared" si="93"/>
        <v>75.712000000000003</v>
      </c>
      <c r="EY39" s="36">
        <f t="shared" si="94"/>
        <v>65.515999999999991</v>
      </c>
      <c r="EZ39" s="36">
        <f t="shared" si="95"/>
        <v>54.556000000000004</v>
      </c>
      <c r="FA39" s="36">
        <f t="shared" si="96"/>
        <v>46.312000000000005</v>
      </c>
      <c r="FB39" s="35">
        <v>44</v>
      </c>
      <c r="FC39" s="36">
        <f t="shared" si="97"/>
        <v>70.7</v>
      </c>
      <c r="FD39" s="36">
        <f t="shared" si="98"/>
        <v>65.06</v>
      </c>
      <c r="FE39" s="36">
        <f t="shared" si="99"/>
        <v>72.38</v>
      </c>
      <c r="FF39" s="36">
        <f t="shared" si="100"/>
        <v>73.548000000000002</v>
      </c>
      <c r="FG39" s="36">
        <f t="shared" si="101"/>
        <v>74.811999999999998</v>
      </c>
      <c r="FH39" s="36">
        <f t="shared" si="102"/>
        <v>65.515999999999991</v>
      </c>
      <c r="FI39" s="36">
        <f t="shared" si="103"/>
        <v>54.255999999999993</v>
      </c>
      <c r="FJ39" s="36">
        <f t="shared" si="104"/>
        <v>45.612000000000002</v>
      </c>
      <c r="FK39" s="35">
        <v>45</v>
      </c>
      <c r="FL39" s="36">
        <f t="shared" si="105"/>
        <v>75.599999999999994</v>
      </c>
      <c r="FM39" s="36">
        <f t="shared" si="106"/>
        <v>67.260000000000005</v>
      </c>
      <c r="FN39" s="36">
        <f t="shared" si="107"/>
        <v>73.179999999999993</v>
      </c>
      <c r="FO39" s="36">
        <f t="shared" si="108"/>
        <v>73.847999999999985</v>
      </c>
      <c r="FP39" s="36">
        <f t="shared" si="109"/>
        <v>75.512</v>
      </c>
      <c r="FQ39" s="36">
        <f t="shared" si="110"/>
        <v>63.815999999999995</v>
      </c>
      <c r="FR39" s="36">
        <f t="shared" si="111"/>
        <v>52.056000000000004</v>
      </c>
      <c r="FS39" s="36">
        <f t="shared" si="112"/>
        <v>44.512000000000008</v>
      </c>
      <c r="FT39" s="35">
        <v>46</v>
      </c>
      <c r="FU39" s="36">
        <f t="shared" si="113"/>
        <v>77.599999999999994</v>
      </c>
      <c r="FV39" s="36">
        <f t="shared" si="114"/>
        <v>71.06</v>
      </c>
      <c r="FW39" s="36">
        <f t="shared" si="115"/>
        <v>76.48</v>
      </c>
      <c r="FX39" s="36">
        <f t="shared" si="116"/>
        <v>74.048000000000002</v>
      </c>
      <c r="FY39" s="36">
        <f t="shared" si="117"/>
        <v>73.512</v>
      </c>
      <c r="FZ39" s="36">
        <f t="shared" si="118"/>
        <v>63.916000000000004</v>
      </c>
      <c r="GA39" s="36">
        <f t="shared" si="119"/>
        <v>52.056000000000004</v>
      </c>
      <c r="GB39" s="36">
        <f t="shared" si="120"/>
        <v>42.512000000000008</v>
      </c>
      <c r="GC39" s="35">
        <v>39</v>
      </c>
      <c r="GD39" s="36">
        <f t="shared" si="121"/>
        <v>27.070965610793181</v>
      </c>
      <c r="GE39" s="36">
        <f t="shared" si="122"/>
        <v>27.101614335440388</v>
      </c>
      <c r="GF39" s="35">
        <v>40</v>
      </c>
      <c r="GG39" s="36">
        <f t="shared" si="123"/>
        <v>25.230917255921014</v>
      </c>
      <c r="GH39" s="36">
        <f t="shared" si="124"/>
        <v>25.361959607967492</v>
      </c>
      <c r="GI39" s="35">
        <v>41</v>
      </c>
      <c r="GJ39" s="36">
        <f t="shared" si="125"/>
        <v>23.659330478125966</v>
      </c>
      <c r="GK39" s="36">
        <f t="shared" si="126"/>
        <v>23.756734855703883</v>
      </c>
      <c r="GL39" s="35">
        <v>42</v>
      </c>
      <c r="GM39" s="36">
        <f t="shared" si="127"/>
        <v>22.513728914483366</v>
      </c>
      <c r="GN39" s="36">
        <f t="shared" si="128"/>
        <v>22.791027966056717</v>
      </c>
      <c r="GO39" s="35">
        <v>43</v>
      </c>
      <c r="GP39" s="36">
        <f t="shared" si="129"/>
        <v>21.334053802756273</v>
      </c>
      <c r="GQ39" s="36">
        <f t="shared" si="130"/>
        <v>21.538882535020434</v>
      </c>
      <c r="GR39" s="35">
        <v>44</v>
      </c>
      <c r="GS39" s="36">
        <f t="shared" si="131"/>
        <v>20.50431528936636</v>
      </c>
      <c r="GT39" s="36">
        <f t="shared" si="132"/>
        <v>21.118901522052226</v>
      </c>
      <c r="GU39" s="35">
        <v>45</v>
      </c>
      <c r="GV39" s="36">
        <f t="shared" si="133"/>
        <v>19.035878298176229</v>
      </c>
      <c r="GW39" s="36">
        <f t="shared" si="134"/>
        <v>20.528164079865661</v>
      </c>
      <c r="GX39" s="35">
        <v>46</v>
      </c>
      <c r="GY39" s="36">
        <f t="shared" si="135"/>
        <v>17.818300466188219</v>
      </c>
      <c r="GZ39" s="36">
        <f t="shared" si="136"/>
        <v>19.677163741970134</v>
      </c>
      <c r="HA39" s="35">
        <v>-1.2</v>
      </c>
      <c r="HB39" s="35">
        <v>-0.49</v>
      </c>
      <c r="HC39" s="35">
        <v>0.14000000000000001</v>
      </c>
      <c r="HD39" s="35">
        <v>1.56</v>
      </c>
      <c r="HE39" s="35">
        <v>-2.98</v>
      </c>
      <c r="HF39" s="35">
        <v>-1.01</v>
      </c>
      <c r="HG39" s="35">
        <v>0.85</v>
      </c>
      <c r="HH39" s="35">
        <v>3.14</v>
      </c>
    </row>
    <row r="40" spans="1:216" x14ac:dyDescent="0.2">
      <c r="A40" s="8">
        <v>30</v>
      </c>
      <c r="B40" s="179">
        <v>42383</v>
      </c>
      <c r="C40" s="28" t="str">
        <f t="shared" ca="1" si="39"/>
        <v>NO VIGENTE</v>
      </c>
      <c r="D40" s="8" t="s">
        <v>915</v>
      </c>
      <c r="E40" s="29"/>
      <c r="F40" s="29">
        <v>24.9</v>
      </c>
      <c r="G40" s="29">
        <v>24.4</v>
      </c>
      <c r="H40" s="29">
        <v>28.5</v>
      </c>
      <c r="I40" s="29">
        <v>28.3</v>
      </c>
      <c r="J40" s="29">
        <v>34.9</v>
      </c>
      <c r="K40" s="29">
        <v>43.9</v>
      </c>
      <c r="L40" s="29">
        <v>44.4</v>
      </c>
      <c r="M40" s="30"/>
      <c r="N40" s="30">
        <v>4.3</v>
      </c>
      <c r="O40" s="30">
        <v>6.3</v>
      </c>
      <c r="P40" s="30">
        <v>6.5</v>
      </c>
      <c r="Q40" s="30">
        <v>5</v>
      </c>
      <c r="R40" s="30">
        <v>5.0999999999999996</v>
      </c>
      <c r="S40" s="30">
        <v>4.5</v>
      </c>
      <c r="T40" s="30">
        <v>6.7</v>
      </c>
      <c r="U40" s="31">
        <f t="shared" si="40"/>
        <v>0</v>
      </c>
      <c r="V40" s="31">
        <f t="shared" si="41"/>
        <v>17.847999999999999</v>
      </c>
      <c r="W40" s="31">
        <f t="shared" si="42"/>
        <v>14.068</v>
      </c>
      <c r="X40" s="31">
        <f t="shared" si="43"/>
        <v>17.84</v>
      </c>
      <c r="Y40" s="31">
        <f t="shared" si="44"/>
        <v>20.100000000000001</v>
      </c>
      <c r="Z40" s="31">
        <f t="shared" si="45"/>
        <v>26.536000000000001</v>
      </c>
      <c r="AA40" s="31">
        <f t="shared" si="46"/>
        <v>36.519999999999996</v>
      </c>
      <c r="AB40" s="31">
        <f t="shared" si="47"/>
        <v>33.411999999999999</v>
      </c>
      <c r="AC40" s="32">
        <f t="shared" si="34"/>
        <v>26.858636257269435</v>
      </c>
      <c r="AD40" s="32">
        <f t="shared" si="35"/>
        <v>20.410870090875179</v>
      </c>
      <c r="AE40" s="32">
        <f t="shared" si="36"/>
        <v>17.347952741647237</v>
      </c>
      <c r="AF40" s="33">
        <f t="shared" si="48"/>
        <v>65.3</v>
      </c>
      <c r="AG40" s="33">
        <f t="shared" si="49"/>
        <v>57.552000000000007</v>
      </c>
      <c r="AH40" s="33">
        <f t="shared" si="50"/>
        <v>68.832000000000008</v>
      </c>
      <c r="AI40" s="33">
        <f t="shared" si="51"/>
        <v>70.459999999999994</v>
      </c>
      <c r="AJ40" s="33">
        <f t="shared" si="52"/>
        <v>71.400000000000006</v>
      </c>
      <c r="AK40" s="33">
        <f t="shared" si="53"/>
        <v>66.164000000000001</v>
      </c>
      <c r="AL40" s="33">
        <f t="shared" si="54"/>
        <v>55.980000000000004</v>
      </c>
      <c r="AM40" s="33">
        <f t="shared" si="55"/>
        <v>56.988000000000007</v>
      </c>
      <c r="AN40" s="32">
        <f t="shared" si="56"/>
        <v>23.814189784575348</v>
      </c>
      <c r="AO40" s="34">
        <v>1</v>
      </c>
      <c r="AP40" s="35">
        <v>51.4</v>
      </c>
      <c r="AQ40" s="35">
        <v>62.6</v>
      </c>
      <c r="AR40" s="35">
        <v>70.8</v>
      </c>
      <c r="AS40" s="35">
        <v>81</v>
      </c>
      <c r="AT40" s="35">
        <v>90.4</v>
      </c>
      <c r="AU40" s="35">
        <v>96.2</v>
      </c>
      <c r="AV40" s="35">
        <v>94.7</v>
      </c>
      <c r="AW40" s="35">
        <v>92.3</v>
      </c>
      <c r="AX40" s="34">
        <v>2</v>
      </c>
      <c r="AY40" s="35">
        <v>59.5</v>
      </c>
      <c r="AZ40" s="35">
        <v>68.900000000000006</v>
      </c>
      <c r="BA40" s="35">
        <v>78.3</v>
      </c>
      <c r="BB40" s="35">
        <v>84.3</v>
      </c>
      <c r="BC40" s="35">
        <v>92.8</v>
      </c>
      <c r="BD40" s="35">
        <v>96.3</v>
      </c>
      <c r="BE40" s="35">
        <v>94</v>
      </c>
      <c r="BF40" s="35">
        <v>90</v>
      </c>
      <c r="BG40" s="34">
        <v>3</v>
      </c>
      <c r="BH40" s="35">
        <v>59.8</v>
      </c>
      <c r="BI40" s="35">
        <v>71.099999999999994</v>
      </c>
      <c r="BJ40" s="35">
        <v>80.8</v>
      </c>
      <c r="BK40" s="35">
        <v>88</v>
      </c>
      <c r="BL40" s="35">
        <v>95</v>
      </c>
      <c r="BM40" s="35">
        <v>94.4</v>
      </c>
      <c r="BN40" s="35">
        <v>94.1</v>
      </c>
      <c r="BO40" s="35">
        <v>89</v>
      </c>
      <c r="BP40" s="34">
        <v>4</v>
      </c>
      <c r="BQ40" s="35">
        <v>65.400000000000006</v>
      </c>
      <c r="BR40" s="35">
        <v>77.2</v>
      </c>
      <c r="BS40" s="35">
        <v>84.5</v>
      </c>
      <c r="BT40" s="35">
        <v>89.8</v>
      </c>
      <c r="BU40" s="35">
        <v>95.5</v>
      </c>
      <c r="BV40" s="35">
        <v>94.3</v>
      </c>
      <c r="BW40" s="35">
        <v>92.5</v>
      </c>
      <c r="BX40" s="35">
        <v>88.8</v>
      </c>
      <c r="BY40" s="34">
        <v>5</v>
      </c>
      <c r="BZ40" s="35">
        <v>65.3</v>
      </c>
      <c r="CA40" s="35">
        <v>77.400000000000006</v>
      </c>
      <c r="CB40" s="35">
        <v>86.5</v>
      </c>
      <c r="CC40" s="35">
        <v>92.5</v>
      </c>
      <c r="CD40" s="35">
        <v>96.4</v>
      </c>
      <c r="CE40" s="35">
        <v>93</v>
      </c>
      <c r="CF40" s="35">
        <v>90.4</v>
      </c>
      <c r="CG40" s="35">
        <v>83.7</v>
      </c>
      <c r="CH40" s="34">
        <v>6</v>
      </c>
      <c r="CI40" s="35">
        <v>70.7</v>
      </c>
      <c r="CJ40" s="35">
        <v>82</v>
      </c>
      <c r="CK40" s="35">
        <v>89.3</v>
      </c>
      <c r="CL40" s="35">
        <v>93.3</v>
      </c>
      <c r="CM40" s="35">
        <v>95.5</v>
      </c>
      <c r="CN40" s="35">
        <v>93</v>
      </c>
      <c r="CO40" s="35">
        <v>90.1</v>
      </c>
      <c r="CP40" s="35">
        <v>83</v>
      </c>
      <c r="CQ40" s="34">
        <v>7</v>
      </c>
      <c r="CR40" s="35">
        <v>75.599999999999994</v>
      </c>
      <c r="CS40" s="35">
        <v>84.2</v>
      </c>
      <c r="CT40" s="35">
        <v>90.1</v>
      </c>
      <c r="CU40" s="35">
        <v>93.6</v>
      </c>
      <c r="CV40" s="35">
        <v>96.2</v>
      </c>
      <c r="CW40" s="35">
        <v>91.3</v>
      </c>
      <c r="CX40" s="35">
        <v>87.9</v>
      </c>
      <c r="CY40" s="35">
        <v>81.900000000000006</v>
      </c>
      <c r="CZ40" s="34">
        <v>8</v>
      </c>
      <c r="DA40" s="35">
        <v>77.599999999999994</v>
      </c>
      <c r="DB40" s="35">
        <v>88</v>
      </c>
      <c r="DC40" s="35">
        <v>93.4</v>
      </c>
      <c r="DD40" s="35">
        <v>93.8</v>
      </c>
      <c r="DE40" s="35">
        <v>94.2</v>
      </c>
      <c r="DF40" s="35">
        <v>91.4</v>
      </c>
      <c r="DG40" s="35">
        <v>87.9</v>
      </c>
      <c r="DH40" s="35">
        <v>79.900000000000006</v>
      </c>
      <c r="DI40" s="35">
        <v>1</v>
      </c>
      <c r="DJ40" s="36">
        <f t="shared" si="57"/>
        <v>51.4</v>
      </c>
      <c r="DK40" s="36">
        <f t="shared" si="58"/>
        <v>44.752000000000002</v>
      </c>
      <c r="DL40" s="36">
        <f t="shared" si="59"/>
        <v>56.731999999999999</v>
      </c>
      <c r="DM40" s="36">
        <f t="shared" si="60"/>
        <v>63.16</v>
      </c>
      <c r="DN40" s="36">
        <f t="shared" si="61"/>
        <v>70.300000000000011</v>
      </c>
      <c r="DO40" s="36">
        <f t="shared" si="62"/>
        <v>69.664000000000001</v>
      </c>
      <c r="DP40" s="36">
        <f t="shared" si="63"/>
        <v>58.180000000000007</v>
      </c>
      <c r="DQ40" s="36">
        <f t="shared" si="64"/>
        <v>58.887999999999998</v>
      </c>
      <c r="DR40" s="35">
        <v>41</v>
      </c>
      <c r="DS40" s="36">
        <f t="shared" si="65"/>
        <v>59.5</v>
      </c>
      <c r="DT40" s="36">
        <f t="shared" si="66"/>
        <v>51.052000000000007</v>
      </c>
      <c r="DU40" s="36">
        <f t="shared" si="67"/>
        <v>64.231999999999999</v>
      </c>
      <c r="DV40" s="36">
        <f t="shared" si="68"/>
        <v>66.459999999999994</v>
      </c>
      <c r="DW40" s="36">
        <f t="shared" si="69"/>
        <v>72.699999999999989</v>
      </c>
      <c r="DX40" s="36">
        <f t="shared" si="70"/>
        <v>69.763999999999996</v>
      </c>
      <c r="DY40" s="36">
        <f t="shared" si="71"/>
        <v>57.480000000000004</v>
      </c>
      <c r="DZ40" s="36">
        <f t="shared" si="72"/>
        <v>56.588000000000001</v>
      </c>
      <c r="EA40" s="35">
        <v>42</v>
      </c>
      <c r="EB40" s="36">
        <f t="shared" si="73"/>
        <v>59.8</v>
      </c>
      <c r="EC40" s="36">
        <f t="shared" si="74"/>
        <v>53.251999999999995</v>
      </c>
      <c r="ED40" s="36">
        <f t="shared" si="75"/>
        <v>66.731999999999999</v>
      </c>
      <c r="EE40" s="36">
        <f t="shared" si="76"/>
        <v>70.16</v>
      </c>
      <c r="EF40" s="36">
        <f t="shared" si="77"/>
        <v>74.900000000000006</v>
      </c>
      <c r="EG40" s="36">
        <f t="shared" si="78"/>
        <v>67.864000000000004</v>
      </c>
      <c r="EH40" s="36">
        <f t="shared" si="79"/>
        <v>57.58</v>
      </c>
      <c r="EI40" s="36">
        <f t="shared" si="80"/>
        <v>55.588000000000001</v>
      </c>
      <c r="EJ40" s="35">
        <v>43</v>
      </c>
      <c r="EK40" s="36">
        <f t="shared" si="81"/>
        <v>65.400000000000006</v>
      </c>
      <c r="EL40" s="36">
        <f t="shared" si="82"/>
        <v>59.352000000000004</v>
      </c>
      <c r="EM40" s="36">
        <f t="shared" si="83"/>
        <v>70.432000000000002</v>
      </c>
      <c r="EN40" s="36">
        <f t="shared" si="84"/>
        <v>71.959999999999994</v>
      </c>
      <c r="EO40" s="36">
        <f t="shared" si="85"/>
        <v>75.400000000000006</v>
      </c>
      <c r="EP40" s="36">
        <f t="shared" si="86"/>
        <v>67.763999999999996</v>
      </c>
      <c r="EQ40" s="36">
        <f t="shared" si="87"/>
        <v>55.980000000000004</v>
      </c>
      <c r="ER40" s="36">
        <f t="shared" si="88"/>
        <v>55.387999999999998</v>
      </c>
      <c r="ES40" s="35">
        <v>44</v>
      </c>
      <c r="ET40" s="36">
        <f t="shared" si="89"/>
        <v>65.3</v>
      </c>
      <c r="EU40" s="36">
        <f t="shared" si="90"/>
        <v>59.552000000000007</v>
      </c>
      <c r="EV40" s="36">
        <f t="shared" si="91"/>
        <v>72.432000000000002</v>
      </c>
      <c r="EW40" s="36">
        <f t="shared" si="92"/>
        <v>74.66</v>
      </c>
      <c r="EX40" s="36">
        <f t="shared" si="93"/>
        <v>76.300000000000011</v>
      </c>
      <c r="EY40" s="36">
        <f t="shared" si="94"/>
        <v>66.463999999999999</v>
      </c>
      <c r="EZ40" s="36">
        <f t="shared" si="95"/>
        <v>53.88000000000001</v>
      </c>
      <c r="FA40" s="36">
        <f t="shared" si="96"/>
        <v>50.288000000000004</v>
      </c>
      <c r="FB40" s="35">
        <v>45</v>
      </c>
      <c r="FC40" s="36">
        <f t="shared" si="97"/>
        <v>70.7</v>
      </c>
      <c r="FD40" s="36">
        <f t="shared" si="98"/>
        <v>64.152000000000001</v>
      </c>
      <c r="FE40" s="36">
        <f t="shared" si="99"/>
        <v>75.231999999999999</v>
      </c>
      <c r="FF40" s="36">
        <f t="shared" si="100"/>
        <v>75.459999999999994</v>
      </c>
      <c r="FG40" s="36">
        <f t="shared" si="101"/>
        <v>75.400000000000006</v>
      </c>
      <c r="FH40" s="36">
        <f t="shared" si="102"/>
        <v>66.463999999999999</v>
      </c>
      <c r="FI40" s="36">
        <f t="shared" si="103"/>
        <v>53.58</v>
      </c>
      <c r="FJ40" s="36">
        <f t="shared" si="104"/>
        <v>49.588000000000001</v>
      </c>
      <c r="FK40" s="35">
        <v>46</v>
      </c>
      <c r="FL40" s="36">
        <f t="shared" si="105"/>
        <v>75.599999999999994</v>
      </c>
      <c r="FM40" s="36">
        <f t="shared" si="106"/>
        <v>66.352000000000004</v>
      </c>
      <c r="FN40" s="36">
        <f t="shared" si="107"/>
        <v>76.031999999999996</v>
      </c>
      <c r="FO40" s="36">
        <f t="shared" si="108"/>
        <v>75.759999999999991</v>
      </c>
      <c r="FP40" s="36">
        <f t="shared" si="109"/>
        <v>76.099999999999994</v>
      </c>
      <c r="FQ40" s="36">
        <f t="shared" si="110"/>
        <v>64.763999999999996</v>
      </c>
      <c r="FR40" s="36">
        <f t="shared" si="111"/>
        <v>51.38000000000001</v>
      </c>
      <c r="FS40" s="36">
        <f t="shared" si="112"/>
        <v>48.488000000000007</v>
      </c>
      <c r="FT40" s="35">
        <v>47</v>
      </c>
      <c r="FU40" s="36">
        <f t="shared" si="113"/>
        <v>77.599999999999994</v>
      </c>
      <c r="FV40" s="36">
        <f t="shared" si="114"/>
        <v>70.152000000000001</v>
      </c>
      <c r="FW40" s="36">
        <f t="shared" si="115"/>
        <v>79.332000000000008</v>
      </c>
      <c r="FX40" s="36">
        <f t="shared" si="116"/>
        <v>75.959999999999994</v>
      </c>
      <c r="FY40" s="36">
        <f t="shared" si="117"/>
        <v>74.099999999999994</v>
      </c>
      <c r="FZ40" s="36">
        <f t="shared" si="118"/>
        <v>64.864000000000004</v>
      </c>
      <c r="GA40" s="36">
        <f t="shared" si="119"/>
        <v>51.38000000000001</v>
      </c>
      <c r="GB40" s="36">
        <f t="shared" si="120"/>
        <v>46.488000000000007</v>
      </c>
      <c r="GC40" s="35">
        <v>40</v>
      </c>
      <c r="GD40" s="36">
        <f t="shared" si="121"/>
        <v>26.177721651658004</v>
      </c>
      <c r="GE40" s="36">
        <f t="shared" si="122"/>
        <v>26.202656263421147</v>
      </c>
      <c r="GF40" s="35">
        <v>41</v>
      </c>
      <c r="GG40" s="36">
        <f t="shared" si="123"/>
        <v>24.294359244586559</v>
      </c>
      <c r="GH40" s="36">
        <f t="shared" si="124"/>
        <v>24.399670590391068</v>
      </c>
      <c r="GI40" s="35">
        <v>42</v>
      </c>
      <c r="GJ40" s="36">
        <f t="shared" si="125"/>
        <v>22.659482960501336</v>
      </c>
      <c r="GK40" s="36">
        <f t="shared" si="126"/>
        <v>22.736677506533866</v>
      </c>
      <c r="GL40" s="35">
        <v>43</v>
      </c>
      <c r="GM40" s="36">
        <f t="shared" si="127"/>
        <v>21.398426003576091</v>
      </c>
      <c r="GN40" s="36">
        <f t="shared" si="128"/>
        <v>21.611352515975483</v>
      </c>
      <c r="GO40" s="35">
        <v>44</v>
      </c>
      <c r="GP40" s="36">
        <f t="shared" si="129"/>
        <v>20.066625792551392</v>
      </c>
      <c r="GQ40" s="36">
        <f t="shared" si="130"/>
        <v>20.218690325497988</v>
      </c>
      <c r="GR40" s="35">
        <v>45</v>
      </c>
      <c r="GS40" s="36">
        <f t="shared" si="131"/>
        <v>19.126196836019602</v>
      </c>
      <c r="GT40" s="36">
        <f t="shared" si="132"/>
        <v>19.564882731525742</v>
      </c>
      <c r="GU40" s="35">
        <v>46</v>
      </c>
      <c r="GV40" s="36">
        <f t="shared" si="133"/>
        <v>17.895703023713949</v>
      </c>
      <c r="GW40" s="36">
        <f t="shared" si="134"/>
        <v>18.995131483024778</v>
      </c>
      <c r="GX40" s="35">
        <v>47</v>
      </c>
      <c r="GY40" s="36">
        <f t="shared" si="135"/>
        <v>16.535690406725664</v>
      </c>
      <c r="GZ40" s="36">
        <f t="shared" si="136"/>
        <v>17.838449917026864</v>
      </c>
      <c r="HA40" s="35">
        <v>-1.2</v>
      </c>
      <c r="HB40" s="35">
        <v>-0.49</v>
      </c>
      <c r="HC40" s="35">
        <v>0.14000000000000001</v>
      </c>
      <c r="HD40" s="35">
        <v>1.56</v>
      </c>
      <c r="HE40" s="35">
        <v>-2.98</v>
      </c>
      <c r="HF40" s="35">
        <v>-1.01</v>
      </c>
      <c r="HG40" s="35">
        <v>0.85</v>
      </c>
      <c r="HH40" s="35">
        <v>3.14</v>
      </c>
    </row>
    <row r="41" spans="1:216" x14ac:dyDescent="0.2">
      <c r="A41" s="8">
        <v>31</v>
      </c>
      <c r="B41" s="179">
        <v>42385</v>
      </c>
      <c r="C41" s="28" t="str">
        <f t="shared" ca="1" si="39"/>
        <v>NO VIGENTE</v>
      </c>
      <c r="D41" s="8" t="s">
        <v>916</v>
      </c>
      <c r="E41" s="29"/>
      <c r="F41" s="29">
        <v>23.8</v>
      </c>
      <c r="G41" s="29">
        <v>23.5</v>
      </c>
      <c r="H41" s="29">
        <v>26.8</v>
      </c>
      <c r="I41" s="29">
        <v>27.9</v>
      </c>
      <c r="J41" s="29">
        <v>34.1</v>
      </c>
      <c r="K41" s="29">
        <v>44.4</v>
      </c>
      <c r="L41" s="29">
        <v>43.5</v>
      </c>
      <c r="M41" s="30"/>
      <c r="N41" s="30">
        <v>3.6</v>
      </c>
      <c r="O41" s="30">
        <v>4</v>
      </c>
      <c r="P41" s="30">
        <v>5.8</v>
      </c>
      <c r="Q41" s="30">
        <v>4.0999999999999996</v>
      </c>
      <c r="R41" s="30">
        <v>4.3</v>
      </c>
      <c r="S41" s="30">
        <v>3.2</v>
      </c>
      <c r="T41" s="30">
        <v>5</v>
      </c>
      <c r="U41" s="31">
        <f t="shared" si="40"/>
        <v>0</v>
      </c>
      <c r="V41" s="31">
        <f t="shared" si="41"/>
        <v>17.896000000000001</v>
      </c>
      <c r="W41" s="31">
        <f t="shared" si="42"/>
        <v>16.940000000000001</v>
      </c>
      <c r="X41" s="31">
        <f t="shared" si="43"/>
        <v>17.288000000000004</v>
      </c>
      <c r="Y41" s="31">
        <f t="shared" si="44"/>
        <v>21.175999999999998</v>
      </c>
      <c r="Z41" s="31">
        <f t="shared" si="45"/>
        <v>27.048000000000002</v>
      </c>
      <c r="AA41" s="31">
        <f t="shared" si="46"/>
        <v>39.152000000000001</v>
      </c>
      <c r="AB41" s="31">
        <f t="shared" si="47"/>
        <v>35.299999999999997</v>
      </c>
      <c r="AC41" s="32">
        <f t="shared" si="34"/>
        <v>27.628574155497738</v>
      </c>
      <c r="AD41" s="32">
        <f t="shared" si="35"/>
        <v>21.060778335860928</v>
      </c>
      <c r="AE41" s="32">
        <f t="shared" si="36"/>
        <v>18.708330811356962</v>
      </c>
      <c r="AF41" s="33">
        <f t="shared" si="48"/>
        <v>65.3</v>
      </c>
      <c r="AG41" s="33">
        <f t="shared" si="49"/>
        <v>57.504000000000005</v>
      </c>
      <c r="AH41" s="33">
        <f t="shared" si="50"/>
        <v>65.960000000000008</v>
      </c>
      <c r="AI41" s="33">
        <f t="shared" si="51"/>
        <v>71.012</v>
      </c>
      <c r="AJ41" s="33">
        <f t="shared" si="52"/>
        <v>70.323999999999998</v>
      </c>
      <c r="AK41" s="33">
        <f t="shared" si="53"/>
        <v>65.652000000000001</v>
      </c>
      <c r="AL41" s="33">
        <f t="shared" si="54"/>
        <v>53.347999999999999</v>
      </c>
      <c r="AM41" s="33">
        <f t="shared" si="55"/>
        <v>55.100000000000009</v>
      </c>
      <c r="AN41" s="32">
        <f t="shared" si="56"/>
        <v>24.496638361646077</v>
      </c>
      <c r="AO41" s="34">
        <v>1</v>
      </c>
      <c r="AP41" s="35">
        <v>51.4</v>
      </c>
      <c r="AQ41" s="35">
        <v>62.6</v>
      </c>
      <c r="AR41" s="35">
        <v>70.8</v>
      </c>
      <c r="AS41" s="35">
        <v>81</v>
      </c>
      <c r="AT41" s="35">
        <v>90.4</v>
      </c>
      <c r="AU41" s="35">
        <v>96.2</v>
      </c>
      <c r="AV41" s="35">
        <v>94.7</v>
      </c>
      <c r="AW41" s="35">
        <v>92.3</v>
      </c>
      <c r="AX41" s="34">
        <v>2</v>
      </c>
      <c r="AY41" s="35">
        <v>59.5</v>
      </c>
      <c r="AZ41" s="35">
        <v>68.900000000000006</v>
      </c>
      <c r="BA41" s="35">
        <v>78.3</v>
      </c>
      <c r="BB41" s="35">
        <v>84.3</v>
      </c>
      <c r="BC41" s="35">
        <v>92.8</v>
      </c>
      <c r="BD41" s="35">
        <v>96.3</v>
      </c>
      <c r="BE41" s="35">
        <v>94</v>
      </c>
      <c r="BF41" s="35">
        <v>90</v>
      </c>
      <c r="BG41" s="34">
        <v>3</v>
      </c>
      <c r="BH41" s="35">
        <v>59.8</v>
      </c>
      <c r="BI41" s="35">
        <v>71.099999999999994</v>
      </c>
      <c r="BJ41" s="35">
        <v>80.8</v>
      </c>
      <c r="BK41" s="35">
        <v>88</v>
      </c>
      <c r="BL41" s="35">
        <v>95</v>
      </c>
      <c r="BM41" s="35">
        <v>94.4</v>
      </c>
      <c r="BN41" s="35">
        <v>94.1</v>
      </c>
      <c r="BO41" s="35">
        <v>89</v>
      </c>
      <c r="BP41" s="34">
        <v>4</v>
      </c>
      <c r="BQ41" s="35">
        <v>65.400000000000006</v>
      </c>
      <c r="BR41" s="35">
        <v>77.2</v>
      </c>
      <c r="BS41" s="35">
        <v>84.5</v>
      </c>
      <c r="BT41" s="35">
        <v>89.8</v>
      </c>
      <c r="BU41" s="35">
        <v>95.5</v>
      </c>
      <c r="BV41" s="35">
        <v>94.3</v>
      </c>
      <c r="BW41" s="35">
        <v>92.5</v>
      </c>
      <c r="BX41" s="35">
        <v>88.8</v>
      </c>
      <c r="BY41" s="34">
        <v>5</v>
      </c>
      <c r="BZ41" s="35">
        <v>65.3</v>
      </c>
      <c r="CA41" s="35">
        <v>77.400000000000006</v>
      </c>
      <c r="CB41" s="35">
        <v>86.5</v>
      </c>
      <c r="CC41" s="35">
        <v>92.5</v>
      </c>
      <c r="CD41" s="35">
        <v>96.4</v>
      </c>
      <c r="CE41" s="35">
        <v>93</v>
      </c>
      <c r="CF41" s="35">
        <v>90.4</v>
      </c>
      <c r="CG41" s="35">
        <v>83.7</v>
      </c>
      <c r="CH41" s="34">
        <v>6</v>
      </c>
      <c r="CI41" s="35">
        <v>70.7</v>
      </c>
      <c r="CJ41" s="35">
        <v>82</v>
      </c>
      <c r="CK41" s="35">
        <v>89.3</v>
      </c>
      <c r="CL41" s="35">
        <v>93.3</v>
      </c>
      <c r="CM41" s="35">
        <v>95.5</v>
      </c>
      <c r="CN41" s="35">
        <v>93</v>
      </c>
      <c r="CO41" s="35">
        <v>90.1</v>
      </c>
      <c r="CP41" s="35">
        <v>83</v>
      </c>
      <c r="CQ41" s="34">
        <v>7</v>
      </c>
      <c r="CR41" s="35">
        <v>75.599999999999994</v>
      </c>
      <c r="CS41" s="35">
        <v>84.2</v>
      </c>
      <c r="CT41" s="35">
        <v>90.1</v>
      </c>
      <c r="CU41" s="35">
        <v>93.6</v>
      </c>
      <c r="CV41" s="35">
        <v>96.2</v>
      </c>
      <c r="CW41" s="35">
        <v>91.3</v>
      </c>
      <c r="CX41" s="35">
        <v>87.9</v>
      </c>
      <c r="CY41" s="35">
        <v>81.900000000000006</v>
      </c>
      <c r="CZ41" s="34">
        <v>8</v>
      </c>
      <c r="DA41" s="35">
        <v>77.599999999999994</v>
      </c>
      <c r="DB41" s="35">
        <v>88</v>
      </c>
      <c r="DC41" s="35">
        <v>93.4</v>
      </c>
      <c r="DD41" s="35">
        <v>93.8</v>
      </c>
      <c r="DE41" s="35">
        <v>94.2</v>
      </c>
      <c r="DF41" s="35">
        <v>91.4</v>
      </c>
      <c r="DG41" s="35">
        <v>87.9</v>
      </c>
      <c r="DH41" s="35">
        <v>79.900000000000006</v>
      </c>
      <c r="DI41" s="35">
        <v>1</v>
      </c>
      <c r="DJ41" s="36">
        <f t="shared" si="57"/>
        <v>51.4</v>
      </c>
      <c r="DK41" s="36">
        <f t="shared" si="58"/>
        <v>44.704000000000001</v>
      </c>
      <c r="DL41" s="36">
        <f t="shared" si="59"/>
        <v>53.86</v>
      </c>
      <c r="DM41" s="36">
        <f t="shared" si="60"/>
        <v>63.711999999999996</v>
      </c>
      <c r="DN41" s="36">
        <f t="shared" si="61"/>
        <v>69.224000000000004</v>
      </c>
      <c r="DO41" s="36">
        <f t="shared" si="62"/>
        <v>69.152000000000001</v>
      </c>
      <c r="DP41" s="36">
        <f t="shared" si="63"/>
        <v>55.548000000000002</v>
      </c>
      <c r="DQ41" s="36">
        <f t="shared" si="64"/>
        <v>57</v>
      </c>
      <c r="DR41" s="35">
        <v>42</v>
      </c>
      <c r="DS41" s="36">
        <f t="shared" si="65"/>
        <v>59.5</v>
      </c>
      <c r="DT41" s="36">
        <f t="shared" si="66"/>
        <v>51.004000000000005</v>
      </c>
      <c r="DU41" s="36">
        <f t="shared" si="67"/>
        <v>61.36</v>
      </c>
      <c r="DV41" s="36">
        <f t="shared" si="68"/>
        <v>67.012</v>
      </c>
      <c r="DW41" s="36">
        <f t="shared" si="69"/>
        <v>71.623999999999995</v>
      </c>
      <c r="DX41" s="36">
        <f t="shared" si="70"/>
        <v>69.251999999999995</v>
      </c>
      <c r="DY41" s="36">
        <f t="shared" si="71"/>
        <v>54.847999999999999</v>
      </c>
      <c r="DZ41" s="36">
        <f t="shared" si="72"/>
        <v>54.7</v>
      </c>
      <c r="EA41" s="35">
        <v>43</v>
      </c>
      <c r="EB41" s="36">
        <f t="shared" si="73"/>
        <v>59.8</v>
      </c>
      <c r="EC41" s="36">
        <f t="shared" si="74"/>
        <v>53.203999999999994</v>
      </c>
      <c r="ED41" s="36">
        <f t="shared" si="75"/>
        <v>63.86</v>
      </c>
      <c r="EE41" s="36">
        <f t="shared" si="76"/>
        <v>70.711999999999989</v>
      </c>
      <c r="EF41" s="36">
        <f t="shared" si="77"/>
        <v>73.823999999999998</v>
      </c>
      <c r="EG41" s="36">
        <f t="shared" si="78"/>
        <v>67.352000000000004</v>
      </c>
      <c r="EH41" s="36">
        <f t="shared" si="79"/>
        <v>54.947999999999993</v>
      </c>
      <c r="EI41" s="36">
        <f t="shared" si="80"/>
        <v>53.7</v>
      </c>
      <c r="EJ41" s="35">
        <v>44</v>
      </c>
      <c r="EK41" s="36">
        <f t="shared" si="81"/>
        <v>65.400000000000006</v>
      </c>
      <c r="EL41" s="36">
        <f t="shared" si="82"/>
        <v>59.304000000000002</v>
      </c>
      <c r="EM41" s="36">
        <f t="shared" si="83"/>
        <v>67.56</v>
      </c>
      <c r="EN41" s="36">
        <f t="shared" si="84"/>
        <v>72.512</v>
      </c>
      <c r="EO41" s="36">
        <f t="shared" si="85"/>
        <v>74.323999999999998</v>
      </c>
      <c r="EP41" s="36">
        <f t="shared" si="86"/>
        <v>67.251999999999995</v>
      </c>
      <c r="EQ41" s="36">
        <f t="shared" si="87"/>
        <v>53.347999999999999</v>
      </c>
      <c r="ER41" s="36">
        <f t="shared" si="88"/>
        <v>53.5</v>
      </c>
      <c r="ES41" s="35">
        <v>45</v>
      </c>
      <c r="ET41" s="36">
        <f t="shared" si="89"/>
        <v>65.3</v>
      </c>
      <c r="EU41" s="36">
        <f t="shared" si="90"/>
        <v>59.504000000000005</v>
      </c>
      <c r="EV41" s="36">
        <f t="shared" si="91"/>
        <v>69.56</v>
      </c>
      <c r="EW41" s="36">
        <f t="shared" si="92"/>
        <v>75.211999999999989</v>
      </c>
      <c r="EX41" s="36">
        <f t="shared" si="93"/>
        <v>75.224000000000004</v>
      </c>
      <c r="EY41" s="36">
        <f t="shared" si="94"/>
        <v>65.951999999999998</v>
      </c>
      <c r="EZ41" s="36">
        <f t="shared" si="95"/>
        <v>51.248000000000005</v>
      </c>
      <c r="FA41" s="36">
        <f t="shared" si="96"/>
        <v>48.400000000000006</v>
      </c>
      <c r="FB41" s="35">
        <v>46</v>
      </c>
      <c r="FC41" s="36">
        <f t="shared" si="97"/>
        <v>70.7</v>
      </c>
      <c r="FD41" s="36">
        <f t="shared" si="98"/>
        <v>64.103999999999999</v>
      </c>
      <c r="FE41" s="36">
        <f t="shared" si="99"/>
        <v>72.36</v>
      </c>
      <c r="FF41" s="36">
        <f t="shared" si="100"/>
        <v>76.012</v>
      </c>
      <c r="FG41" s="36">
        <f t="shared" si="101"/>
        <v>74.323999999999998</v>
      </c>
      <c r="FH41" s="36">
        <f t="shared" si="102"/>
        <v>65.951999999999998</v>
      </c>
      <c r="FI41" s="36">
        <f t="shared" si="103"/>
        <v>50.947999999999993</v>
      </c>
      <c r="FJ41" s="36">
        <f t="shared" si="104"/>
        <v>47.7</v>
      </c>
      <c r="FK41" s="35">
        <v>47</v>
      </c>
      <c r="FL41" s="36">
        <f t="shared" si="105"/>
        <v>75.599999999999994</v>
      </c>
      <c r="FM41" s="36">
        <f t="shared" si="106"/>
        <v>66.304000000000002</v>
      </c>
      <c r="FN41" s="36">
        <f t="shared" si="107"/>
        <v>73.16</v>
      </c>
      <c r="FO41" s="36">
        <f t="shared" si="108"/>
        <v>76.311999999999983</v>
      </c>
      <c r="FP41" s="36">
        <f t="shared" si="109"/>
        <v>75.024000000000001</v>
      </c>
      <c r="FQ41" s="36">
        <f t="shared" si="110"/>
        <v>64.251999999999995</v>
      </c>
      <c r="FR41" s="36">
        <f t="shared" si="111"/>
        <v>48.748000000000005</v>
      </c>
      <c r="FS41" s="36">
        <f t="shared" si="112"/>
        <v>46.600000000000009</v>
      </c>
      <c r="FT41" s="35">
        <v>48</v>
      </c>
      <c r="FU41" s="36">
        <f t="shared" si="113"/>
        <v>77.599999999999994</v>
      </c>
      <c r="FV41" s="36">
        <f t="shared" si="114"/>
        <v>70.103999999999999</v>
      </c>
      <c r="FW41" s="36">
        <f t="shared" si="115"/>
        <v>76.460000000000008</v>
      </c>
      <c r="FX41" s="36">
        <f t="shared" si="116"/>
        <v>76.512</v>
      </c>
      <c r="FY41" s="36">
        <f t="shared" si="117"/>
        <v>73.024000000000001</v>
      </c>
      <c r="FZ41" s="36">
        <f t="shared" si="118"/>
        <v>64.352000000000004</v>
      </c>
      <c r="GA41" s="36">
        <f t="shared" si="119"/>
        <v>48.748000000000005</v>
      </c>
      <c r="GB41" s="36">
        <f t="shared" si="120"/>
        <v>44.600000000000009</v>
      </c>
      <c r="GC41" s="35">
        <v>41</v>
      </c>
      <c r="GD41" s="36">
        <f t="shared" si="121"/>
        <v>26.944035812918756</v>
      </c>
      <c r="GE41" s="36">
        <f t="shared" si="122"/>
        <v>26.973798708967621</v>
      </c>
      <c r="GF41" s="35">
        <v>42</v>
      </c>
      <c r="GG41" s="36">
        <f t="shared" si="123"/>
        <v>25.091496126522173</v>
      </c>
      <c r="GH41" s="36">
        <f t="shared" si="124"/>
        <v>25.218337387670076</v>
      </c>
      <c r="GI41" s="35">
        <v>43</v>
      </c>
      <c r="GJ41" s="36">
        <f t="shared" si="125"/>
        <v>23.421704161567931</v>
      </c>
      <c r="GK41" s="36">
        <f t="shared" si="126"/>
        <v>23.513866759459731</v>
      </c>
      <c r="GL41" s="35">
        <v>44</v>
      </c>
      <c r="GM41" s="36">
        <f t="shared" si="127"/>
        <v>22.170348458173819</v>
      </c>
      <c r="GN41" s="36">
        <f t="shared" si="128"/>
        <v>22.425933685317318</v>
      </c>
      <c r="GO41" s="35">
        <v>45</v>
      </c>
      <c r="GP41" s="36">
        <f t="shared" si="129"/>
        <v>20.759372018078196</v>
      </c>
      <c r="GQ41" s="36">
        <f t="shared" si="130"/>
        <v>20.938282728093697</v>
      </c>
      <c r="GR41" s="35">
        <v>46</v>
      </c>
      <c r="GS41" s="36">
        <f t="shared" si="131"/>
        <v>19.886563308775166</v>
      </c>
      <c r="GT41" s="36">
        <f t="shared" si="132"/>
        <v>20.414484824294021</v>
      </c>
      <c r="GU41" s="35">
        <v>47</v>
      </c>
      <c r="GV41" s="36">
        <f t="shared" si="133"/>
        <v>18.581253693182319</v>
      </c>
      <c r="GW41" s="36">
        <f t="shared" si="134"/>
        <v>19.900065699370799</v>
      </c>
      <c r="GX41" s="35">
        <v>48</v>
      </c>
      <c r="GY41" s="36">
        <f t="shared" si="135"/>
        <v>17.453840541739226</v>
      </c>
      <c r="GZ41" s="36">
        <f t="shared" si="136"/>
        <v>19.129853384806893</v>
      </c>
      <c r="HA41" s="35">
        <v>-1.2</v>
      </c>
      <c r="HB41" s="35">
        <v>-0.49</v>
      </c>
      <c r="HC41" s="35">
        <v>0.14000000000000001</v>
      </c>
      <c r="HD41" s="35">
        <v>1.56</v>
      </c>
      <c r="HE41" s="35">
        <v>-2.98</v>
      </c>
      <c r="HF41" s="35">
        <v>-1.01</v>
      </c>
      <c r="HG41" s="35">
        <v>0.85</v>
      </c>
      <c r="HH41" s="35">
        <v>3.14</v>
      </c>
    </row>
    <row r="42" spans="1:216" x14ac:dyDescent="0.2">
      <c r="A42" s="8">
        <v>32</v>
      </c>
      <c r="B42" s="179">
        <v>42365</v>
      </c>
      <c r="C42" s="28" t="str">
        <f t="shared" ca="1" si="39"/>
        <v>NO VIGENTE</v>
      </c>
      <c r="D42" s="8" t="s">
        <v>917</v>
      </c>
      <c r="E42" s="29"/>
      <c r="F42" s="29">
        <v>25.9</v>
      </c>
      <c r="G42" s="29">
        <v>25.4</v>
      </c>
      <c r="H42" s="29">
        <v>30.9</v>
      </c>
      <c r="I42" s="29">
        <v>26.1</v>
      </c>
      <c r="J42" s="29">
        <v>31.9</v>
      </c>
      <c r="K42" s="29">
        <v>35.4</v>
      </c>
      <c r="L42" s="29">
        <v>43.3</v>
      </c>
      <c r="M42" s="30"/>
      <c r="N42" s="30">
        <v>4.0999999999999996</v>
      </c>
      <c r="O42" s="30">
        <v>3.8</v>
      </c>
      <c r="P42" s="30">
        <v>4.4000000000000004</v>
      </c>
      <c r="Q42" s="30">
        <v>3.8</v>
      </c>
      <c r="R42" s="30">
        <v>5.0999999999999996</v>
      </c>
      <c r="S42" s="30">
        <v>6.2</v>
      </c>
      <c r="T42" s="30">
        <v>6.3</v>
      </c>
      <c r="U42" s="31">
        <f t="shared" si="40"/>
        <v>0</v>
      </c>
      <c r="V42" s="31">
        <f t="shared" si="41"/>
        <v>19.175999999999998</v>
      </c>
      <c r="W42" s="31">
        <f t="shared" si="42"/>
        <v>19.167999999999999</v>
      </c>
      <c r="X42" s="31">
        <f t="shared" si="43"/>
        <v>23.683999999999997</v>
      </c>
      <c r="Y42" s="31">
        <f t="shared" si="44"/>
        <v>19.868000000000002</v>
      </c>
      <c r="Z42" s="31">
        <f t="shared" si="45"/>
        <v>23.536000000000001</v>
      </c>
      <c r="AA42" s="31">
        <f t="shared" si="46"/>
        <v>25.231999999999999</v>
      </c>
      <c r="AB42" s="31">
        <f t="shared" si="47"/>
        <v>32.967999999999996</v>
      </c>
      <c r="AC42" s="32">
        <f t="shared" si="34"/>
        <v>24.113319655684553</v>
      </c>
      <c r="AD42" s="32">
        <f t="shared" si="35"/>
        <v>21.605701605072323</v>
      </c>
      <c r="AE42" s="32">
        <f t="shared" si="36"/>
        <v>20.8698409896854</v>
      </c>
      <c r="AF42" s="33">
        <f t="shared" si="48"/>
        <v>65.3</v>
      </c>
      <c r="AG42" s="33">
        <f t="shared" si="49"/>
        <v>56.224000000000004</v>
      </c>
      <c r="AH42" s="33">
        <f t="shared" si="50"/>
        <v>63.732000000000006</v>
      </c>
      <c r="AI42" s="33">
        <f t="shared" si="51"/>
        <v>64.616</v>
      </c>
      <c r="AJ42" s="33">
        <f t="shared" si="52"/>
        <v>71.632000000000005</v>
      </c>
      <c r="AK42" s="33">
        <f t="shared" si="53"/>
        <v>69.164000000000001</v>
      </c>
      <c r="AL42" s="33">
        <f t="shared" si="54"/>
        <v>67.268000000000001</v>
      </c>
      <c r="AM42" s="33">
        <f t="shared" si="55"/>
        <v>57.432000000000009</v>
      </c>
      <c r="AN42" s="32">
        <f t="shared" si="56"/>
        <v>24.22983754862868</v>
      </c>
      <c r="AO42" s="34">
        <v>1</v>
      </c>
      <c r="AP42" s="35">
        <v>51.4</v>
      </c>
      <c r="AQ42" s="35">
        <v>62.6</v>
      </c>
      <c r="AR42" s="35">
        <v>70.8</v>
      </c>
      <c r="AS42" s="35">
        <v>81</v>
      </c>
      <c r="AT42" s="35">
        <v>90.4</v>
      </c>
      <c r="AU42" s="35">
        <v>96.2</v>
      </c>
      <c r="AV42" s="35">
        <v>94.7</v>
      </c>
      <c r="AW42" s="35">
        <v>92.3</v>
      </c>
      <c r="AX42" s="34">
        <v>2</v>
      </c>
      <c r="AY42" s="35">
        <v>59.5</v>
      </c>
      <c r="AZ42" s="35">
        <v>68.900000000000006</v>
      </c>
      <c r="BA42" s="35">
        <v>78.3</v>
      </c>
      <c r="BB42" s="35">
        <v>84.3</v>
      </c>
      <c r="BC42" s="35">
        <v>92.8</v>
      </c>
      <c r="BD42" s="35">
        <v>96.3</v>
      </c>
      <c r="BE42" s="35">
        <v>94</v>
      </c>
      <c r="BF42" s="35">
        <v>90</v>
      </c>
      <c r="BG42" s="34">
        <v>3</v>
      </c>
      <c r="BH42" s="35">
        <v>59.8</v>
      </c>
      <c r="BI42" s="35">
        <v>71.099999999999994</v>
      </c>
      <c r="BJ42" s="35">
        <v>80.8</v>
      </c>
      <c r="BK42" s="35">
        <v>88</v>
      </c>
      <c r="BL42" s="35">
        <v>95</v>
      </c>
      <c r="BM42" s="35">
        <v>94.4</v>
      </c>
      <c r="BN42" s="35">
        <v>94.1</v>
      </c>
      <c r="BO42" s="35">
        <v>89</v>
      </c>
      <c r="BP42" s="34">
        <v>4</v>
      </c>
      <c r="BQ42" s="35">
        <v>65.400000000000006</v>
      </c>
      <c r="BR42" s="35">
        <v>77.2</v>
      </c>
      <c r="BS42" s="35">
        <v>84.5</v>
      </c>
      <c r="BT42" s="35">
        <v>89.8</v>
      </c>
      <c r="BU42" s="35">
        <v>95.5</v>
      </c>
      <c r="BV42" s="35">
        <v>94.3</v>
      </c>
      <c r="BW42" s="35">
        <v>92.5</v>
      </c>
      <c r="BX42" s="35">
        <v>88.8</v>
      </c>
      <c r="BY42" s="34">
        <v>5</v>
      </c>
      <c r="BZ42" s="35">
        <v>65.3</v>
      </c>
      <c r="CA42" s="35">
        <v>77.400000000000006</v>
      </c>
      <c r="CB42" s="35">
        <v>86.5</v>
      </c>
      <c r="CC42" s="35">
        <v>92.5</v>
      </c>
      <c r="CD42" s="35">
        <v>96.4</v>
      </c>
      <c r="CE42" s="35">
        <v>93</v>
      </c>
      <c r="CF42" s="35">
        <v>90.4</v>
      </c>
      <c r="CG42" s="35">
        <v>83.7</v>
      </c>
      <c r="CH42" s="34">
        <v>6</v>
      </c>
      <c r="CI42" s="35">
        <v>70.7</v>
      </c>
      <c r="CJ42" s="35">
        <v>82</v>
      </c>
      <c r="CK42" s="35">
        <v>89.3</v>
      </c>
      <c r="CL42" s="35">
        <v>93.3</v>
      </c>
      <c r="CM42" s="35">
        <v>95.5</v>
      </c>
      <c r="CN42" s="35">
        <v>93</v>
      </c>
      <c r="CO42" s="35">
        <v>90.1</v>
      </c>
      <c r="CP42" s="35">
        <v>83</v>
      </c>
      <c r="CQ42" s="34">
        <v>7</v>
      </c>
      <c r="CR42" s="35">
        <v>75.599999999999994</v>
      </c>
      <c r="CS42" s="35">
        <v>84.2</v>
      </c>
      <c r="CT42" s="35">
        <v>90.1</v>
      </c>
      <c r="CU42" s="35">
        <v>93.6</v>
      </c>
      <c r="CV42" s="35">
        <v>96.2</v>
      </c>
      <c r="CW42" s="35">
        <v>91.3</v>
      </c>
      <c r="CX42" s="35">
        <v>87.9</v>
      </c>
      <c r="CY42" s="35">
        <v>81.900000000000006</v>
      </c>
      <c r="CZ42" s="34">
        <v>8</v>
      </c>
      <c r="DA42" s="35">
        <v>77.599999999999994</v>
      </c>
      <c r="DB42" s="35">
        <v>88</v>
      </c>
      <c r="DC42" s="35">
        <v>93.4</v>
      </c>
      <c r="DD42" s="35">
        <v>93.8</v>
      </c>
      <c r="DE42" s="35">
        <v>94.2</v>
      </c>
      <c r="DF42" s="35">
        <v>91.4</v>
      </c>
      <c r="DG42" s="35">
        <v>87.9</v>
      </c>
      <c r="DH42" s="35">
        <v>79.900000000000006</v>
      </c>
      <c r="DI42" s="35">
        <v>1</v>
      </c>
      <c r="DJ42" s="36">
        <f t="shared" si="57"/>
        <v>51.4</v>
      </c>
      <c r="DK42" s="36">
        <f t="shared" si="58"/>
        <v>43.424000000000007</v>
      </c>
      <c r="DL42" s="36">
        <f t="shared" si="59"/>
        <v>51.631999999999998</v>
      </c>
      <c r="DM42" s="36">
        <f t="shared" si="60"/>
        <v>57.316000000000003</v>
      </c>
      <c r="DN42" s="36">
        <f t="shared" si="61"/>
        <v>70.532000000000011</v>
      </c>
      <c r="DO42" s="36">
        <f t="shared" si="62"/>
        <v>72.664000000000001</v>
      </c>
      <c r="DP42" s="36">
        <f t="shared" si="63"/>
        <v>69.468000000000004</v>
      </c>
      <c r="DQ42" s="36">
        <f t="shared" si="64"/>
        <v>59.332000000000001</v>
      </c>
      <c r="DR42" s="35">
        <v>43</v>
      </c>
      <c r="DS42" s="36">
        <f t="shared" si="65"/>
        <v>59.5</v>
      </c>
      <c r="DT42" s="36">
        <f t="shared" si="66"/>
        <v>49.724000000000004</v>
      </c>
      <c r="DU42" s="36">
        <f t="shared" si="67"/>
        <v>59.131999999999998</v>
      </c>
      <c r="DV42" s="36">
        <f t="shared" si="68"/>
        <v>60.616</v>
      </c>
      <c r="DW42" s="36">
        <f t="shared" si="69"/>
        <v>72.931999999999988</v>
      </c>
      <c r="DX42" s="36">
        <f t="shared" si="70"/>
        <v>72.763999999999996</v>
      </c>
      <c r="DY42" s="36">
        <f t="shared" si="71"/>
        <v>68.768000000000001</v>
      </c>
      <c r="DZ42" s="36">
        <f t="shared" si="72"/>
        <v>57.032000000000004</v>
      </c>
      <c r="EA42" s="35">
        <v>44</v>
      </c>
      <c r="EB42" s="36">
        <f t="shared" si="73"/>
        <v>59.8</v>
      </c>
      <c r="EC42" s="36">
        <f t="shared" si="74"/>
        <v>51.923999999999992</v>
      </c>
      <c r="ED42" s="36">
        <f t="shared" si="75"/>
        <v>61.631999999999998</v>
      </c>
      <c r="EE42" s="36">
        <f t="shared" si="76"/>
        <v>64.316000000000003</v>
      </c>
      <c r="EF42" s="36">
        <f t="shared" si="77"/>
        <v>75.132000000000005</v>
      </c>
      <c r="EG42" s="36">
        <f t="shared" si="78"/>
        <v>70.864000000000004</v>
      </c>
      <c r="EH42" s="36">
        <f t="shared" si="79"/>
        <v>68.867999999999995</v>
      </c>
      <c r="EI42" s="36">
        <f t="shared" si="80"/>
        <v>56.032000000000004</v>
      </c>
      <c r="EJ42" s="35">
        <v>45</v>
      </c>
      <c r="EK42" s="36">
        <f t="shared" si="81"/>
        <v>65.400000000000006</v>
      </c>
      <c r="EL42" s="36">
        <f t="shared" si="82"/>
        <v>58.024000000000001</v>
      </c>
      <c r="EM42" s="36">
        <f t="shared" si="83"/>
        <v>65.331999999999994</v>
      </c>
      <c r="EN42" s="36">
        <f t="shared" si="84"/>
        <v>66.116</v>
      </c>
      <c r="EO42" s="36">
        <f t="shared" si="85"/>
        <v>75.632000000000005</v>
      </c>
      <c r="EP42" s="36">
        <f t="shared" si="86"/>
        <v>70.763999999999996</v>
      </c>
      <c r="EQ42" s="36">
        <f t="shared" si="87"/>
        <v>67.268000000000001</v>
      </c>
      <c r="ER42" s="36">
        <f t="shared" si="88"/>
        <v>55.832000000000001</v>
      </c>
      <c r="ES42" s="35">
        <v>46</v>
      </c>
      <c r="ET42" s="36">
        <f t="shared" si="89"/>
        <v>65.3</v>
      </c>
      <c r="EU42" s="36">
        <f t="shared" si="90"/>
        <v>58.224000000000004</v>
      </c>
      <c r="EV42" s="36">
        <f t="shared" si="91"/>
        <v>67.331999999999994</v>
      </c>
      <c r="EW42" s="36">
        <f t="shared" si="92"/>
        <v>68.816000000000003</v>
      </c>
      <c r="EX42" s="36">
        <f t="shared" si="93"/>
        <v>76.532000000000011</v>
      </c>
      <c r="EY42" s="36">
        <f t="shared" si="94"/>
        <v>69.463999999999999</v>
      </c>
      <c r="EZ42" s="36">
        <f t="shared" si="95"/>
        <v>65.168000000000006</v>
      </c>
      <c r="FA42" s="36">
        <f t="shared" si="96"/>
        <v>50.732000000000006</v>
      </c>
      <c r="FB42" s="35">
        <v>47</v>
      </c>
      <c r="FC42" s="36">
        <f t="shared" si="97"/>
        <v>70.7</v>
      </c>
      <c r="FD42" s="36">
        <f t="shared" si="98"/>
        <v>62.823999999999998</v>
      </c>
      <c r="FE42" s="36">
        <f t="shared" si="99"/>
        <v>70.132000000000005</v>
      </c>
      <c r="FF42" s="36">
        <f t="shared" si="100"/>
        <v>69.616</v>
      </c>
      <c r="FG42" s="36">
        <f t="shared" si="101"/>
        <v>75.632000000000005</v>
      </c>
      <c r="FH42" s="36">
        <f t="shared" si="102"/>
        <v>69.463999999999999</v>
      </c>
      <c r="FI42" s="36">
        <f t="shared" si="103"/>
        <v>64.867999999999995</v>
      </c>
      <c r="FJ42" s="36">
        <f t="shared" si="104"/>
        <v>50.032000000000004</v>
      </c>
      <c r="FK42" s="35">
        <v>48</v>
      </c>
      <c r="FL42" s="36">
        <f t="shared" si="105"/>
        <v>75.599999999999994</v>
      </c>
      <c r="FM42" s="36">
        <f t="shared" si="106"/>
        <v>65.024000000000001</v>
      </c>
      <c r="FN42" s="36">
        <f t="shared" si="107"/>
        <v>70.931999999999988</v>
      </c>
      <c r="FO42" s="36">
        <f t="shared" si="108"/>
        <v>69.915999999999997</v>
      </c>
      <c r="FP42" s="36">
        <f t="shared" si="109"/>
        <v>76.331999999999994</v>
      </c>
      <c r="FQ42" s="36">
        <f t="shared" si="110"/>
        <v>67.763999999999996</v>
      </c>
      <c r="FR42" s="36">
        <f t="shared" si="111"/>
        <v>62.668000000000006</v>
      </c>
      <c r="FS42" s="36">
        <f t="shared" si="112"/>
        <v>48.932000000000009</v>
      </c>
      <c r="FT42" s="35">
        <v>49</v>
      </c>
      <c r="FU42" s="36">
        <f t="shared" si="113"/>
        <v>77.599999999999994</v>
      </c>
      <c r="FV42" s="36">
        <f t="shared" si="114"/>
        <v>68.823999999999998</v>
      </c>
      <c r="FW42" s="36">
        <f t="shared" si="115"/>
        <v>74.231999999999999</v>
      </c>
      <c r="FX42" s="36">
        <f t="shared" si="116"/>
        <v>70.116</v>
      </c>
      <c r="FY42" s="36">
        <f t="shared" si="117"/>
        <v>74.331999999999994</v>
      </c>
      <c r="FZ42" s="36">
        <f t="shared" si="118"/>
        <v>67.864000000000004</v>
      </c>
      <c r="GA42" s="36">
        <f t="shared" si="119"/>
        <v>62.668000000000006</v>
      </c>
      <c r="GB42" s="36">
        <f t="shared" si="120"/>
        <v>46.932000000000009</v>
      </c>
      <c r="GC42" s="35">
        <v>42</v>
      </c>
      <c r="GD42" s="36">
        <f t="shared" si="121"/>
        <v>23.944849030840047</v>
      </c>
      <c r="GE42" s="36">
        <f t="shared" si="122"/>
        <v>23.9597431116416</v>
      </c>
      <c r="GF42" s="35">
        <v>43</v>
      </c>
      <c r="GG42" s="36">
        <f t="shared" si="123"/>
        <v>23.051205840576031</v>
      </c>
      <c r="GH42" s="36">
        <f t="shared" si="124"/>
        <v>23.13006312063095</v>
      </c>
      <c r="GI42" s="35">
        <v>44</v>
      </c>
      <c r="GJ42" s="36">
        <f t="shared" si="125"/>
        <v>22.352660328583397</v>
      </c>
      <c r="GK42" s="36">
        <f t="shared" si="126"/>
        <v>22.424545555463766</v>
      </c>
      <c r="GL42" s="35">
        <v>45</v>
      </c>
      <c r="GM42" s="36">
        <f t="shared" si="127"/>
        <v>21.816568190487104</v>
      </c>
      <c r="GN42" s="36">
        <f t="shared" si="128"/>
        <v>22.051607273857897</v>
      </c>
      <c r="GO42" s="35">
        <v>46</v>
      </c>
      <c r="GP42" s="36">
        <f t="shared" si="129"/>
        <v>21.288966064726054</v>
      </c>
      <c r="GQ42" s="36">
        <f t="shared" si="130"/>
        <v>21.491629158415023</v>
      </c>
      <c r="GR42" s="35">
        <v>47</v>
      </c>
      <c r="GS42" s="36">
        <f t="shared" si="131"/>
        <v>20.877195971887645</v>
      </c>
      <c r="GT42" s="36">
        <f t="shared" si="132"/>
        <v>21.551377754198228</v>
      </c>
      <c r="GU42" s="35">
        <v>48</v>
      </c>
      <c r="GV42" s="36">
        <f t="shared" si="133"/>
        <v>19.485942372529422</v>
      </c>
      <c r="GW42" s="36">
        <f t="shared" si="134"/>
        <v>21.177156527283429</v>
      </c>
      <c r="GX42" s="35">
        <v>49</v>
      </c>
      <c r="GY42" s="36">
        <f t="shared" si="135"/>
        <v>18.630673675058077</v>
      </c>
      <c r="GZ42" s="36">
        <f t="shared" si="136"/>
        <v>20.995076842321765</v>
      </c>
      <c r="HA42" s="35">
        <v>-1.2</v>
      </c>
      <c r="HB42" s="35">
        <v>-0.49</v>
      </c>
      <c r="HC42" s="35">
        <v>0.14000000000000001</v>
      </c>
      <c r="HD42" s="35">
        <v>1.56</v>
      </c>
      <c r="HE42" s="35">
        <v>-2.98</v>
      </c>
      <c r="HF42" s="35">
        <v>-1.01</v>
      </c>
      <c r="HG42" s="35">
        <v>0.85</v>
      </c>
      <c r="HH42" s="35">
        <v>3.14</v>
      </c>
    </row>
    <row r="43" spans="1:216" x14ac:dyDescent="0.2">
      <c r="A43" s="8">
        <v>33</v>
      </c>
      <c r="B43" s="179">
        <v>42384</v>
      </c>
      <c r="C43" s="28" t="str">
        <f t="shared" ca="1" si="39"/>
        <v>NO VIGENTE</v>
      </c>
      <c r="D43" s="8" t="s">
        <v>918</v>
      </c>
      <c r="E43" s="29"/>
      <c r="F43" s="29">
        <v>24.3</v>
      </c>
      <c r="G43" s="29">
        <v>23.2</v>
      </c>
      <c r="H43" s="29">
        <v>28.4</v>
      </c>
      <c r="I43" s="29">
        <v>28.2</v>
      </c>
      <c r="J43" s="29">
        <v>32.6</v>
      </c>
      <c r="K43" s="29">
        <v>38.5</v>
      </c>
      <c r="L43" s="29">
        <v>46</v>
      </c>
      <c r="M43" s="30"/>
      <c r="N43" s="30">
        <v>4.8</v>
      </c>
      <c r="O43" s="30">
        <v>5.0999999999999996</v>
      </c>
      <c r="P43" s="30">
        <v>5.5</v>
      </c>
      <c r="Q43" s="30">
        <v>4.3</v>
      </c>
      <c r="R43" s="30">
        <v>5.2</v>
      </c>
      <c r="S43" s="30">
        <v>3.8</v>
      </c>
      <c r="T43" s="30">
        <v>6</v>
      </c>
      <c r="U43" s="31">
        <f t="shared" si="40"/>
        <v>0</v>
      </c>
      <c r="V43" s="31">
        <f t="shared" si="41"/>
        <v>16.428000000000001</v>
      </c>
      <c r="W43" s="31">
        <f t="shared" si="42"/>
        <v>14.836</v>
      </c>
      <c r="X43" s="31">
        <f t="shared" si="43"/>
        <v>19.38</v>
      </c>
      <c r="Y43" s="31">
        <f t="shared" si="44"/>
        <v>21.148</v>
      </c>
      <c r="Z43" s="31">
        <f t="shared" si="45"/>
        <v>24.072000000000003</v>
      </c>
      <c r="AA43" s="31">
        <f t="shared" si="46"/>
        <v>32.268000000000001</v>
      </c>
      <c r="AB43" s="31">
        <f t="shared" si="47"/>
        <v>36.159999999999997</v>
      </c>
      <c r="AC43" s="32">
        <f t="shared" si="34"/>
        <v>25.866858594605763</v>
      </c>
      <c r="AD43" s="32">
        <f t="shared" si="35"/>
        <v>21.26579242693202</v>
      </c>
      <c r="AE43" s="32">
        <f t="shared" si="36"/>
        <v>18.060916867515065</v>
      </c>
      <c r="AF43" s="33">
        <f t="shared" si="48"/>
        <v>65.3</v>
      </c>
      <c r="AG43" s="33">
        <f t="shared" si="49"/>
        <v>58.972000000000008</v>
      </c>
      <c r="AH43" s="33">
        <f t="shared" si="50"/>
        <v>68.064000000000007</v>
      </c>
      <c r="AI43" s="33">
        <f t="shared" si="51"/>
        <v>68.92</v>
      </c>
      <c r="AJ43" s="33">
        <f t="shared" si="52"/>
        <v>70.352000000000004</v>
      </c>
      <c r="AK43" s="33">
        <f t="shared" si="53"/>
        <v>68.628</v>
      </c>
      <c r="AL43" s="33">
        <f t="shared" si="54"/>
        <v>60.231999999999999</v>
      </c>
      <c r="AM43" s="33">
        <f t="shared" si="55"/>
        <v>54.240000000000009</v>
      </c>
      <c r="AN43" s="32">
        <f t="shared" si="56"/>
        <v>24.221060197123649</v>
      </c>
      <c r="AO43" s="34">
        <v>1</v>
      </c>
      <c r="AP43" s="35">
        <v>51.4</v>
      </c>
      <c r="AQ43" s="35">
        <v>62.6</v>
      </c>
      <c r="AR43" s="35">
        <v>70.8</v>
      </c>
      <c r="AS43" s="35">
        <v>81</v>
      </c>
      <c r="AT43" s="35">
        <v>90.4</v>
      </c>
      <c r="AU43" s="35">
        <v>96.2</v>
      </c>
      <c r="AV43" s="35">
        <v>94.7</v>
      </c>
      <c r="AW43" s="35">
        <v>92.3</v>
      </c>
      <c r="AX43" s="34">
        <v>2</v>
      </c>
      <c r="AY43" s="35">
        <v>59.5</v>
      </c>
      <c r="AZ43" s="35">
        <v>68.900000000000006</v>
      </c>
      <c r="BA43" s="35">
        <v>78.3</v>
      </c>
      <c r="BB43" s="35">
        <v>84.3</v>
      </c>
      <c r="BC43" s="35">
        <v>92.8</v>
      </c>
      <c r="BD43" s="35">
        <v>96.3</v>
      </c>
      <c r="BE43" s="35">
        <v>94</v>
      </c>
      <c r="BF43" s="35">
        <v>90</v>
      </c>
      <c r="BG43" s="34">
        <v>3</v>
      </c>
      <c r="BH43" s="35">
        <v>59.8</v>
      </c>
      <c r="BI43" s="35">
        <v>71.099999999999994</v>
      </c>
      <c r="BJ43" s="35">
        <v>80.8</v>
      </c>
      <c r="BK43" s="35">
        <v>88</v>
      </c>
      <c r="BL43" s="35">
        <v>95</v>
      </c>
      <c r="BM43" s="35">
        <v>94.4</v>
      </c>
      <c r="BN43" s="35">
        <v>94.1</v>
      </c>
      <c r="BO43" s="35">
        <v>89</v>
      </c>
      <c r="BP43" s="34">
        <v>4</v>
      </c>
      <c r="BQ43" s="35">
        <v>65.400000000000006</v>
      </c>
      <c r="BR43" s="35">
        <v>77.2</v>
      </c>
      <c r="BS43" s="35">
        <v>84.5</v>
      </c>
      <c r="BT43" s="35">
        <v>89.8</v>
      </c>
      <c r="BU43" s="35">
        <v>95.5</v>
      </c>
      <c r="BV43" s="35">
        <v>94.3</v>
      </c>
      <c r="BW43" s="35">
        <v>92.5</v>
      </c>
      <c r="BX43" s="35">
        <v>88.8</v>
      </c>
      <c r="BY43" s="34">
        <v>5</v>
      </c>
      <c r="BZ43" s="35">
        <v>65.3</v>
      </c>
      <c r="CA43" s="35">
        <v>77.400000000000006</v>
      </c>
      <c r="CB43" s="35">
        <v>86.5</v>
      </c>
      <c r="CC43" s="35">
        <v>92.5</v>
      </c>
      <c r="CD43" s="35">
        <v>96.4</v>
      </c>
      <c r="CE43" s="35">
        <v>93</v>
      </c>
      <c r="CF43" s="35">
        <v>90.4</v>
      </c>
      <c r="CG43" s="35">
        <v>83.7</v>
      </c>
      <c r="CH43" s="34">
        <v>6</v>
      </c>
      <c r="CI43" s="35">
        <v>70.7</v>
      </c>
      <c r="CJ43" s="35">
        <v>82</v>
      </c>
      <c r="CK43" s="35">
        <v>89.3</v>
      </c>
      <c r="CL43" s="35">
        <v>93.3</v>
      </c>
      <c r="CM43" s="35">
        <v>95.5</v>
      </c>
      <c r="CN43" s="35">
        <v>93</v>
      </c>
      <c r="CO43" s="35">
        <v>90.1</v>
      </c>
      <c r="CP43" s="35">
        <v>83</v>
      </c>
      <c r="CQ43" s="34">
        <v>7</v>
      </c>
      <c r="CR43" s="35">
        <v>75.599999999999994</v>
      </c>
      <c r="CS43" s="35">
        <v>84.2</v>
      </c>
      <c r="CT43" s="35">
        <v>90.1</v>
      </c>
      <c r="CU43" s="35">
        <v>93.6</v>
      </c>
      <c r="CV43" s="35">
        <v>96.2</v>
      </c>
      <c r="CW43" s="35">
        <v>91.3</v>
      </c>
      <c r="CX43" s="35">
        <v>87.9</v>
      </c>
      <c r="CY43" s="35">
        <v>81.900000000000006</v>
      </c>
      <c r="CZ43" s="34">
        <v>8</v>
      </c>
      <c r="DA43" s="35">
        <v>77.599999999999994</v>
      </c>
      <c r="DB43" s="35">
        <v>88</v>
      </c>
      <c r="DC43" s="35">
        <v>93.4</v>
      </c>
      <c r="DD43" s="35">
        <v>93.8</v>
      </c>
      <c r="DE43" s="35">
        <v>94.2</v>
      </c>
      <c r="DF43" s="35">
        <v>91.4</v>
      </c>
      <c r="DG43" s="35">
        <v>87.9</v>
      </c>
      <c r="DH43" s="35">
        <v>79.900000000000006</v>
      </c>
      <c r="DI43" s="35">
        <v>1</v>
      </c>
      <c r="DJ43" s="36">
        <f t="shared" si="57"/>
        <v>51.4</v>
      </c>
      <c r="DK43" s="36">
        <f t="shared" si="58"/>
        <v>46.171999999999997</v>
      </c>
      <c r="DL43" s="36">
        <f t="shared" si="59"/>
        <v>55.963999999999999</v>
      </c>
      <c r="DM43" s="36">
        <f t="shared" si="60"/>
        <v>61.620000000000005</v>
      </c>
      <c r="DN43" s="36">
        <f t="shared" si="61"/>
        <v>69.25200000000001</v>
      </c>
      <c r="DO43" s="36">
        <f t="shared" si="62"/>
        <v>72.128</v>
      </c>
      <c r="DP43" s="36">
        <f t="shared" si="63"/>
        <v>62.432000000000002</v>
      </c>
      <c r="DQ43" s="36">
        <f t="shared" si="64"/>
        <v>56.14</v>
      </c>
      <c r="DR43" s="35">
        <v>44</v>
      </c>
      <c r="DS43" s="36">
        <f t="shared" si="65"/>
        <v>59.5</v>
      </c>
      <c r="DT43" s="36">
        <f t="shared" si="66"/>
        <v>52.472000000000008</v>
      </c>
      <c r="DU43" s="36">
        <f t="shared" si="67"/>
        <v>63.463999999999999</v>
      </c>
      <c r="DV43" s="36">
        <f t="shared" si="68"/>
        <v>64.92</v>
      </c>
      <c r="DW43" s="36">
        <f t="shared" si="69"/>
        <v>71.652000000000001</v>
      </c>
      <c r="DX43" s="36">
        <f t="shared" si="70"/>
        <v>72.227999999999994</v>
      </c>
      <c r="DY43" s="36">
        <f t="shared" si="71"/>
        <v>61.731999999999999</v>
      </c>
      <c r="DZ43" s="36">
        <f t="shared" si="72"/>
        <v>53.84</v>
      </c>
      <c r="EA43" s="35">
        <v>45</v>
      </c>
      <c r="EB43" s="36">
        <f t="shared" si="73"/>
        <v>59.8</v>
      </c>
      <c r="EC43" s="36">
        <f t="shared" si="74"/>
        <v>54.671999999999997</v>
      </c>
      <c r="ED43" s="36">
        <f t="shared" si="75"/>
        <v>65.963999999999999</v>
      </c>
      <c r="EE43" s="36">
        <f t="shared" si="76"/>
        <v>68.62</v>
      </c>
      <c r="EF43" s="36">
        <f t="shared" si="77"/>
        <v>73.852000000000004</v>
      </c>
      <c r="EG43" s="36">
        <f t="shared" si="78"/>
        <v>70.328000000000003</v>
      </c>
      <c r="EH43" s="36">
        <f t="shared" si="79"/>
        <v>61.831999999999994</v>
      </c>
      <c r="EI43" s="36">
        <f t="shared" si="80"/>
        <v>52.84</v>
      </c>
      <c r="EJ43" s="35">
        <v>46</v>
      </c>
      <c r="EK43" s="36">
        <f t="shared" si="81"/>
        <v>65.400000000000006</v>
      </c>
      <c r="EL43" s="36">
        <f t="shared" si="82"/>
        <v>60.772000000000006</v>
      </c>
      <c r="EM43" s="36">
        <f t="shared" si="83"/>
        <v>69.664000000000001</v>
      </c>
      <c r="EN43" s="36">
        <f t="shared" si="84"/>
        <v>70.42</v>
      </c>
      <c r="EO43" s="36">
        <f t="shared" si="85"/>
        <v>74.352000000000004</v>
      </c>
      <c r="EP43" s="36">
        <f t="shared" si="86"/>
        <v>70.227999999999994</v>
      </c>
      <c r="EQ43" s="36">
        <f t="shared" si="87"/>
        <v>60.231999999999999</v>
      </c>
      <c r="ER43" s="36">
        <f t="shared" si="88"/>
        <v>52.64</v>
      </c>
      <c r="ES43" s="35">
        <v>47</v>
      </c>
      <c r="ET43" s="36">
        <f t="shared" si="89"/>
        <v>65.3</v>
      </c>
      <c r="EU43" s="36">
        <f t="shared" si="90"/>
        <v>60.972000000000008</v>
      </c>
      <c r="EV43" s="36">
        <f t="shared" si="91"/>
        <v>71.664000000000001</v>
      </c>
      <c r="EW43" s="36">
        <f t="shared" si="92"/>
        <v>73.12</v>
      </c>
      <c r="EX43" s="36">
        <f t="shared" si="93"/>
        <v>75.25200000000001</v>
      </c>
      <c r="EY43" s="36">
        <f t="shared" si="94"/>
        <v>68.927999999999997</v>
      </c>
      <c r="EZ43" s="36">
        <f t="shared" si="95"/>
        <v>58.132000000000005</v>
      </c>
      <c r="FA43" s="36">
        <f t="shared" si="96"/>
        <v>47.540000000000006</v>
      </c>
      <c r="FB43" s="35">
        <v>48</v>
      </c>
      <c r="FC43" s="36">
        <f t="shared" si="97"/>
        <v>70.7</v>
      </c>
      <c r="FD43" s="36">
        <f t="shared" si="98"/>
        <v>65.572000000000003</v>
      </c>
      <c r="FE43" s="36">
        <f t="shared" si="99"/>
        <v>74.463999999999999</v>
      </c>
      <c r="FF43" s="36">
        <f t="shared" si="100"/>
        <v>73.92</v>
      </c>
      <c r="FG43" s="36">
        <f t="shared" si="101"/>
        <v>74.352000000000004</v>
      </c>
      <c r="FH43" s="36">
        <f t="shared" si="102"/>
        <v>68.927999999999997</v>
      </c>
      <c r="FI43" s="36">
        <f t="shared" si="103"/>
        <v>57.831999999999994</v>
      </c>
      <c r="FJ43" s="36">
        <f t="shared" si="104"/>
        <v>46.84</v>
      </c>
      <c r="FK43" s="35">
        <v>49</v>
      </c>
      <c r="FL43" s="36">
        <f t="shared" si="105"/>
        <v>75.599999999999994</v>
      </c>
      <c r="FM43" s="36">
        <f t="shared" si="106"/>
        <v>67.772000000000006</v>
      </c>
      <c r="FN43" s="36">
        <f t="shared" si="107"/>
        <v>75.263999999999996</v>
      </c>
      <c r="FO43" s="36">
        <f t="shared" si="108"/>
        <v>74.22</v>
      </c>
      <c r="FP43" s="36">
        <f t="shared" si="109"/>
        <v>75.052000000000007</v>
      </c>
      <c r="FQ43" s="36">
        <f t="shared" si="110"/>
        <v>67.227999999999994</v>
      </c>
      <c r="FR43" s="36">
        <f t="shared" si="111"/>
        <v>55.632000000000005</v>
      </c>
      <c r="FS43" s="36">
        <f t="shared" si="112"/>
        <v>45.740000000000009</v>
      </c>
      <c r="FT43" s="35">
        <v>50</v>
      </c>
      <c r="FU43" s="36">
        <f t="shared" si="113"/>
        <v>77.599999999999994</v>
      </c>
      <c r="FV43" s="36">
        <f t="shared" si="114"/>
        <v>71.572000000000003</v>
      </c>
      <c r="FW43" s="36">
        <f t="shared" si="115"/>
        <v>78.564000000000007</v>
      </c>
      <c r="FX43" s="36">
        <f t="shared" si="116"/>
        <v>74.42</v>
      </c>
      <c r="FY43" s="36">
        <f t="shared" si="117"/>
        <v>73.052000000000007</v>
      </c>
      <c r="FZ43" s="36">
        <f t="shared" si="118"/>
        <v>67.328000000000003</v>
      </c>
      <c r="GA43" s="36">
        <f t="shared" si="119"/>
        <v>55.632000000000005</v>
      </c>
      <c r="GB43" s="36">
        <f t="shared" si="120"/>
        <v>43.740000000000009</v>
      </c>
      <c r="GC43" s="35">
        <v>43</v>
      </c>
      <c r="GD43" s="36">
        <f t="shared" si="121"/>
        <v>25.386662768648051</v>
      </c>
      <c r="GE43" s="36">
        <f t="shared" si="122"/>
        <v>25.407435270160349</v>
      </c>
      <c r="GF43" s="35">
        <v>44</v>
      </c>
      <c r="GG43" s="36">
        <f t="shared" si="123"/>
        <v>24.03880283707268</v>
      </c>
      <c r="GH43" s="36">
        <f t="shared" si="124"/>
        <v>24.138026748924887</v>
      </c>
      <c r="GI43" s="35">
        <v>45</v>
      </c>
      <c r="GJ43" s="36">
        <f t="shared" si="125"/>
        <v>23.075667401896766</v>
      </c>
      <c r="GK43" s="36">
        <f t="shared" si="126"/>
        <v>23.160702035705071</v>
      </c>
      <c r="GL43" s="35">
        <v>46</v>
      </c>
      <c r="GM43" s="36">
        <f t="shared" si="127"/>
        <v>21.941601475642443</v>
      </c>
      <c r="GN43" s="36">
        <f t="shared" si="128"/>
        <v>22.1837005798956</v>
      </c>
      <c r="GO43" s="35">
        <v>47</v>
      </c>
      <c r="GP43" s="36">
        <f t="shared" si="129"/>
        <v>20.869722046106702</v>
      </c>
      <c r="GQ43" s="36">
        <f t="shared" si="130"/>
        <v>21.053335648368517</v>
      </c>
      <c r="GR43" s="35">
        <v>48</v>
      </c>
      <c r="GS43" s="36">
        <f t="shared" si="131"/>
        <v>19.843236842607226</v>
      </c>
      <c r="GT43" s="36">
        <f t="shared" si="132"/>
        <v>20.365589594803836</v>
      </c>
      <c r="GU43" s="35">
        <v>49</v>
      </c>
      <c r="GV43" s="36">
        <f t="shared" si="133"/>
        <v>18.538334081110492</v>
      </c>
      <c r="GW43" s="36">
        <f t="shared" si="134"/>
        <v>19.842018782421306</v>
      </c>
      <c r="GX43" s="35">
        <v>50</v>
      </c>
      <c r="GY43" s="36">
        <f t="shared" si="135"/>
        <v>17.046354181482698</v>
      </c>
      <c r="GZ43" s="36">
        <f t="shared" si="136"/>
        <v>18.542942712834801</v>
      </c>
      <c r="HA43" s="35">
        <v>-1.2</v>
      </c>
      <c r="HB43" s="35">
        <v>-0.49</v>
      </c>
      <c r="HC43" s="35">
        <v>0.14000000000000001</v>
      </c>
      <c r="HD43" s="35">
        <v>1.56</v>
      </c>
      <c r="HE43" s="35">
        <v>-2.98</v>
      </c>
      <c r="HF43" s="35">
        <v>-1.01</v>
      </c>
      <c r="HG43" s="35">
        <v>0.85</v>
      </c>
      <c r="HH43" s="35">
        <v>3.14</v>
      </c>
    </row>
    <row r="44" spans="1:216" x14ac:dyDescent="0.2">
      <c r="A44" s="8">
        <v>34</v>
      </c>
      <c r="B44" s="179">
        <v>42384</v>
      </c>
      <c r="C44" s="28" t="str">
        <f t="shared" ca="1" si="39"/>
        <v>NO VIGENTE</v>
      </c>
      <c r="D44" s="8" t="s">
        <v>919</v>
      </c>
      <c r="E44" s="29"/>
      <c r="F44" s="29">
        <v>25.4</v>
      </c>
      <c r="G44" s="29">
        <v>23.9</v>
      </c>
      <c r="H44" s="29">
        <v>27.5</v>
      </c>
      <c r="I44" s="29">
        <v>28.2</v>
      </c>
      <c r="J44" s="29">
        <v>32.799999999999997</v>
      </c>
      <c r="K44" s="29">
        <v>39.6</v>
      </c>
      <c r="L44" s="29">
        <v>46.2</v>
      </c>
      <c r="M44" s="30"/>
      <c r="N44" s="30">
        <v>3.7</v>
      </c>
      <c r="O44" s="30">
        <v>4.3</v>
      </c>
      <c r="P44" s="30">
        <v>4.3</v>
      </c>
      <c r="Q44" s="30">
        <v>3.4</v>
      </c>
      <c r="R44" s="30">
        <v>4.2</v>
      </c>
      <c r="S44" s="30">
        <v>6.1</v>
      </c>
      <c r="T44" s="30">
        <v>6.1</v>
      </c>
      <c r="U44" s="31">
        <f t="shared" si="40"/>
        <v>0</v>
      </c>
      <c r="V44" s="31">
        <f t="shared" si="41"/>
        <v>19.332000000000001</v>
      </c>
      <c r="W44" s="31">
        <f t="shared" si="42"/>
        <v>16.847999999999999</v>
      </c>
      <c r="X44" s="31">
        <f t="shared" si="43"/>
        <v>20.448</v>
      </c>
      <c r="Y44" s="31">
        <f t="shared" si="44"/>
        <v>22.623999999999999</v>
      </c>
      <c r="Z44" s="31">
        <f t="shared" si="45"/>
        <v>25.911999999999999</v>
      </c>
      <c r="AA44" s="31">
        <f t="shared" si="46"/>
        <v>29.596000000000004</v>
      </c>
      <c r="AB44" s="31">
        <f t="shared" si="47"/>
        <v>36.196000000000005</v>
      </c>
      <c r="AC44" s="32">
        <f t="shared" si="34"/>
        <v>27.056452529587613</v>
      </c>
      <c r="AD44" s="32">
        <f t="shared" si="35"/>
        <v>22.691050036898979</v>
      </c>
      <c r="AE44" s="32">
        <f t="shared" si="36"/>
        <v>19.89715636707065</v>
      </c>
      <c r="AF44" s="33">
        <f t="shared" si="48"/>
        <v>65.3</v>
      </c>
      <c r="AG44" s="33">
        <f t="shared" si="49"/>
        <v>56.068000000000005</v>
      </c>
      <c r="AH44" s="33">
        <f t="shared" si="50"/>
        <v>66.052000000000007</v>
      </c>
      <c r="AI44" s="33">
        <f t="shared" si="51"/>
        <v>67.852000000000004</v>
      </c>
      <c r="AJ44" s="33">
        <f t="shared" si="52"/>
        <v>68.876000000000005</v>
      </c>
      <c r="AK44" s="33">
        <f t="shared" si="53"/>
        <v>66.788000000000011</v>
      </c>
      <c r="AL44" s="33">
        <f t="shared" si="54"/>
        <v>62.903999999999996</v>
      </c>
      <c r="AM44" s="33">
        <f t="shared" si="55"/>
        <v>54.204000000000001</v>
      </c>
      <c r="AN44" s="32">
        <f t="shared" si="56"/>
        <v>25.43213083569367</v>
      </c>
      <c r="AO44" s="34">
        <v>1</v>
      </c>
      <c r="AP44" s="35">
        <v>51.4</v>
      </c>
      <c r="AQ44" s="35">
        <v>62.6</v>
      </c>
      <c r="AR44" s="35">
        <v>70.8</v>
      </c>
      <c r="AS44" s="35">
        <v>81</v>
      </c>
      <c r="AT44" s="35">
        <v>90.4</v>
      </c>
      <c r="AU44" s="35">
        <v>96.2</v>
      </c>
      <c r="AV44" s="35">
        <v>94.7</v>
      </c>
      <c r="AW44" s="35">
        <v>92.3</v>
      </c>
      <c r="AX44" s="34">
        <v>2</v>
      </c>
      <c r="AY44" s="35">
        <v>59.5</v>
      </c>
      <c r="AZ44" s="35">
        <v>68.900000000000006</v>
      </c>
      <c r="BA44" s="35">
        <v>78.3</v>
      </c>
      <c r="BB44" s="35">
        <v>84.3</v>
      </c>
      <c r="BC44" s="35">
        <v>92.8</v>
      </c>
      <c r="BD44" s="35">
        <v>96.3</v>
      </c>
      <c r="BE44" s="35">
        <v>94</v>
      </c>
      <c r="BF44" s="35">
        <v>90</v>
      </c>
      <c r="BG44" s="34">
        <v>3</v>
      </c>
      <c r="BH44" s="35">
        <v>59.8</v>
      </c>
      <c r="BI44" s="35">
        <v>71.099999999999994</v>
      </c>
      <c r="BJ44" s="35">
        <v>80.8</v>
      </c>
      <c r="BK44" s="35">
        <v>88</v>
      </c>
      <c r="BL44" s="35">
        <v>95</v>
      </c>
      <c r="BM44" s="35">
        <v>94.4</v>
      </c>
      <c r="BN44" s="35">
        <v>94.1</v>
      </c>
      <c r="BO44" s="35">
        <v>89</v>
      </c>
      <c r="BP44" s="34">
        <v>4</v>
      </c>
      <c r="BQ44" s="35">
        <v>65.400000000000006</v>
      </c>
      <c r="BR44" s="35">
        <v>77.2</v>
      </c>
      <c r="BS44" s="35">
        <v>84.5</v>
      </c>
      <c r="BT44" s="35">
        <v>89.8</v>
      </c>
      <c r="BU44" s="35">
        <v>95.5</v>
      </c>
      <c r="BV44" s="35">
        <v>94.3</v>
      </c>
      <c r="BW44" s="35">
        <v>92.5</v>
      </c>
      <c r="BX44" s="35">
        <v>88.8</v>
      </c>
      <c r="BY44" s="34">
        <v>5</v>
      </c>
      <c r="BZ44" s="35">
        <v>65.3</v>
      </c>
      <c r="CA44" s="35">
        <v>77.400000000000006</v>
      </c>
      <c r="CB44" s="35">
        <v>86.5</v>
      </c>
      <c r="CC44" s="35">
        <v>92.5</v>
      </c>
      <c r="CD44" s="35">
        <v>96.4</v>
      </c>
      <c r="CE44" s="35">
        <v>93</v>
      </c>
      <c r="CF44" s="35">
        <v>90.4</v>
      </c>
      <c r="CG44" s="35">
        <v>83.7</v>
      </c>
      <c r="CH44" s="34">
        <v>6</v>
      </c>
      <c r="CI44" s="35">
        <v>70.7</v>
      </c>
      <c r="CJ44" s="35">
        <v>82</v>
      </c>
      <c r="CK44" s="35">
        <v>89.3</v>
      </c>
      <c r="CL44" s="35">
        <v>93.3</v>
      </c>
      <c r="CM44" s="35">
        <v>95.5</v>
      </c>
      <c r="CN44" s="35">
        <v>93</v>
      </c>
      <c r="CO44" s="35">
        <v>90.1</v>
      </c>
      <c r="CP44" s="35">
        <v>83</v>
      </c>
      <c r="CQ44" s="34">
        <v>7</v>
      </c>
      <c r="CR44" s="35">
        <v>75.599999999999994</v>
      </c>
      <c r="CS44" s="35">
        <v>84.2</v>
      </c>
      <c r="CT44" s="35">
        <v>90.1</v>
      </c>
      <c r="CU44" s="35">
        <v>93.6</v>
      </c>
      <c r="CV44" s="35">
        <v>96.2</v>
      </c>
      <c r="CW44" s="35">
        <v>91.3</v>
      </c>
      <c r="CX44" s="35">
        <v>87.9</v>
      </c>
      <c r="CY44" s="35">
        <v>81.900000000000006</v>
      </c>
      <c r="CZ44" s="34">
        <v>8</v>
      </c>
      <c r="DA44" s="35">
        <v>77.599999999999994</v>
      </c>
      <c r="DB44" s="35">
        <v>88</v>
      </c>
      <c r="DC44" s="35">
        <v>93.4</v>
      </c>
      <c r="DD44" s="35">
        <v>93.8</v>
      </c>
      <c r="DE44" s="35">
        <v>94.2</v>
      </c>
      <c r="DF44" s="35">
        <v>91.4</v>
      </c>
      <c r="DG44" s="35">
        <v>87.9</v>
      </c>
      <c r="DH44" s="35">
        <v>79.900000000000006</v>
      </c>
      <c r="DI44" s="35">
        <v>1</v>
      </c>
      <c r="DJ44" s="36">
        <f t="shared" si="57"/>
        <v>51.4</v>
      </c>
      <c r="DK44" s="36">
        <f t="shared" si="58"/>
        <v>43.268000000000001</v>
      </c>
      <c r="DL44" s="36">
        <f t="shared" si="59"/>
        <v>53.951999999999998</v>
      </c>
      <c r="DM44" s="36">
        <f t="shared" si="60"/>
        <v>60.552</v>
      </c>
      <c r="DN44" s="36">
        <f t="shared" si="61"/>
        <v>67.77600000000001</v>
      </c>
      <c r="DO44" s="36">
        <f t="shared" si="62"/>
        <v>70.288000000000011</v>
      </c>
      <c r="DP44" s="36">
        <f t="shared" si="63"/>
        <v>65.103999999999999</v>
      </c>
      <c r="DQ44" s="36">
        <f t="shared" si="64"/>
        <v>56.103999999999992</v>
      </c>
      <c r="DR44" s="35">
        <v>45</v>
      </c>
      <c r="DS44" s="36">
        <f t="shared" si="65"/>
        <v>59.5</v>
      </c>
      <c r="DT44" s="36">
        <f t="shared" si="66"/>
        <v>49.568000000000005</v>
      </c>
      <c r="DU44" s="36">
        <f t="shared" si="67"/>
        <v>61.451999999999998</v>
      </c>
      <c r="DV44" s="36">
        <f t="shared" si="68"/>
        <v>63.851999999999997</v>
      </c>
      <c r="DW44" s="36">
        <f t="shared" si="69"/>
        <v>70.176000000000002</v>
      </c>
      <c r="DX44" s="36">
        <f t="shared" si="70"/>
        <v>70.388000000000005</v>
      </c>
      <c r="DY44" s="36">
        <f t="shared" si="71"/>
        <v>64.403999999999996</v>
      </c>
      <c r="DZ44" s="36">
        <f t="shared" si="72"/>
        <v>53.803999999999995</v>
      </c>
      <c r="EA44" s="35">
        <v>46</v>
      </c>
      <c r="EB44" s="36">
        <f t="shared" si="73"/>
        <v>59.8</v>
      </c>
      <c r="EC44" s="36">
        <f t="shared" si="74"/>
        <v>51.767999999999994</v>
      </c>
      <c r="ED44" s="36">
        <f t="shared" si="75"/>
        <v>63.951999999999998</v>
      </c>
      <c r="EE44" s="36">
        <f t="shared" si="76"/>
        <v>67.551999999999992</v>
      </c>
      <c r="EF44" s="36">
        <f t="shared" si="77"/>
        <v>72.376000000000005</v>
      </c>
      <c r="EG44" s="36">
        <f t="shared" si="78"/>
        <v>68.488</v>
      </c>
      <c r="EH44" s="36">
        <f t="shared" si="79"/>
        <v>64.503999999999991</v>
      </c>
      <c r="EI44" s="36">
        <f t="shared" si="80"/>
        <v>52.803999999999995</v>
      </c>
      <c r="EJ44" s="35">
        <v>47</v>
      </c>
      <c r="EK44" s="36">
        <f t="shared" si="81"/>
        <v>65.400000000000006</v>
      </c>
      <c r="EL44" s="36">
        <f t="shared" si="82"/>
        <v>57.868000000000002</v>
      </c>
      <c r="EM44" s="36">
        <f t="shared" si="83"/>
        <v>67.652000000000001</v>
      </c>
      <c r="EN44" s="36">
        <f t="shared" si="84"/>
        <v>69.352000000000004</v>
      </c>
      <c r="EO44" s="36">
        <f t="shared" si="85"/>
        <v>72.876000000000005</v>
      </c>
      <c r="EP44" s="36">
        <f t="shared" si="86"/>
        <v>68.388000000000005</v>
      </c>
      <c r="EQ44" s="36">
        <f t="shared" si="87"/>
        <v>62.903999999999996</v>
      </c>
      <c r="ER44" s="36">
        <f t="shared" si="88"/>
        <v>52.603999999999992</v>
      </c>
      <c r="ES44" s="35">
        <v>48</v>
      </c>
      <c r="ET44" s="36">
        <f t="shared" si="89"/>
        <v>65.3</v>
      </c>
      <c r="EU44" s="36">
        <f t="shared" si="90"/>
        <v>58.068000000000005</v>
      </c>
      <c r="EV44" s="36">
        <f t="shared" si="91"/>
        <v>69.652000000000001</v>
      </c>
      <c r="EW44" s="36">
        <f t="shared" si="92"/>
        <v>72.051999999999992</v>
      </c>
      <c r="EX44" s="36">
        <f t="shared" si="93"/>
        <v>73.77600000000001</v>
      </c>
      <c r="EY44" s="36">
        <f t="shared" si="94"/>
        <v>67.087999999999994</v>
      </c>
      <c r="EZ44" s="36">
        <f t="shared" si="95"/>
        <v>60.804000000000002</v>
      </c>
      <c r="FA44" s="36">
        <f t="shared" si="96"/>
        <v>47.503999999999998</v>
      </c>
      <c r="FB44" s="35">
        <v>49</v>
      </c>
      <c r="FC44" s="36">
        <f t="shared" si="97"/>
        <v>70.7</v>
      </c>
      <c r="FD44" s="36">
        <f t="shared" si="98"/>
        <v>62.667999999999999</v>
      </c>
      <c r="FE44" s="36">
        <f t="shared" si="99"/>
        <v>72.451999999999998</v>
      </c>
      <c r="FF44" s="36">
        <f t="shared" si="100"/>
        <v>72.852000000000004</v>
      </c>
      <c r="FG44" s="36">
        <f t="shared" si="101"/>
        <v>72.876000000000005</v>
      </c>
      <c r="FH44" s="36">
        <f t="shared" si="102"/>
        <v>67.087999999999994</v>
      </c>
      <c r="FI44" s="36">
        <f t="shared" si="103"/>
        <v>60.503999999999991</v>
      </c>
      <c r="FJ44" s="36">
        <f t="shared" si="104"/>
        <v>46.803999999999995</v>
      </c>
      <c r="FK44" s="35">
        <v>50</v>
      </c>
      <c r="FL44" s="36">
        <f t="shared" si="105"/>
        <v>75.599999999999994</v>
      </c>
      <c r="FM44" s="36">
        <f t="shared" si="106"/>
        <v>64.867999999999995</v>
      </c>
      <c r="FN44" s="36">
        <f t="shared" si="107"/>
        <v>73.251999999999995</v>
      </c>
      <c r="FO44" s="36">
        <f t="shared" si="108"/>
        <v>73.151999999999987</v>
      </c>
      <c r="FP44" s="36">
        <f t="shared" si="109"/>
        <v>73.576000000000008</v>
      </c>
      <c r="FQ44" s="36">
        <f t="shared" si="110"/>
        <v>65.388000000000005</v>
      </c>
      <c r="FR44" s="36">
        <f t="shared" si="111"/>
        <v>58.304000000000002</v>
      </c>
      <c r="FS44" s="36">
        <f t="shared" si="112"/>
        <v>45.704000000000001</v>
      </c>
      <c r="FT44" s="35">
        <v>51</v>
      </c>
      <c r="FU44" s="36">
        <f t="shared" si="113"/>
        <v>77.599999999999994</v>
      </c>
      <c r="FV44" s="36">
        <f t="shared" si="114"/>
        <v>68.668000000000006</v>
      </c>
      <c r="FW44" s="36">
        <f t="shared" si="115"/>
        <v>76.552000000000007</v>
      </c>
      <c r="FX44" s="36">
        <f t="shared" si="116"/>
        <v>73.352000000000004</v>
      </c>
      <c r="FY44" s="36">
        <f t="shared" si="117"/>
        <v>71.576000000000008</v>
      </c>
      <c r="FZ44" s="36">
        <f t="shared" si="118"/>
        <v>65.488</v>
      </c>
      <c r="GA44" s="36">
        <f t="shared" si="119"/>
        <v>58.304000000000002</v>
      </c>
      <c r="GB44" s="36">
        <f t="shared" si="120"/>
        <v>43.704000000000001</v>
      </c>
      <c r="GC44" s="35">
        <v>44</v>
      </c>
      <c r="GD44" s="36">
        <f t="shared" si="121"/>
        <v>26.60192678551509</v>
      </c>
      <c r="GE44" s="36">
        <f t="shared" si="122"/>
        <v>26.629427965173576</v>
      </c>
      <c r="GF44" s="35">
        <v>45</v>
      </c>
      <c r="GG44" s="36">
        <f t="shared" si="123"/>
        <v>25.3533911691339</v>
      </c>
      <c r="GH44" s="36">
        <f t="shared" si="124"/>
        <v>25.488240390522009</v>
      </c>
      <c r="GI44" s="35">
        <v>46</v>
      </c>
      <c r="GJ44" s="36">
        <f t="shared" si="125"/>
        <v>24.361094000165167</v>
      </c>
      <c r="GK44" s="36">
        <f t="shared" si="126"/>
        <v>24.475808097227542</v>
      </c>
      <c r="GL44" s="35">
        <v>47</v>
      </c>
      <c r="GM44" s="36">
        <f t="shared" si="127"/>
        <v>23.284472570279632</v>
      </c>
      <c r="GN44" s="36">
        <f t="shared" si="128"/>
        <v>23.617736422013294</v>
      </c>
      <c r="GO44" s="35">
        <v>48</v>
      </c>
      <c r="GP44" s="36">
        <f t="shared" si="129"/>
        <v>22.25268423733867</v>
      </c>
      <c r="GQ44" s="36">
        <f t="shared" si="130"/>
        <v>22.507201021085933</v>
      </c>
      <c r="GR44" s="35">
        <v>49</v>
      </c>
      <c r="GS44" s="36">
        <f t="shared" si="131"/>
        <v>21.183570872627257</v>
      </c>
      <c r="GT44" s="36">
        <f t="shared" si="132"/>
        <v>21.911391440304612</v>
      </c>
      <c r="GU44" s="35">
        <v>50</v>
      </c>
      <c r="GV44" s="36">
        <f t="shared" si="133"/>
        <v>19.66023764695197</v>
      </c>
      <c r="GW44" s="36">
        <f t="shared" si="134"/>
        <v>21.436961156003093</v>
      </c>
      <c r="GX44" s="35">
        <v>51</v>
      </c>
      <c r="GY44" s="36">
        <f t="shared" si="135"/>
        <v>18.228691739730053</v>
      </c>
      <c r="GZ44" s="36">
        <f t="shared" si="136"/>
        <v>20.323795379714767</v>
      </c>
      <c r="HA44" s="35">
        <v>-1.2</v>
      </c>
      <c r="HB44" s="35">
        <v>-0.49</v>
      </c>
      <c r="HC44" s="35">
        <v>0.14000000000000001</v>
      </c>
      <c r="HD44" s="35">
        <v>1.56</v>
      </c>
      <c r="HE44" s="35">
        <v>-2.98</v>
      </c>
      <c r="HF44" s="35">
        <v>-1.01</v>
      </c>
      <c r="HG44" s="35">
        <v>0.85</v>
      </c>
      <c r="HH44" s="35">
        <v>3.14</v>
      </c>
    </row>
    <row r="45" spans="1:216" x14ac:dyDescent="0.2">
      <c r="A45" s="8">
        <v>35</v>
      </c>
      <c r="B45" s="179">
        <v>42398</v>
      </c>
      <c r="C45" s="28" t="str">
        <f t="shared" ca="1" si="39"/>
        <v>NO VIGENTE</v>
      </c>
      <c r="D45" s="8" t="s">
        <v>920</v>
      </c>
      <c r="E45" s="29"/>
      <c r="F45" s="29">
        <v>24.9</v>
      </c>
      <c r="G45" s="29">
        <v>24.6</v>
      </c>
      <c r="H45" s="29">
        <v>30.2</v>
      </c>
      <c r="I45" s="29">
        <v>26</v>
      </c>
      <c r="J45" s="29">
        <v>30.6</v>
      </c>
      <c r="K45" s="29">
        <v>36.1</v>
      </c>
      <c r="L45" s="29">
        <v>45.2</v>
      </c>
      <c r="M45" s="30"/>
      <c r="N45" s="30">
        <v>3.3</v>
      </c>
      <c r="O45" s="30">
        <v>2.6</v>
      </c>
      <c r="P45" s="30">
        <v>3.4</v>
      </c>
      <c r="Q45" s="30">
        <v>4</v>
      </c>
      <c r="R45" s="30">
        <v>4.7</v>
      </c>
      <c r="S45" s="30">
        <v>6.8</v>
      </c>
      <c r="T45" s="30">
        <v>4.5999999999999996</v>
      </c>
      <c r="U45" s="31">
        <f t="shared" si="40"/>
        <v>0</v>
      </c>
      <c r="V45" s="31">
        <f t="shared" si="41"/>
        <v>19.488</v>
      </c>
      <c r="W45" s="31">
        <f t="shared" si="42"/>
        <v>20.336000000000002</v>
      </c>
      <c r="X45" s="31">
        <f t="shared" si="43"/>
        <v>24.623999999999999</v>
      </c>
      <c r="Y45" s="31">
        <f t="shared" si="44"/>
        <v>19.440000000000001</v>
      </c>
      <c r="Z45" s="31">
        <f t="shared" si="45"/>
        <v>22.892000000000003</v>
      </c>
      <c r="AA45" s="31">
        <f t="shared" si="46"/>
        <v>24.948</v>
      </c>
      <c r="AB45" s="31">
        <f t="shared" si="47"/>
        <v>37.656000000000006</v>
      </c>
      <c r="AC45" s="32">
        <f t="shared" si="34"/>
        <v>23.650316294602515</v>
      </c>
      <c r="AD45" s="32">
        <f t="shared" si="35"/>
        <v>21.359595645721686</v>
      </c>
      <c r="AE45" s="32">
        <f t="shared" si="36"/>
        <v>21.215234337259666</v>
      </c>
      <c r="AF45" s="33">
        <f t="shared" si="48"/>
        <v>65.3</v>
      </c>
      <c r="AG45" s="33">
        <f t="shared" si="49"/>
        <v>55.912000000000006</v>
      </c>
      <c r="AH45" s="33">
        <f t="shared" si="50"/>
        <v>62.564000000000007</v>
      </c>
      <c r="AI45" s="33">
        <f t="shared" si="51"/>
        <v>63.676000000000002</v>
      </c>
      <c r="AJ45" s="33">
        <f t="shared" si="52"/>
        <v>72.06</v>
      </c>
      <c r="AK45" s="33">
        <f t="shared" si="53"/>
        <v>69.807999999999993</v>
      </c>
      <c r="AL45" s="33">
        <f t="shared" si="54"/>
        <v>67.551999999999992</v>
      </c>
      <c r="AM45" s="33">
        <f t="shared" si="55"/>
        <v>52.744</v>
      </c>
      <c r="AN45" s="32">
        <f t="shared" si="56"/>
        <v>24.041649312766879</v>
      </c>
      <c r="AO45" s="34">
        <v>1</v>
      </c>
      <c r="AP45" s="35">
        <v>51.4</v>
      </c>
      <c r="AQ45" s="35">
        <v>62.6</v>
      </c>
      <c r="AR45" s="35">
        <v>70.8</v>
      </c>
      <c r="AS45" s="35">
        <v>81</v>
      </c>
      <c r="AT45" s="35">
        <v>90.4</v>
      </c>
      <c r="AU45" s="35">
        <v>96.2</v>
      </c>
      <c r="AV45" s="35">
        <v>94.7</v>
      </c>
      <c r="AW45" s="35">
        <v>92.3</v>
      </c>
      <c r="AX45" s="34">
        <v>2</v>
      </c>
      <c r="AY45" s="35">
        <v>59.5</v>
      </c>
      <c r="AZ45" s="35">
        <v>68.900000000000006</v>
      </c>
      <c r="BA45" s="35">
        <v>78.3</v>
      </c>
      <c r="BB45" s="35">
        <v>84.3</v>
      </c>
      <c r="BC45" s="35">
        <v>92.8</v>
      </c>
      <c r="BD45" s="35">
        <v>96.3</v>
      </c>
      <c r="BE45" s="35">
        <v>94</v>
      </c>
      <c r="BF45" s="35">
        <v>90</v>
      </c>
      <c r="BG45" s="34">
        <v>3</v>
      </c>
      <c r="BH45" s="35">
        <v>59.8</v>
      </c>
      <c r="BI45" s="35">
        <v>71.099999999999994</v>
      </c>
      <c r="BJ45" s="35">
        <v>80.8</v>
      </c>
      <c r="BK45" s="35">
        <v>88</v>
      </c>
      <c r="BL45" s="35">
        <v>95</v>
      </c>
      <c r="BM45" s="35">
        <v>94.4</v>
      </c>
      <c r="BN45" s="35">
        <v>94.1</v>
      </c>
      <c r="BO45" s="35">
        <v>89</v>
      </c>
      <c r="BP45" s="34">
        <v>4</v>
      </c>
      <c r="BQ45" s="35">
        <v>65.400000000000006</v>
      </c>
      <c r="BR45" s="35">
        <v>77.2</v>
      </c>
      <c r="BS45" s="35">
        <v>84.5</v>
      </c>
      <c r="BT45" s="35">
        <v>89.8</v>
      </c>
      <c r="BU45" s="35">
        <v>95.5</v>
      </c>
      <c r="BV45" s="35">
        <v>94.3</v>
      </c>
      <c r="BW45" s="35">
        <v>92.5</v>
      </c>
      <c r="BX45" s="35">
        <v>88.8</v>
      </c>
      <c r="BY45" s="34">
        <v>5</v>
      </c>
      <c r="BZ45" s="35">
        <v>65.3</v>
      </c>
      <c r="CA45" s="35">
        <v>77.400000000000006</v>
      </c>
      <c r="CB45" s="35">
        <v>86.5</v>
      </c>
      <c r="CC45" s="35">
        <v>92.5</v>
      </c>
      <c r="CD45" s="35">
        <v>96.4</v>
      </c>
      <c r="CE45" s="35">
        <v>93</v>
      </c>
      <c r="CF45" s="35">
        <v>90.4</v>
      </c>
      <c r="CG45" s="35">
        <v>83.7</v>
      </c>
      <c r="CH45" s="34">
        <v>6</v>
      </c>
      <c r="CI45" s="35">
        <v>70.7</v>
      </c>
      <c r="CJ45" s="35">
        <v>82</v>
      </c>
      <c r="CK45" s="35">
        <v>89.3</v>
      </c>
      <c r="CL45" s="35">
        <v>93.3</v>
      </c>
      <c r="CM45" s="35">
        <v>95.5</v>
      </c>
      <c r="CN45" s="35">
        <v>93</v>
      </c>
      <c r="CO45" s="35">
        <v>90.1</v>
      </c>
      <c r="CP45" s="35">
        <v>83</v>
      </c>
      <c r="CQ45" s="34">
        <v>7</v>
      </c>
      <c r="CR45" s="35">
        <v>75.599999999999994</v>
      </c>
      <c r="CS45" s="35">
        <v>84.2</v>
      </c>
      <c r="CT45" s="35">
        <v>90.1</v>
      </c>
      <c r="CU45" s="35">
        <v>93.6</v>
      </c>
      <c r="CV45" s="35">
        <v>96.2</v>
      </c>
      <c r="CW45" s="35">
        <v>91.3</v>
      </c>
      <c r="CX45" s="35">
        <v>87.9</v>
      </c>
      <c r="CY45" s="35">
        <v>81.900000000000006</v>
      </c>
      <c r="CZ45" s="34">
        <v>8</v>
      </c>
      <c r="DA45" s="35">
        <v>77.599999999999994</v>
      </c>
      <c r="DB45" s="35">
        <v>88</v>
      </c>
      <c r="DC45" s="35">
        <v>93.4</v>
      </c>
      <c r="DD45" s="35">
        <v>93.8</v>
      </c>
      <c r="DE45" s="35">
        <v>94.2</v>
      </c>
      <c r="DF45" s="35">
        <v>91.4</v>
      </c>
      <c r="DG45" s="35">
        <v>87.9</v>
      </c>
      <c r="DH45" s="35">
        <v>79.900000000000006</v>
      </c>
      <c r="DI45" s="35">
        <v>1</v>
      </c>
      <c r="DJ45" s="36">
        <f t="shared" si="57"/>
        <v>51.4</v>
      </c>
      <c r="DK45" s="36">
        <f t="shared" si="58"/>
        <v>43.112000000000002</v>
      </c>
      <c r="DL45" s="36">
        <f t="shared" si="59"/>
        <v>50.463999999999999</v>
      </c>
      <c r="DM45" s="36">
        <f t="shared" si="60"/>
        <v>56.376000000000005</v>
      </c>
      <c r="DN45" s="36">
        <f t="shared" si="61"/>
        <v>70.960000000000008</v>
      </c>
      <c r="DO45" s="36">
        <f t="shared" si="62"/>
        <v>73.307999999999993</v>
      </c>
      <c r="DP45" s="36">
        <f t="shared" si="63"/>
        <v>69.75200000000001</v>
      </c>
      <c r="DQ45" s="36">
        <f t="shared" si="64"/>
        <v>54.643999999999991</v>
      </c>
      <c r="DR45" s="35">
        <v>46</v>
      </c>
      <c r="DS45" s="36">
        <f t="shared" si="65"/>
        <v>59.5</v>
      </c>
      <c r="DT45" s="36">
        <f t="shared" si="66"/>
        <v>49.412000000000006</v>
      </c>
      <c r="DU45" s="36">
        <f t="shared" si="67"/>
        <v>57.963999999999999</v>
      </c>
      <c r="DV45" s="36">
        <f t="shared" si="68"/>
        <v>59.676000000000002</v>
      </c>
      <c r="DW45" s="36">
        <f t="shared" si="69"/>
        <v>73.36</v>
      </c>
      <c r="DX45" s="36">
        <f t="shared" si="70"/>
        <v>73.407999999999987</v>
      </c>
      <c r="DY45" s="36">
        <f t="shared" si="71"/>
        <v>69.051999999999992</v>
      </c>
      <c r="DZ45" s="36">
        <f t="shared" si="72"/>
        <v>52.343999999999994</v>
      </c>
      <c r="EA45" s="35">
        <v>47</v>
      </c>
      <c r="EB45" s="36">
        <f t="shared" si="73"/>
        <v>59.8</v>
      </c>
      <c r="EC45" s="36">
        <f t="shared" si="74"/>
        <v>51.611999999999995</v>
      </c>
      <c r="ED45" s="36">
        <f t="shared" si="75"/>
        <v>60.463999999999999</v>
      </c>
      <c r="EE45" s="36">
        <f t="shared" si="76"/>
        <v>63.376000000000005</v>
      </c>
      <c r="EF45" s="36">
        <f t="shared" si="77"/>
        <v>75.56</v>
      </c>
      <c r="EG45" s="36">
        <f t="shared" si="78"/>
        <v>71.50800000000001</v>
      </c>
      <c r="EH45" s="36">
        <f t="shared" si="79"/>
        <v>69.151999999999987</v>
      </c>
      <c r="EI45" s="36">
        <f t="shared" si="80"/>
        <v>51.343999999999994</v>
      </c>
      <c r="EJ45" s="35">
        <v>48</v>
      </c>
      <c r="EK45" s="36">
        <f t="shared" si="81"/>
        <v>65.400000000000006</v>
      </c>
      <c r="EL45" s="36">
        <f t="shared" si="82"/>
        <v>57.712000000000003</v>
      </c>
      <c r="EM45" s="36">
        <f t="shared" si="83"/>
        <v>64.164000000000001</v>
      </c>
      <c r="EN45" s="36">
        <f t="shared" si="84"/>
        <v>65.176000000000002</v>
      </c>
      <c r="EO45" s="36">
        <f t="shared" si="85"/>
        <v>76.06</v>
      </c>
      <c r="EP45" s="36">
        <f t="shared" si="86"/>
        <v>71.407999999999987</v>
      </c>
      <c r="EQ45" s="36">
        <f t="shared" si="87"/>
        <v>67.551999999999992</v>
      </c>
      <c r="ER45" s="36">
        <f t="shared" si="88"/>
        <v>51.143999999999991</v>
      </c>
      <c r="ES45" s="35">
        <v>49</v>
      </c>
      <c r="ET45" s="36">
        <f t="shared" si="89"/>
        <v>65.3</v>
      </c>
      <c r="EU45" s="36">
        <f t="shared" si="90"/>
        <v>57.912000000000006</v>
      </c>
      <c r="EV45" s="36">
        <f t="shared" si="91"/>
        <v>66.164000000000001</v>
      </c>
      <c r="EW45" s="36">
        <f t="shared" si="92"/>
        <v>67.876000000000005</v>
      </c>
      <c r="EX45" s="36">
        <f t="shared" si="93"/>
        <v>76.960000000000008</v>
      </c>
      <c r="EY45" s="36">
        <f t="shared" si="94"/>
        <v>70.108000000000004</v>
      </c>
      <c r="EZ45" s="36">
        <f t="shared" si="95"/>
        <v>65.451999999999998</v>
      </c>
      <c r="FA45" s="36">
        <f t="shared" si="96"/>
        <v>46.043999999999997</v>
      </c>
      <c r="FB45" s="35">
        <v>50</v>
      </c>
      <c r="FC45" s="36">
        <f t="shared" si="97"/>
        <v>70.7</v>
      </c>
      <c r="FD45" s="36">
        <f t="shared" si="98"/>
        <v>62.512</v>
      </c>
      <c r="FE45" s="36">
        <f t="shared" si="99"/>
        <v>68.963999999999999</v>
      </c>
      <c r="FF45" s="36">
        <f t="shared" si="100"/>
        <v>68.676000000000002</v>
      </c>
      <c r="FG45" s="36">
        <f t="shared" si="101"/>
        <v>76.06</v>
      </c>
      <c r="FH45" s="36">
        <f t="shared" si="102"/>
        <v>70.108000000000004</v>
      </c>
      <c r="FI45" s="36">
        <f t="shared" si="103"/>
        <v>65.151999999999987</v>
      </c>
      <c r="FJ45" s="36">
        <f t="shared" si="104"/>
        <v>45.343999999999994</v>
      </c>
      <c r="FK45" s="35">
        <v>51</v>
      </c>
      <c r="FL45" s="36">
        <f t="shared" si="105"/>
        <v>75.599999999999994</v>
      </c>
      <c r="FM45" s="36">
        <f t="shared" si="106"/>
        <v>64.712000000000003</v>
      </c>
      <c r="FN45" s="36">
        <f t="shared" si="107"/>
        <v>69.763999999999996</v>
      </c>
      <c r="FO45" s="36">
        <f t="shared" si="108"/>
        <v>68.975999999999999</v>
      </c>
      <c r="FP45" s="36">
        <f t="shared" si="109"/>
        <v>76.760000000000005</v>
      </c>
      <c r="FQ45" s="36">
        <f t="shared" si="110"/>
        <v>68.407999999999987</v>
      </c>
      <c r="FR45" s="36">
        <f t="shared" si="111"/>
        <v>62.952000000000005</v>
      </c>
      <c r="FS45" s="36">
        <f t="shared" si="112"/>
        <v>44.244</v>
      </c>
      <c r="FT45" s="35">
        <v>52</v>
      </c>
      <c r="FU45" s="36">
        <f t="shared" si="113"/>
        <v>77.599999999999994</v>
      </c>
      <c r="FV45" s="36">
        <f t="shared" si="114"/>
        <v>68.512</v>
      </c>
      <c r="FW45" s="36">
        <f t="shared" si="115"/>
        <v>73.064000000000007</v>
      </c>
      <c r="FX45" s="36">
        <f t="shared" si="116"/>
        <v>69.176000000000002</v>
      </c>
      <c r="FY45" s="36">
        <f t="shared" si="117"/>
        <v>74.760000000000005</v>
      </c>
      <c r="FZ45" s="36">
        <f t="shared" si="118"/>
        <v>68.50800000000001</v>
      </c>
      <c r="GA45" s="36">
        <f t="shared" si="119"/>
        <v>62.952000000000005</v>
      </c>
      <c r="GB45" s="36">
        <f t="shared" si="120"/>
        <v>42.244</v>
      </c>
      <c r="GC45" s="35">
        <v>45</v>
      </c>
      <c r="GD45" s="36">
        <f t="shared" si="121"/>
        <v>23.532721892888887</v>
      </c>
      <c r="GE45" s="36">
        <f t="shared" si="122"/>
        <v>23.546265473707336</v>
      </c>
      <c r="GF45" s="35">
        <v>46</v>
      </c>
      <c r="GG45" s="36">
        <f t="shared" si="123"/>
        <v>22.648966796775042</v>
      </c>
      <c r="GH45" s="36">
        <f t="shared" si="124"/>
        <v>22.720790405505468</v>
      </c>
      <c r="GI45" s="35">
        <v>47</v>
      </c>
      <c r="GJ45" s="36">
        <f t="shared" si="125"/>
        <v>22.015065692926314</v>
      </c>
      <c r="GK45" s="36">
        <f t="shared" si="126"/>
        <v>22.081533296681798</v>
      </c>
      <c r="GL45" s="35">
        <v>48</v>
      </c>
      <c r="GM45" s="36">
        <f t="shared" si="127"/>
        <v>21.550597089232667</v>
      </c>
      <c r="GN45" s="36">
        <f t="shared" si="128"/>
        <v>21.771312706624755</v>
      </c>
      <c r="GO45" s="35">
        <v>49</v>
      </c>
      <c r="GP45" s="36">
        <f t="shared" si="129"/>
        <v>21.093924864958808</v>
      </c>
      <c r="GQ45" s="36">
        <f t="shared" si="130"/>
        <v>21.287486341743275</v>
      </c>
      <c r="GR45" s="35">
        <v>50</v>
      </c>
      <c r="GS45" s="36">
        <f t="shared" si="131"/>
        <v>20.824545017209516</v>
      </c>
      <c r="GT45" s="36">
        <f t="shared" si="132"/>
        <v>21.489947192374672</v>
      </c>
      <c r="GU45" s="35">
        <v>51</v>
      </c>
      <c r="GV45" s="36">
        <f t="shared" si="133"/>
        <v>19.469486748099186</v>
      </c>
      <c r="GW45" s="36">
        <f t="shared" si="134"/>
        <v>21.152887921451793</v>
      </c>
      <c r="GX45" s="35">
        <v>52</v>
      </c>
      <c r="GY45" s="36">
        <f t="shared" si="135"/>
        <v>18.788706400672481</v>
      </c>
      <c r="GZ45" s="36">
        <f t="shared" si="136"/>
        <v>21.271160518558816</v>
      </c>
      <c r="HA45" s="35">
        <v>-1.2</v>
      </c>
      <c r="HB45" s="35">
        <v>-0.49</v>
      </c>
      <c r="HC45" s="35">
        <v>0.14000000000000001</v>
      </c>
      <c r="HD45" s="35">
        <v>1.56</v>
      </c>
      <c r="HE45" s="35">
        <v>-2.98</v>
      </c>
      <c r="HF45" s="35">
        <v>-1.01</v>
      </c>
      <c r="HG45" s="35">
        <v>0.85</v>
      </c>
      <c r="HH45" s="35">
        <v>3.14</v>
      </c>
    </row>
    <row r="46" spans="1:216" x14ac:dyDescent="0.2">
      <c r="A46" s="8">
        <v>36</v>
      </c>
      <c r="B46" s="179">
        <v>42666</v>
      </c>
      <c r="C46" s="28" t="str">
        <f t="shared" ca="1" si="39"/>
        <v>NO VIGENTE</v>
      </c>
      <c r="D46" s="8" t="s">
        <v>921</v>
      </c>
      <c r="E46" s="29"/>
      <c r="F46" s="29">
        <v>23</v>
      </c>
      <c r="G46" s="29">
        <v>23.4</v>
      </c>
      <c r="H46" s="29">
        <v>26.2</v>
      </c>
      <c r="I46" s="29">
        <v>27.2</v>
      </c>
      <c r="J46" s="29">
        <v>33.6</v>
      </c>
      <c r="K46" s="29">
        <v>43.2</v>
      </c>
      <c r="L46" s="29">
        <v>42.4</v>
      </c>
      <c r="M46" s="30"/>
      <c r="N46" s="30">
        <v>3.8</v>
      </c>
      <c r="O46" s="30">
        <v>3.8</v>
      </c>
      <c r="P46" s="30">
        <v>4.7</v>
      </c>
      <c r="Q46" s="30">
        <v>3.1</v>
      </c>
      <c r="R46" s="30">
        <v>4.9000000000000004</v>
      </c>
      <c r="S46" s="30">
        <v>4.7</v>
      </c>
      <c r="T46" s="30">
        <v>2.7</v>
      </c>
      <c r="U46" s="31">
        <f t="shared" si="40"/>
        <v>0</v>
      </c>
      <c r="V46" s="31">
        <f t="shared" si="41"/>
        <v>16.768000000000001</v>
      </c>
      <c r="W46" s="31">
        <f t="shared" si="42"/>
        <v>17.167999999999999</v>
      </c>
      <c r="X46" s="31">
        <f t="shared" si="43"/>
        <v>18.491999999999997</v>
      </c>
      <c r="Y46" s="31">
        <f t="shared" si="44"/>
        <v>22.116</v>
      </c>
      <c r="Z46" s="31">
        <f t="shared" si="45"/>
        <v>25.564</v>
      </c>
      <c r="AA46" s="31">
        <f t="shared" si="46"/>
        <v>35.492000000000004</v>
      </c>
      <c r="AB46" s="31">
        <f t="shared" si="47"/>
        <v>37.972000000000001</v>
      </c>
      <c r="AC46" s="32">
        <f t="shared" si="34"/>
        <v>27.216099059285398</v>
      </c>
      <c r="AD46" s="32">
        <f t="shared" si="35"/>
        <v>21.856120272983144</v>
      </c>
      <c r="AE46" s="32">
        <f t="shared" si="36"/>
        <v>19.165695786239016</v>
      </c>
      <c r="AF46" s="33">
        <f t="shared" si="48"/>
        <v>65.3</v>
      </c>
      <c r="AG46" s="33">
        <f t="shared" si="49"/>
        <v>58.632000000000005</v>
      </c>
      <c r="AH46" s="33">
        <f t="shared" si="50"/>
        <v>65.731999999999999</v>
      </c>
      <c r="AI46" s="33">
        <f t="shared" si="51"/>
        <v>69.807999999999993</v>
      </c>
      <c r="AJ46" s="33">
        <f t="shared" si="52"/>
        <v>69.384</v>
      </c>
      <c r="AK46" s="33">
        <f t="shared" si="53"/>
        <v>67.135999999999996</v>
      </c>
      <c r="AL46" s="33">
        <f t="shared" si="54"/>
        <v>57.007999999999996</v>
      </c>
      <c r="AM46" s="33">
        <f t="shared" si="55"/>
        <v>52.428000000000004</v>
      </c>
      <c r="AN46" s="32">
        <f t="shared" si="56"/>
        <v>24.954676484277655</v>
      </c>
      <c r="AO46" s="34">
        <v>1</v>
      </c>
      <c r="AP46" s="35">
        <v>51.4</v>
      </c>
      <c r="AQ46" s="35">
        <v>62.6</v>
      </c>
      <c r="AR46" s="35">
        <v>70.8</v>
      </c>
      <c r="AS46" s="35">
        <v>81</v>
      </c>
      <c r="AT46" s="35">
        <v>90.4</v>
      </c>
      <c r="AU46" s="35">
        <v>96.2</v>
      </c>
      <c r="AV46" s="35">
        <v>94.7</v>
      </c>
      <c r="AW46" s="35">
        <v>92.3</v>
      </c>
      <c r="AX46" s="34">
        <v>2</v>
      </c>
      <c r="AY46" s="35">
        <v>59.5</v>
      </c>
      <c r="AZ46" s="35">
        <v>68.900000000000006</v>
      </c>
      <c r="BA46" s="35">
        <v>78.3</v>
      </c>
      <c r="BB46" s="35">
        <v>84.3</v>
      </c>
      <c r="BC46" s="35">
        <v>92.8</v>
      </c>
      <c r="BD46" s="35">
        <v>96.3</v>
      </c>
      <c r="BE46" s="35">
        <v>94</v>
      </c>
      <c r="BF46" s="35">
        <v>90</v>
      </c>
      <c r="BG46" s="34">
        <v>3</v>
      </c>
      <c r="BH46" s="35">
        <v>59.8</v>
      </c>
      <c r="BI46" s="35">
        <v>71.099999999999994</v>
      </c>
      <c r="BJ46" s="35">
        <v>80.8</v>
      </c>
      <c r="BK46" s="35">
        <v>88</v>
      </c>
      <c r="BL46" s="35">
        <v>95</v>
      </c>
      <c r="BM46" s="35">
        <v>94.4</v>
      </c>
      <c r="BN46" s="35">
        <v>94.1</v>
      </c>
      <c r="BO46" s="35">
        <v>89</v>
      </c>
      <c r="BP46" s="34">
        <v>4</v>
      </c>
      <c r="BQ46" s="35">
        <v>65.400000000000006</v>
      </c>
      <c r="BR46" s="35">
        <v>77.2</v>
      </c>
      <c r="BS46" s="35">
        <v>84.5</v>
      </c>
      <c r="BT46" s="35">
        <v>89.8</v>
      </c>
      <c r="BU46" s="35">
        <v>95.5</v>
      </c>
      <c r="BV46" s="35">
        <v>94.3</v>
      </c>
      <c r="BW46" s="35">
        <v>92.5</v>
      </c>
      <c r="BX46" s="35">
        <v>88.8</v>
      </c>
      <c r="BY46" s="34">
        <v>5</v>
      </c>
      <c r="BZ46" s="35">
        <v>65.3</v>
      </c>
      <c r="CA46" s="35">
        <v>77.400000000000006</v>
      </c>
      <c r="CB46" s="35">
        <v>86.5</v>
      </c>
      <c r="CC46" s="35">
        <v>92.5</v>
      </c>
      <c r="CD46" s="35">
        <v>96.4</v>
      </c>
      <c r="CE46" s="35">
        <v>93</v>
      </c>
      <c r="CF46" s="35">
        <v>90.4</v>
      </c>
      <c r="CG46" s="35">
        <v>83.7</v>
      </c>
      <c r="CH46" s="34">
        <v>6</v>
      </c>
      <c r="CI46" s="35">
        <v>70.7</v>
      </c>
      <c r="CJ46" s="35">
        <v>82</v>
      </c>
      <c r="CK46" s="35">
        <v>89.3</v>
      </c>
      <c r="CL46" s="35">
        <v>93.3</v>
      </c>
      <c r="CM46" s="35">
        <v>95.5</v>
      </c>
      <c r="CN46" s="35">
        <v>93</v>
      </c>
      <c r="CO46" s="35">
        <v>90.1</v>
      </c>
      <c r="CP46" s="35">
        <v>83</v>
      </c>
      <c r="CQ46" s="34">
        <v>7</v>
      </c>
      <c r="CR46" s="35">
        <v>75.599999999999994</v>
      </c>
      <c r="CS46" s="35">
        <v>84.2</v>
      </c>
      <c r="CT46" s="35">
        <v>90.1</v>
      </c>
      <c r="CU46" s="35">
        <v>93.6</v>
      </c>
      <c r="CV46" s="35">
        <v>96.2</v>
      </c>
      <c r="CW46" s="35">
        <v>91.3</v>
      </c>
      <c r="CX46" s="35">
        <v>87.9</v>
      </c>
      <c r="CY46" s="35">
        <v>81.900000000000006</v>
      </c>
      <c r="CZ46" s="34">
        <v>8</v>
      </c>
      <c r="DA46" s="35">
        <v>77.599999999999994</v>
      </c>
      <c r="DB46" s="35">
        <v>88</v>
      </c>
      <c r="DC46" s="35">
        <v>93.4</v>
      </c>
      <c r="DD46" s="35">
        <v>93.8</v>
      </c>
      <c r="DE46" s="35">
        <v>94.2</v>
      </c>
      <c r="DF46" s="35">
        <v>91.4</v>
      </c>
      <c r="DG46" s="35">
        <v>87.9</v>
      </c>
      <c r="DH46" s="35">
        <v>79.900000000000006</v>
      </c>
      <c r="DI46" s="35">
        <v>1</v>
      </c>
      <c r="DJ46" s="36">
        <f t="shared" si="57"/>
        <v>51.4</v>
      </c>
      <c r="DK46" s="36">
        <f t="shared" si="58"/>
        <v>45.832000000000001</v>
      </c>
      <c r="DL46" s="36">
        <f t="shared" si="59"/>
        <v>53.631999999999998</v>
      </c>
      <c r="DM46" s="36">
        <f t="shared" si="60"/>
        <v>62.508000000000003</v>
      </c>
      <c r="DN46" s="36">
        <f t="shared" si="61"/>
        <v>68.284000000000006</v>
      </c>
      <c r="DO46" s="36">
        <f t="shared" si="62"/>
        <v>70.635999999999996</v>
      </c>
      <c r="DP46" s="36">
        <f t="shared" si="63"/>
        <v>59.207999999999998</v>
      </c>
      <c r="DQ46" s="36">
        <f t="shared" si="64"/>
        <v>54.327999999999996</v>
      </c>
      <c r="DR46" s="35">
        <v>47</v>
      </c>
      <c r="DS46" s="36">
        <f t="shared" si="65"/>
        <v>59.5</v>
      </c>
      <c r="DT46" s="36">
        <f t="shared" si="66"/>
        <v>52.132000000000005</v>
      </c>
      <c r="DU46" s="36">
        <f t="shared" si="67"/>
        <v>61.131999999999998</v>
      </c>
      <c r="DV46" s="36">
        <f t="shared" si="68"/>
        <v>65.807999999999993</v>
      </c>
      <c r="DW46" s="36">
        <f t="shared" si="69"/>
        <v>70.683999999999997</v>
      </c>
      <c r="DX46" s="36">
        <f t="shared" si="70"/>
        <v>70.73599999999999</v>
      </c>
      <c r="DY46" s="36">
        <f t="shared" si="71"/>
        <v>58.507999999999996</v>
      </c>
      <c r="DZ46" s="36">
        <f t="shared" si="72"/>
        <v>52.027999999999999</v>
      </c>
      <c r="EA46" s="35">
        <v>48</v>
      </c>
      <c r="EB46" s="36">
        <f t="shared" si="73"/>
        <v>59.8</v>
      </c>
      <c r="EC46" s="36">
        <f t="shared" si="74"/>
        <v>54.331999999999994</v>
      </c>
      <c r="ED46" s="36">
        <f t="shared" si="75"/>
        <v>63.631999999999998</v>
      </c>
      <c r="EE46" s="36">
        <f t="shared" si="76"/>
        <v>69.50800000000001</v>
      </c>
      <c r="EF46" s="36">
        <f t="shared" si="77"/>
        <v>72.884</v>
      </c>
      <c r="EG46" s="36">
        <f t="shared" si="78"/>
        <v>68.836000000000013</v>
      </c>
      <c r="EH46" s="36">
        <f t="shared" si="79"/>
        <v>58.60799999999999</v>
      </c>
      <c r="EI46" s="36">
        <f t="shared" si="80"/>
        <v>51.027999999999999</v>
      </c>
      <c r="EJ46" s="35">
        <v>49</v>
      </c>
      <c r="EK46" s="36">
        <f t="shared" si="81"/>
        <v>65.400000000000006</v>
      </c>
      <c r="EL46" s="36">
        <f t="shared" si="82"/>
        <v>60.432000000000002</v>
      </c>
      <c r="EM46" s="36">
        <f t="shared" si="83"/>
        <v>67.331999999999994</v>
      </c>
      <c r="EN46" s="36">
        <f t="shared" si="84"/>
        <v>71.307999999999993</v>
      </c>
      <c r="EO46" s="36">
        <f t="shared" si="85"/>
        <v>73.384</v>
      </c>
      <c r="EP46" s="36">
        <f t="shared" si="86"/>
        <v>68.73599999999999</v>
      </c>
      <c r="EQ46" s="36">
        <f t="shared" si="87"/>
        <v>57.007999999999996</v>
      </c>
      <c r="ER46" s="36">
        <f t="shared" si="88"/>
        <v>50.827999999999996</v>
      </c>
      <c r="ES46" s="35">
        <v>50</v>
      </c>
      <c r="ET46" s="36">
        <f t="shared" si="89"/>
        <v>65.3</v>
      </c>
      <c r="EU46" s="36">
        <f t="shared" si="90"/>
        <v>60.632000000000005</v>
      </c>
      <c r="EV46" s="36">
        <f t="shared" si="91"/>
        <v>69.331999999999994</v>
      </c>
      <c r="EW46" s="36">
        <f t="shared" si="92"/>
        <v>74.00800000000001</v>
      </c>
      <c r="EX46" s="36">
        <f t="shared" si="93"/>
        <v>74.284000000000006</v>
      </c>
      <c r="EY46" s="36">
        <f t="shared" si="94"/>
        <v>67.436000000000007</v>
      </c>
      <c r="EZ46" s="36">
        <f t="shared" si="95"/>
        <v>54.908000000000001</v>
      </c>
      <c r="FA46" s="36">
        <f t="shared" si="96"/>
        <v>45.728000000000002</v>
      </c>
      <c r="FB46" s="35">
        <v>51</v>
      </c>
      <c r="FC46" s="36">
        <f t="shared" si="97"/>
        <v>70.7</v>
      </c>
      <c r="FD46" s="36">
        <f t="shared" si="98"/>
        <v>65.231999999999999</v>
      </c>
      <c r="FE46" s="36">
        <f t="shared" si="99"/>
        <v>72.132000000000005</v>
      </c>
      <c r="FF46" s="36">
        <f t="shared" si="100"/>
        <v>74.807999999999993</v>
      </c>
      <c r="FG46" s="36">
        <f t="shared" si="101"/>
        <v>73.384</v>
      </c>
      <c r="FH46" s="36">
        <f t="shared" si="102"/>
        <v>67.436000000000007</v>
      </c>
      <c r="FI46" s="36">
        <f t="shared" si="103"/>
        <v>54.60799999999999</v>
      </c>
      <c r="FJ46" s="36">
        <f t="shared" si="104"/>
        <v>45.027999999999999</v>
      </c>
      <c r="FK46" s="35">
        <v>52</v>
      </c>
      <c r="FL46" s="36">
        <f t="shared" si="105"/>
        <v>75.599999999999994</v>
      </c>
      <c r="FM46" s="36">
        <f t="shared" si="106"/>
        <v>67.432000000000002</v>
      </c>
      <c r="FN46" s="36">
        <f t="shared" si="107"/>
        <v>72.931999999999988</v>
      </c>
      <c r="FO46" s="36">
        <f t="shared" si="108"/>
        <v>75.108000000000004</v>
      </c>
      <c r="FP46" s="36">
        <f t="shared" si="109"/>
        <v>74.084000000000003</v>
      </c>
      <c r="FQ46" s="36">
        <f t="shared" si="110"/>
        <v>65.73599999999999</v>
      </c>
      <c r="FR46" s="36">
        <f t="shared" si="111"/>
        <v>52.408000000000001</v>
      </c>
      <c r="FS46" s="36">
        <f t="shared" si="112"/>
        <v>43.928000000000004</v>
      </c>
      <c r="FT46" s="35">
        <v>53</v>
      </c>
      <c r="FU46" s="36">
        <f t="shared" si="113"/>
        <v>77.599999999999994</v>
      </c>
      <c r="FV46" s="36">
        <f t="shared" si="114"/>
        <v>71.231999999999999</v>
      </c>
      <c r="FW46" s="36">
        <f t="shared" si="115"/>
        <v>76.231999999999999</v>
      </c>
      <c r="FX46" s="36">
        <f t="shared" si="116"/>
        <v>75.307999999999993</v>
      </c>
      <c r="FY46" s="36">
        <f t="shared" si="117"/>
        <v>72.084000000000003</v>
      </c>
      <c r="FZ46" s="36">
        <f t="shared" si="118"/>
        <v>65.836000000000013</v>
      </c>
      <c r="GA46" s="36">
        <f t="shared" si="119"/>
        <v>52.408000000000001</v>
      </c>
      <c r="GB46" s="36">
        <f t="shared" si="120"/>
        <v>41.928000000000004</v>
      </c>
      <c r="GC46" s="35">
        <v>46</v>
      </c>
      <c r="GD46" s="36">
        <f t="shared" si="121"/>
        <v>26.654267763306024</v>
      </c>
      <c r="GE46" s="36">
        <f t="shared" si="122"/>
        <v>26.682103462150366</v>
      </c>
      <c r="GF46" s="35">
        <v>47</v>
      </c>
      <c r="GG46" s="36">
        <f t="shared" si="123"/>
        <v>25.145253264685223</v>
      </c>
      <c r="GH46" s="36">
        <f t="shared" si="124"/>
        <v>25.273697921390379</v>
      </c>
      <c r="GI46" s="35">
        <v>48</v>
      </c>
      <c r="GJ46" s="36">
        <f t="shared" si="125"/>
        <v>23.937150945535862</v>
      </c>
      <c r="GK46" s="36">
        <f t="shared" si="126"/>
        <v>24.041067532638976</v>
      </c>
      <c r="GL46" s="35">
        <v>49</v>
      </c>
      <c r="GM46" s="36">
        <f t="shared" si="127"/>
        <v>22.72527248381914</v>
      </c>
      <c r="GN46" s="36">
        <f t="shared" si="128"/>
        <v>23.016888085156026</v>
      </c>
      <c r="GO46" s="35">
        <v>50</v>
      </c>
      <c r="GP46" s="36">
        <f t="shared" si="129"/>
        <v>21.488082983867798</v>
      </c>
      <c r="GQ46" s="36">
        <f t="shared" si="130"/>
        <v>21.700490409926573</v>
      </c>
      <c r="GR46" s="35">
        <v>51</v>
      </c>
      <c r="GS46" s="36">
        <f t="shared" si="131"/>
        <v>20.489681831350765</v>
      </c>
      <c r="GT46" s="36">
        <f t="shared" si="132"/>
        <v>21.102047851067269</v>
      </c>
      <c r="GU46" s="35">
        <v>52</v>
      </c>
      <c r="GV46" s="36">
        <f t="shared" si="133"/>
        <v>19.084735508597731</v>
      </c>
      <c r="GW46" s="36">
        <f t="shared" si="134"/>
        <v>20.597214226848777</v>
      </c>
      <c r="GX46" s="35">
        <v>53</v>
      </c>
      <c r="GY46" s="36">
        <f t="shared" si="135"/>
        <v>17.774191262106797</v>
      </c>
      <c r="GZ46" s="36">
        <f t="shared" si="136"/>
        <v>19.609673036099593</v>
      </c>
      <c r="HA46" s="35">
        <v>-1.2</v>
      </c>
      <c r="HB46" s="35">
        <v>-0.49</v>
      </c>
      <c r="HC46" s="35">
        <v>0.14000000000000001</v>
      </c>
      <c r="HD46" s="35">
        <v>1.56</v>
      </c>
      <c r="HE46" s="35">
        <v>-2.98</v>
      </c>
      <c r="HF46" s="35">
        <v>-1.01</v>
      </c>
      <c r="HG46" s="35">
        <v>0.85</v>
      </c>
      <c r="HH46" s="35">
        <v>3.14</v>
      </c>
    </row>
    <row r="47" spans="1:216" x14ac:dyDescent="0.2">
      <c r="A47" s="8">
        <v>37</v>
      </c>
      <c r="B47" s="179">
        <v>43281</v>
      </c>
      <c r="C47" s="28" t="str">
        <f t="shared" ca="1" si="39"/>
        <v>NO VIGENTE</v>
      </c>
      <c r="D47" s="8" t="s">
        <v>1004</v>
      </c>
      <c r="E47" s="29"/>
      <c r="F47" s="29">
        <v>24.6</v>
      </c>
      <c r="G47" s="29">
        <v>25</v>
      </c>
      <c r="H47" s="29">
        <v>28.9</v>
      </c>
      <c r="I47" s="29">
        <v>27</v>
      </c>
      <c r="J47" s="29">
        <v>31.3</v>
      </c>
      <c r="K47" s="29">
        <v>36.799999999999997</v>
      </c>
      <c r="L47" s="29">
        <v>42.6</v>
      </c>
      <c r="M47" s="30"/>
      <c r="N47" s="30">
        <v>3.8</v>
      </c>
      <c r="O47" s="30">
        <v>4</v>
      </c>
      <c r="P47" s="30">
        <v>4.9000000000000004</v>
      </c>
      <c r="Q47" s="30">
        <v>3.9</v>
      </c>
      <c r="R47" s="30">
        <v>3.4</v>
      </c>
      <c r="S47" s="30">
        <v>5.5</v>
      </c>
      <c r="T47" s="30">
        <v>3.7</v>
      </c>
      <c r="U47" s="31">
        <f t="shared" si="40"/>
        <v>0</v>
      </c>
      <c r="V47" s="31">
        <f t="shared" si="41"/>
        <v>18.368000000000002</v>
      </c>
      <c r="W47" s="31">
        <f t="shared" si="42"/>
        <v>18.440000000000001</v>
      </c>
      <c r="X47" s="31">
        <f t="shared" si="43"/>
        <v>20.863999999999997</v>
      </c>
      <c r="Y47" s="31">
        <f t="shared" si="44"/>
        <v>20.603999999999999</v>
      </c>
      <c r="Z47" s="31">
        <f t="shared" si="45"/>
        <v>25.724</v>
      </c>
      <c r="AA47" s="31">
        <f t="shared" si="46"/>
        <v>27.779999999999998</v>
      </c>
      <c r="AB47" s="31">
        <f t="shared" si="47"/>
        <v>36.532000000000004</v>
      </c>
      <c r="AC47" s="32">
        <f t="shared" si="34"/>
        <v>26.009285965376044</v>
      </c>
      <c r="AD47" s="32">
        <f t="shared" si="35"/>
        <v>21.882334623040325</v>
      </c>
      <c r="AE47" s="32">
        <f t="shared" si="36"/>
        <v>20.293763591644492</v>
      </c>
      <c r="AF47" s="33">
        <f t="shared" si="48"/>
        <v>65.3</v>
      </c>
      <c r="AG47" s="33">
        <f t="shared" si="49"/>
        <v>57.032000000000004</v>
      </c>
      <c r="AH47" s="33">
        <f t="shared" si="50"/>
        <v>64.460000000000008</v>
      </c>
      <c r="AI47" s="33">
        <f t="shared" si="51"/>
        <v>67.436000000000007</v>
      </c>
      <c r="AJ47" s="33">
        <f t="shared" si="52"/>
        <v>70.896000000000001</v>
      </c>
      <c r="AK47" s="33">
        <f t="shared" si="53"/>
        <v>66.975999999999999</v>
      </c>
      <c r="AL47" s="33">
        <f t="shared" si="54"/>
        <v>64.72</v>
      </c>
      <c r="AM47" s="33">
        <f t="shared" si="55"/>
        <v>53.868000000000002</v>
      </c>
      <c r="AN47" s="32">
        <f t="shared" si="56"/>
        <v>24.853042617414374</v>
      </c>
      <c r="AO47" s="34">
        <v>1</v>
      </c>
      <c r="AP47" s="35">
        <v>51.4</v>
      </c>
      <c r="AQ47" s="35">
        <v>62.6</v>
      </c>
      <c r="AR47" s="35">
        <v>70.8</v>
      </c>
      <c r="AS47" s="35">
        <v>81</v>
      </c>
      <c r="AT47" s="35">
        <v>90.4</v>
      </c>
      <c r="AU47" s="35">
        <v>96.2</v>
      </c>
      <c r="AV47" s="35">
        <v>94.7</v>
      </c>
      <c r="AW47" s="35">
        <v>92.3</v>
      </c>
      <c r="AX47" s="34">
        <v>2</v>
      </c>
      <c r="AY47" s="35">
        <v>59.5</v>
      </c>
      <c r="AZ47" s="35">
        <v>68.900000000000006</v>
      </c>
      <c r="BA47" s="35">
        <v>78.3</v>
      </c>
      <c r="BB47" s="35">
        <v>84.3</v>
      </c>
      <c r="BC47" s="35">
        <v>92.8</v>
      </c>
      <c r="BD47" s="35">
        <v>96.3</v>
      </c>
      <c r="BE47" s="35">
        <v>94</v>
      </c>
      <c r="BF47" s="35">
        <v>90</v>
      </c>
      <c r="BG47" s="34">
        <v>3</v>
      </c>
      <c r="BH47" s="35">
        <v>59.8</v>
      </c>
      <c r="BI47" s="35">
        <v>71.099999999999994</v>
      </c>
      <c r="BJ47" s="35">
        <v>80.8</v>
      </c>
      <c r="BK47" s="35">
        <v>88</v>
      </c>
      <c r="BL47" s="35">
        <v>95</v>
      </c>
      <c r="BM47" s="35">
        <v>94.4</v>
      </c>
      <c r="BN47" s="35">
        <v>94.1</v>
      </c>
      <c r="BO47" s="35">
        <v>89</v>
      </c>
      <c r="BP47" s="34">
        <v>4</v>
      </c>
      <c r="BQ47" s="35">
        <v>65.400000000000006</v>
      </c>
      <c r="BR47" s="35">
        <v>77.2</v>
      </c>
      <c r="BS47" s="35">
        <v>84.5</v>
      </c>
      <c r="BT47" s="35">
        <v>89.8</v>
      </c>
      <c r="BU47" s="35">
        <v>95.5</v>
      </c>
      <c r="BV47" s="35">
        <v>94.3</v>
      </c>
      <c r="BW47" s="35">
        <v>92.5</v>
      </c>
      <c r="BX47" s="35">
        <v>88.8</v>
      </c>
      <c r="BY47" s="34">
        <v>5</v>
      </c>
      <c r="BZ47" s="35">
        <v>65.3</v>
      </c>
      <c r="CA47" s="35">
        <v>77.400000000000006</v>
      </c>
      <c r="CB47" s="35">
        <v>86.5</v>
      </c>
      <c r="CC47" s="35">
        <v>92.5</v>
      </c>
      <c r="CD47" s="35">
        <v>96.4</v>
      </c>
      <c r="CE47" s="35">
        <v>93</v>
      </c>
      <c r="CF47" s="35">
        <v>90.4</v>
      </c>
      <c r="CG47" s="35">
        <v>83.7</v>
      </c>
      <c r="CH47" s="34">
        <v>6</v>
      </c>
      <c r="CI47" s="35">
        <v>70.7</v>
      </c>
      <c r="CJ47" s="35">
        <v>82</v>
      </c>
      <c r="CK47" s="35">
        <v>89.3</v>
      </c>
      <c r="CL47" s="35">
        <v>93.3</v>
      </c>
      <c r="CM47" s="35">
        <v>95.5</v>
      </c>
      <c r="CN47" s="35">
        <v>93</v>
      </c>
      <c r="CO47" s="35">
        <v>90.1</v>
      </c>
      <c r="CP47" s="35">
        <v>83</v>
      </c>
      <c r="CQ47" s="34">
        <v>7</v>
      </c>
      <c r="CR47" s="35">
        <v>75.599999999999994</v>
      </c>
      <c r="CS47" s="35">
        <v>84.2</v>
      </c>
      <c r="CT47" s="35">
        <v>90.1</v>
      </c>
      <c r="CU47" s="35">
        <v>93.6</v>
      </c>
      <c r="CV47" s="35">
        <v>96.2</v>
      </c>
      <c r="CW47" s="35">
        <v>91.3</v>
      </c>
      <c r="CX47" s="35">
        <v>87.9</v>
      </c>
      <c r="CY47" s="35">
        <v>81.900000000000006</v>
      </c>
      <c r="CZ47" s="34">
        <v>8</v>
      </c>
      <c r="DA47" s="35">
        <v>77.599999999999994</v>
      </c>
      <c r="DB47" s="35">
        <v>88</v>
      </c>
      <c r="DC47" s="35">
        <v>93.4</v>
      </c>
      <c r="DD47" s="35">
        <v>93.8</v>
      </c>
      <c r="DE47" s="35">
        <v>94.2</v>
      </c>
      <c r="DF47" s="35">
        <v>91.4</v>
      </c>
      <c r="DG47" s="35">
        <v>87.9</v>
      </c>
      <c r="DH47" s="35">
        <v>79.900000000000006</v>
      </c>
      <c r="DI47" s="35">
        <v>1</v>
      </c>
      <c r="DJ47" s="36">
        <f t="shared" si="57"/>
        <v>51.4</v>
      </c>
      <c r="DK47" s="36">
        <f t="shared" si="58"/>
        <v>44.231999999999999</v>
      </c>
      <c r="DL47" s="36">
        <f t="shared" si="59"/>
        <v>52.36</v>
      </c>
      <c r="DM47" s="36">
        <f t="shared" si="60"/>
        <v>60.136000000000003</v>
      </c>
      <c r="DN47" s="36">
        <f t="shared" si="61"/>
        <v>69.796000000000006</v>
      </c>
      <c r="DO47" s="36">
        <f t="shared" si="62"/>
        <v>70.475999999999999</v>
      </c>
      <c r="DP47" s="36">
        <f t="shared" si="63"/>
        <v>66.92</v>
      </c>
      <c r="DQ47" s="36">
        <f t="shared" si="64"/>
        <v>55.767999999999994</v>
      </c>
      <c r="DR47" s="35">
        <v>48</v>
      </c>
      <c r="DS47" s="36">
        <f t="shared" si="65"/>
        <v>59.5</v>
      </c>
      <c r="DT47" s="36">
        <f t="shared" si="66"/>
        <v>50.532000000000004</v>
      </c>
      <c r="DU47" s="36">
        <f t="shared" si="67"/>
        <v>59.86</v>
      </c>
      <c r="DV47" s="36">
        <f t="shared" si="68"/>
        <v>63.436</v>
      </c>
      <c r="DW47" s="36">
        <f t="shared" si="69"/>
        <v>72.195999999999998</v>
      </c>
      <c r="DX47" s="36">
        <f t="shared" si="70"/>
        <v>70.575999999999993</v>
      </c>
      <c r="DY47" s="36">
        <f t="shared" si="71"/>
        <v>66.22</v>
      </c>
      <c r="DZ47" s="36">
        <f t="shared" si="72"/>
        <v>53.467999999999996</v>
      </c>
      <c r="EA47" s="35">
        <v>49</v>
      </c>
      <c r="EB47" s="36">
        <f t="shared" si="73"/>
        <v>59.8</v>
      </c>
      <c r="EC47" s="36">
        <f t="shared" si="74"/>
        <v>52.731999999999992</v>
      </c>
      <c r="ED47" s="36">
        <f t="shared" si="75"/>
        <v>62.36</v>
      </c>
      <c r="EE47" s="36">
        <f t="shared" si="76"/>
        <v>67.135999999999996</v>
      </c>
      <c r="EF47" s="36">
        <f t="shared" si="77"/>
        <v>74.396000000000001</v>
      </c>
      <c r="EG47" s="36">
        <f t="shared" si="78"/>
        <v>68.676000000000002</v>
      </c>
      <c r="EH47" s="36">
        <f t="shared" si="79"/>
        <v>66.319999999999993</v>
      </c>
      <c r="EI47" s="36">
        <f t="shared" si="80"/>
        <v>52.467999999999996</v>
      </c>
      <c r="EJ47" s="35">
        <v>50</v>
      </c>
      <c r="EK47" s="36">
        <f t="shared" si="81"/>
        <v>65.400000000000006</v>
      </c>
      <c r="EL47" s="36">
        <f t="shared" si="82"/>
        <v>58.832000000000001</v>
      </c>
      <c r="EM47" s="36">
        <f t="shared" si="83"/>
        <v>66.06</v>
      </c>
      <c r="EN47" s="36">
        <f t="shared" si="84"/>
        <v>68.936000000000007</v>
      </c>
      <c r="EO47" s="36">
        <f t="shared" si="85"/>
        <v>74.896000000000001</v>
      </c>
      <c r="EP47" s="36">
        <f t="shared" si="86"/>
        <v>68.575999999999993</v>
      </c>
      <c r="EQ47" s="36">
        <f t="shared" si="87"/>
        <v>64.72</v>
      </c>
      <c r="ER47" s="36">
        <f t="shared" si="88"/>
        <v>52.267999999999994</v>
      </c>
      <c r="ES47" s="35">
        <v>51</v>
      </c>
      <c r="ET47" s="36">
        <f t="shared" si="89"/>
        <v>65.3</v>
      </c>
      <c r="EU47" s="36">
        <f t="shared" si="90"/>
        <v>59.032000000000004</v>
      </c>
      <c r="EV47" s="36">
        <f t="shared" si="91"/>
        <v>68.06</v>
      </c>
      <c r="EW47" s="36">
        <f t="shared" si="92"/>
        <v>71.635999999999996</v>
      </c>
      <c r="EX47" s="36">
        <f t="shared" si="93"/>
        <v>75.796000000000006</v>
      </c>
      <c r="EY47" s="36">
        <f t="shared" si="94"/>
        <v>67.275999999999996</v>
      </c>
      <c r="EZ47" s="36">
        <f t="shared" si="95"/>
        <v>62.620000000000005</v>
      </c>
      <c r="FA47" s="36">
        <f t="shared" si="96"/>
        <v>47.167999999999999</v>
      </c>
      <c r="FB47" s="35">
        <v>52</v>
      </c>
      <c r="FC47" s="36">
        <f t="shared" si="97"/>
        <v>70.7</v>
      </c>
      <c r="FD47" s="36">
        <f t="shared" si="98"/>
        <v>63.631999999999998</v>
      </c>
      <c r="FE47" s="36">
        <f t="shared" si="99"/>
        <v>70.86</v>
      </c>
      <c r="FF47" s="36">
        <f t="shared" si="100"/>
        <v>72.436000000000007</v>
      </c>
      <c r="FG47" s="36">
        <f t="shared" si="101"/>
        <v>74.896000000000001</v>
      </c>
      <c r="FH47" s="36">
        <f t="shared" si="102"/>
        <v>67.275999999999996</v>
      </c>
      <c r="FI47" s="36">
        <f t="shared" si="103"/>
        <v>62.319999999999993</v>
      </c>
      <c r="FJ47" s="36">
        <f t="shared" si="104"/>
        <v>46.467999999999996</v>
      </c>
      <c r="FK47" s="35">
        <v>53</v>
      </c>
      <c r="FL47" s="36">
        <f t="shared" si="105"/>
        <v>75.599999999999994</v>
      </c>
      <c r="FM47" s="36">
        <f t="shared" si="106"/>
        <v>65.831999999999994</v>
      </c>
      <c r="FN47" s="36">
        <f t="shared" si="107"/>
        <v>71.66</v>
      </c>
      <c r="FO47" s="36">
        <f t="shared" si="108"/>
        <v>72.73599999999999</v>
      </c>
      <c r="FP47" s="36">
        <f t="shared" si="109"/>
        <v>75.596000000000004</v>
      </c>
      <c r="FQ47" s="36">
        <f t="shared" si="110"/>
        <v>65.575999999999993</v>
      </c>
      <c r="FR47" s="36">
        <f t="shared" si="111"/>
        <v>60.120000000000005</v>
      </c>
      <c r="FS47" s="36">
        <f t="shared" si="112"/>
        <v>45.368000000000002</v>
      </c>
      <c r="FT47" s="35">
        <v>54</v>
      </c>
      <c r="FU47" s="36">
        <f t="shared" si="113"/>
        <v>77.599999999999994</v>
      </c>
      <c r="FV47" s="36">
        <f t="shared" si="114"/>
        <v>69.632000000000005</v>
      </c>
      <c r="FW47" s="36">
        <f t="shared" si="115"/>
        <v>74.960000000000008</v>
      </c>
      <c r="FX47" s="36">
        <f t="shared" si="116"/>
        <v>72.936000000000007</v>
      </c>
      <c r="FY47" s="36">
        <f t="shared" si="117"/>
        <v>73.596000000000004</v>
      </c>
      <c r="FZ47" s="36">
        <f t="shared" si="118"/>
        <v>65.676000000000002</v>
      </c>
      <c r="GA47" s="36">
        <f t="shared" si="119"/>
        <v>60.120000000000005</v>
      </c>
      <c r="GB47" s="36">
        <f t="shared" si="120"/>
        <v>43.368000000000002</v>
      </c>
      <c r="GC47" s="35">
        <v>47</v>
      </c>
      <c r="GD47" s="36">
        <f t="shared" si="121"/>
        <v>25.627916695634127</v>
      </c>
      <c r="GE47" s="36">
        <f t="shared" si="122"/>
        <v>25.649878783386697</v>
      </c>
      <c r="GF47" s="35">
        <v>48</v>
      </c>
      <c r="GG47" s="36">
        <f t="shared" si="123"/>
        <v>24.366666785141291</v>
      </c>
      <c r="GH47" s="36">
        <f t="shared" si="124"/>
        <v>24.47376816189761</v>
      </c>
      <c r="GI47" s="35">
        <v>49</v>
      </c>
      <c r="GJ47" s="36">
        <f t="shared" si="125"/>
        <v>23.243413509626279</v>
      </c>
      <c r="GK47" s="36">
        <f t="shared" si="126"/>
        <v>23.331831175371818</v>
      </c>
      <c r="GL47" s="35">
        <v>50</v>
      </c>
      <c r="GM47" s="36">
        <f t="shared" si="127"/>
        <v>22.417889601333457</v>
      </c>
      <c r="GN47" s="36">
        <f t="shared" si="128"/>
        <v>22.688943385549422</v>
      </c>
      <c r="GO47" s="35">
        <v>51</v>
      </c>
      <c r="GP47" s="36">
        <f t="shared" si="129"/>
        <v>21.526398377708773</v>
      </c>
      <c r="GQ47" s="36">
        <f t="shared" si="130"/>
        <v>21.740735264669752</v>
      </c>
      <c r="GR47" s="35">
        <v>52</v>
      </c>
      <c r="GS47" s="36">
        <f t="shared" si="131"/>
        <v>20.875919871673375</v>
      </c>
      <c r="GT47" s="36">
        <f t="shared" si="132"/>
        <v>21.549887390560187</v>
      </c>
      <c r="GU47" s="35">
        <v>53</v>
      </c>
      <c r="GV47" s="36">
        <f t="shared" si="133"/>
        <v>19.411309906489606</v>
      </c>
      <c r="GW47" s="36">
        <f t="shared" si="134"/>
        <v>21.067435822268578</v>
      </c>
      <c r="GX47" s="35">
        <v>54</v>
      </c>
      <c r="GY47" s="36">
        <f t="shared" si="135"/>
        <v>18.37563002229048</v>
      </c>
      <c r="GZ47" s="36">
        <f t="shared" si="136"/>
        <v>20.564394219551673</v>
      </c>
      <c r="HA47" s="35">
        <v>-1.2</v>
      </c>
      <c r="HB47" s="35">
        <v>-0.49</v>
      </c>
      <c r="HC47" s="35">
        <v>0.14000000000000001</v>
      </c>
      <c r="HD47" s="35">
        <v>1.56</v>
      </c>
      <c r="HE47" s="35">
        <v>-2.98</v>
      </c>
      <c r="HF47" s="35">
        <v>-1.01</v>
      </c>
      <c r="HG47" s="35">
        <v>0.85</v>
      </c>
      <c r="HH47" s="35">
        <v>3.14</v>
      </c>
    </row>
    <row r="48" spans="1:216" x14ac:dyDescent="0.2">
      <c r="A48" s="8">
        <v>38</v>
      </c>
      <c r="B48" s="179">
        <v>42758</v>
      </c>
      <c r="C48" s="28" t="str">
        <f t="shared" ref="C48:C65" ca="1" si="137">IF(B48&lt;TODAY(),"SIN REGISTRO ISPCh","REGISTRO ISPCh")</f>
        <v>SIN REGISTRO ISPCh</v>
      </c>
      <c r="D48" s="8" t="s">
        <v>922</v>
      </c>
      <c r="E48" s="29">
        <v>23</v>
      </c>
      <c r="F48" s="29">
        <v>22.3</v>
      </c>
      <c r="G48" s="29">
        <v>28.8</v>
      </c>
      <c r="H48" s="29">
        <v>39.700000000000003</v>
      </c>
      <c r="I48" s="29">
        <v>44.2</v>
      </c>
      <c r="J48" s="29">
        <v>39.799999999999997</v>
      </c>
      <c r="K48" s="29">
        <v>43</v>
      </c>
      <c r="L48" s="29">
        <v>40.200000000000003</v>
      </c>
      <c r="M48" s="30">
        <v>3.1</v>
      </c>
      <c r="N48" s="30">
        <v>2.4</v>
      </c>
      <c r="O48" s="30">
        <v>2.4</v>
      </c>
      <c r="P48" s="30">
        <v>2.7</v>
      </c>
      <c r="Q48" s="30">
        <v>3.4</v>
      </c>
      <c r="R48" s="30">
        <v>4.5999999999999996</v>
      </c>
      <c r="S48" s="30">
        <v>2.8</v>
      </c>
      <c r="T48" s="30">
        <v>2.9</v>
      </c>
      <c r="U48" s="31">
        <f t="shared" si="40"/>
        <v>17.916</v>
      </c>
      <c r="V48" s="31">
        <f t="shared" si="41"/>
        <v>18.364000000000001</v>
      </c>
      <c r="W48" s="31">
        <f t="shared" si="42"/>
        <v>24.864000000000001</v>
      </c>
      <c r="X48" s="31">
        <f t="shared" si="43"/>
        <v>35.272000000000006</v>
      </c>
      <c r="Y48" s="31">
        <f t="shared" si="44"/>
        <v>38.624000000000002</v>
      </c>
      <c r="Z48" s="31">
        <f t="shared" si="45"/>
        <v>32.256</v>
      </c>
      <c r="AA48" s="31">
        <f t="shared" si="46"/>
        <v>38.408000000000001</v>
      </c>
      <c r="AB48" s="31">
        <f t="shared" si="47"/>
        <v>35.444000000000003</v>
      </c>
      <c r="AC48" s="32">
        <f t="shared" si="34"/>
        <v>34.614968650457584</v>
      </c>
      <c r="AD48" s="32">
        <f t="shared" si="35"/>
        <v>33.506457653344981</v>
      </c>
      <c r="AE48" s="32">
        <f t="shared" si="36"/>
        <v>26.198031673335677</v>
      </c>
      <c r="AF48" s="33">
        <f t="shared" si="48"/>
        <v>47.384</v>
      </c>
      <c r="AG48" s="33">
        <f t="shared" si="49"/>
        <v>57.036000000000001</v>
      </c>
      <c r="AH48" s="33">
        <f t="shared" si="50"/>
        <v>58.036000000000001</v>
      </c>
      <c r="AI48" s="33">
        <f t="shared" si="51"/>
        <v>53.027999999999992</v>
      </c>
      <c r="AJ48" s="33">
        <f t="shared" si="52"/>
        <v>52.875999999999998</v>
      </c>
      <c r="AK48" s="33">
        <f t="shared" si="53"/>
        <v>60.444000000000003</v>
      </c>
      <c r="AL48" s="33">
        <f t="shared" si="54"/>
        <v>54.091999999999999</v>
      </c>
      <c r="AM48" s="33">
        <f t="shared" si="55"/>
        <v>54.956000000000003</v>
      </c>
      <c r="AN48" s="32">
        <f t="shared" si="56"/>
        <v>34.856784706760962</v>
      </c>
      <c r="AO48" s="34">
        <v>1</v>
      </c>
      <c r="AP48" s="35">
        <v>51.4</v>
      </c>
      <c r="AQ48" s="35">
        <v>62.6</v>
      </c>
      <c r="AR48" s="35">
        <v>70.8</v>
      </c>
      <c r="AS48" s="35">
        <v>81</v>
      </c>
      <c r="AT48" s="35">
        <v>90.4</v>
      </c>
      <c r="AU48" s="35">
        <v>96.2</v>
      </c>
      <c r="AV48" s="35">
        <v>94.7</v>
      </c>
      <c r="AW48" s="35">
        <v>92.3</v>
      </c>
      <c r="AX48" s="34">
        <v>2</v>
      </c>
      <c r="AY48" s="35">
        <v>59.5</v>
      </c>
      <c r="AZ48" s="35">
        <v>68.900000000000006</v>
      </c>
      <c r="BA48" s="35">
        <v>78.3</v>
      </c>
      <c r="BB48" s="35">
        <v>84.3</v>
      </c>
      <c r="BC48" s="35">
        <v>92.8</v>
      </c>
      <c r="BD48" s="35">
        <v>96.3</v>
      </c>
      <c r="BE48" s="35">
        <v>94</v>
      </c>
      <c r="BF48" s="35">
        <v>90</v>
      </c>
      <c r="BG48" s="34">
        <v>3</v>
      </c>
      <c r="BH48" s="35">
        <v>59.8</v>
      </c>
      <c r="BI48" s="35">
        <v>71.099999999999994</v>
      </c>
      <c r="BJ48" s="35">
        <v>80.8</v>
      </c>
      <c r="BK48" s="35">
        <v>88</v>
      </c>
      <c r="BL48" s="35">
        <v>95</v>
      </c>
      <c r="BM48" s="35">
        <v>94.4</v>
      </c>
      <c r="BN48" s="35">
        <v>94.1</v>
      </c>
      <c r="BO48" s="35">
        <v>89</v>
      </c>
      <c r="BP48" s="34">
        <v>4</v>
      </c>
      <c r="BQ48" s="35">
        <v>65.400000000000006</v>
      </c>
      <c r="BR48" s="35">
        <v>77.2</v>
      </c>
      <c r="BS48" s="35">
        <v>84.5</v>
      </c>
      <c r="BT48" s="35">
        <v>89.8</v>
      </c>
      <c r="BU48" s="35">
        <v>95.5</v>
      </c>
      <c r="BV48" s="35">
        <v>94.3</v>
      </c>
      <c r="BW48" s="35">
        <v>92.5</v>
      </c>
      <c r="BX48" s="35">
        <v>88.8</v>
      </c>
      <c r="BY48" s="34">
        <v>5</v>
      </c>
      <c r="BZ48" s="35">
        <v>65.3</v>
      </c>
      <c r="CA48" s="35">
        <v>77.400000000000006</v>
      </c>
      <c r="CB48" s="35">
        <v>86.5</v>
      </c>
      <c r="CC48" s="35">
        <v>92.5</v>
      </c>
      <c r="CD48" s="35">
        <v>96.4</v>
      </c>
      <c r="CE48" s="35">
        <v>93</v>
      </c>
      <c r="CF48" s="35">
        <v>90.4</v>
      </c>
      <c r="CG48" s="35">
        <v>83.7</v>
      </c>
      <c r="CH48" s="34">
        <v>6</v>
      </c>
      <c r="CI48" s="35">
        <v>70.7</v>
      </c>
      <c r="CJ48" s="35">
        <v>82</v>
      </c>
      <c r="CK48" s="35">
        <v>89.3</v>
      </c>
      <c r="CL48" s="35">
        <v>93.3</v>
      </c>
      <c r="CM48" s="35">
        <v>95.5</v>
      </c>
      <c r="CN48" s="35">
        <v>93</v>
      </c>
      <c r="CO48" s="35">
        <v>90.1</v>
      </c>
      <c r="CP48" s="35">
        <v>83</v>
      </c>
      <c r="CQ48" s="34">
        <v>7</v>
      </c>
      <c r="CR48" s="35">
        <v>75.599999999999994</v>
      </c>
      <c r="CS48" s="35">
        <v>84.2</v>
      </c>
      <c r="CT48" s="35">
        <v>90.1</v>
      </c>
      <c r="CU48" s="35">
        <v>93.6</v>
      </c>
      <c r="CV48" s="35">
        <v>96.2</v>
      </c>
      <c r="CW48" s="35">
        <v>91.3</v>
      </c>
      <c r="CX48" s="35">
        <v>87.9</v>
      </c>
      <c r="CY48" s="35">
        <v>81.900000000000006</v>
      </c>
      <c r="CZ48" s="34">
        <v>8</v>
      </c>
      <c r="DA48" s="35">
        <v>77.599999999999994</v>
      </c>
      <c r="DB48" s="35">
        <v>88</v>
      </c>
      <c r="DC48" s="35">
        <v>93.4</v>
      </c>
      <c r="DD48" s="35">
        <v>93.8</v>
      </c>
      <c r="DE48" s="35">
        <v>94.2</v>
      </c>
      <c r="DF48" s="35">
        <v>91.4</v>
      </c>
      <c r="DG48" s="35">
        <v>87.9</v>
      </c>
      <c r="DH48" s="35">
        <v>79.900000000000006</v>
      </c>
      <c r="DI48" s="35">
        <v>1</v>
      </c>
      <c r="DJ48" s="36">
        <f t="shared" si="57"/>
        <v>33.483999999999995</v>
      </c>
      <c r="DK48" s="36">
        <f t="shared" si="58"/>
        <v>44.236000000000004</v>
      </c>
      <c r="DL48" s="36">
        <f t="shared" si="59"/>
        <v>45.935999999999993</v>
      </c>
      <c r="DM48" s="36">
        <f t="shared" si="60"/>
        <v>45.727999999999994</v>
      </c>
      <c r="DN48" s="36">
        <f t="shared" si="61"/>
        <v>51.776000000000003</v>
      </c>
      <c r="DO48" s="36">
        <f t="shared" si="62"/>
        <v>63.944000000000003</v>
      </c>
      <c r="DP48" s="36">
        <f t="shared" si="63"/>
        <v>56.292000000000002</v>
      </c>
      <c r="DQ48" s="36">
        <f t="shared" si="64"/>
        <v>56.855999999999995</v>
      </c>
      <c r="DR48" s="35">
        <v>49</v>
      </c>
      <c r="DS48" s="36">
        <f t="shared" si="65"/>
        <v>41.584000000000003</v>
      </c>
      <c r="DT48" s="36">
        <f t="shared" si="66"/>
        <v>50.536000000000001</v>
      </c>
      <c r="DU48" s="36">
        <f t="shared" si="67"/>
        <v>53.435999999999993</v>
      </c>
      <c r="DV48" s="36">
        <f t="shared" si="68"/>
        <v>49.027999999999992</v>
      </c>
      <c r="DW48" s="36">
        <f t="shared" si="69"/>
        <v>54.175999999999995</v>
      </c>
      <c r="DX48" s="36">
        <f t="shared" si="70"/>
        <v>64.043999999999997</v>
      </c>
      <c r="DY48" s="36">
        <f t="shared" si="71"/>
        <v>55.591999999999999</v>
      </c>
      <c r="DZ48" s="36">
        <f t="shared" si="72"/>
        <v>54.555999999999997</v>
      </c>
      <c r="EA48" s="35">
        <v>50</v>
      </c>
      <c r="EB48" s="36">
        <f t="shared" si="73"/>
        <v>41.884</v>
      </c>
      <c r="EC48" s="36">
        <f t="shared" si="74"/>
        <v>52.73599999999999</v>
      </c>
      <c r="ED48" s="36">
        <f t="shared" si="75"/>
        <v>55.935999999999993</v>
      </c>
      <c r="EE48" s="36">
        <f t="shared" si="76"/>
        <v>52.727999999999994</v>
      </c>
      <c r="EF48" s="36">
        <f t="shared" si="77"/>
        <v>56.375999999999998</v>
      </c>
      <c r="EG48" s="36">
        <f t="shared" si="78"/>
        <v>62.144000000000005</v>
      </c>
      <c r="EH48" s="36">
        <f t="shared" si="79"/>
        <v>55.691999999999993</v>
      </c>
      <c r="EI48" s="36">
        <f t="shared" si="80"/>
        <v>53.555999999999997</v>
      </c>
      <c r="EJ48" s="35">
        <v>51</v>
      </c>
      <c r="EK48" s="36">
        <f t="shared" si="81"/>
        <v>47.484000000000009</v>
      </c>
      <c r="EL48" s="36">
        <f t="shared" si="82"/>
        <v>58.835999999999999</v>
      </c>
      <c r="EM48" s="36">
        <f t="shared" si="83"/>
        <v>59.635999999999996</v>
      </c>
      <c r="EN48" s="36">
        <f t="shared" si="84"/>
        <v>54.527999999999992</v>
      </c>
      <c r="EO48" s="36">
        <f t="shared" si="85"/>
        <v>56.875999999999998</v>
      </c>
      <c r="EP48" s="36">
        <f t="shared" si="86"/>
        <v>62.043999999999997</v>
      </c>
      <c r="EQ48" s="36">
        <f t="shared" si="87"/>
        <v>54.091999999999999</v>
      </c>
      <c r="ER48" s="36">
        <f t="shared" si="88"/>
        <v>53.355999999999995</v>
      </c>
      <c r="ES48" s="35">
        <v>52</v>
      </c>
      <c r="ET48" s="36">
        <f t="shared" si="89"/>
        <v>47.384</v>
      </c>
      <c r="EU48" s="36">
        <f t="shared" si="90"/>
        <v>59.036000000000001</v>
      </c>
      <c r="EV48" s="36">
        <f t="shared" si="91"/>
        <v>61.635999999999996</v>
      </c>
      <c r="EW48" s="36">
        <f t="shared" si="92"/>
        <v>57.227999999999994</v>
      </c>
      <c r="EX48" s="36">
        <f t="shared" si="93"/>
        <v>57.776000000000003</v>
      </c>
      <c r="EY48" s="36">
        <f t="shared" si="94"/>
        <v>60.744</v>
      </c>
      <c r="EZ48" s="36">
        <f t="shared" si="95"/>
        <v>51.992000000000004</v>
      </c>
      <c r="FA48" s="36">
        <f t="shared" si="96"/>
        <v>48.256</v>
      </c>
      <c r="FB48" s="35">
        <v>53</v>
      </c>
      <c r="FC48" s="36">
        <f t="shared" si="97"/>
        <v>52.784000000000006</v>
      </c>
      <c r="FD48" s="36">
        <f t="shared" si="98"/>
        <v>63.635999999999996</v>
      </c>
      <c r="FE48" s="36">
        <f t="shared" si="99"/>
        <v>64.435999999999993</v>
      </c>
      <c r="FF48" s="36">
        <f t="shared" si="100"/>
        <v>58.027999999999992</v>
      </c>
      <c r="FG48" s="36">
        <f t="shared" si="101"/>
        <v>56.875999999999998</v>
      </c>
      <c r="FH48" s="36">
        <f t="shared" si="102"/>
        <v>60.744</v>
      </c>
      <c r="FI48" s="36">
        <f t="shared" si="103"/>
        <v>51.691999999999993</v>
      </c>
      <c r="FJ48" s="36">
        <f t="shared" si="104"/>
        <v>47.555999999999997</v>
      </c>
      <c r="FK48" s="35">
        <v>54</v>
      </c>
      <c r="FL48" s="36">
        <f t="shared" si="105"/>
        <v>57.683999999999997</v>
      </c>
      <c r="FM48" s="36">
        <f t="shared" si="106"/>
        <v>65.835999999999999</v>
      </c>
      <c r="FN48" s="36">
        <f t="shared" si="107"/>
        <v>65.23599999999999</v>
      </c>
      <c r="FO48" s="36">
        <f t="shared" si="108"/>
        <v>58.327999999999989</v>
      </c>
      <c r="FP48" s="36">
        <f t="shared" si="109"/>
        <v>57.576000000000001</v>
      </c>
      <c r="FQ48" s="36">
        <f t="shared" si="110"/>
        <v>59.043999999999997</v>
      </c>
      <c r="FR48" s="36">
        <f t="shared" si="111"/>
        <v>49.492000000000004</v>
      </c>
      <c r="FS48" s="36">
        <f t="shared" si="112"/>
        <v>46.456000000000003</v>
      </c>
      <c r="FT48" s="35">
        <v>55</v>
      </c>
      <c r="FU48" s="36">
        <f t="shared" si="113"/>
        <v>59.683999999999997</v>
      </c>
      <c r="FV48" s="36">
        <f t="shared" si="114"/>
        <v>69.635999999999996</v>
      </c>
      <c r="FW48" s="36">
        <f t="shared" si="115"/>
        <v>68.536000000000001</v>
      </c>
      <c r="FX48" s="36">
        <f t="shared" si="116"/>
        <v>58.527999999999992</v>
      </c>
      <c r="FY48" s="36">
        <f t="shared" si="117"/>
        <v>55.576000000000001</v>
      </c>
      <c r="FZ48" s="36">
        <f t="shared" si="118"/>
        <v>59.144000000000005</v>
      </c>
      <c r="GA48" s="36">
        <f t="shared" si="119"/>
        <v>49.492000000000004</v>
      </c>
      <c r="GB48" s="36">
        <f t="shared" si="120"/>
        <v>44.456000000000003</v>
      </c>
      <c r="GC48" s="35">
        <v>48</v>
      </c>
      <c r="GD48" s="36">
        <f t="shared" si="121"/>
        <v>34.381550605066238</v>
      </c>
      <c r="GE48" s="36">
        <f t="shared" si="122"/>
        <v>34.384208098742263</v>
      </c>
      <c r="GF48" s="35">
        <v>49</v>
      </c>
      <c r="GG48" s="36">
        <f t="shared" si="123"/>
        <v>34.117250895581762</v>
      </c>
      <c r="GH48" s="36">
        <f t="shared" si="124"/>
        <v>34.133421180203655</v>
      </c>
      <c r="GI48" s="35">
        <v>50</v>
      </c>
      <c r="GJ48" s="36">
        <f t="shared" si="125"/>
        <v>34.618096548267602</v>
      </c>
      <c r="GK48" s="36">
        <f t="shared" si="126"/>
        <v>34.637548635454223</v>
      </c>
      <c r="GL48" s="35">
        <v>51</v>
      </c>
      <c r="GM48" s="36">
        <f t="shared" si="127"/>
        <v>33.386197833542212</v>
      </c>
      <c r="GN48" s="36">
        <f t="shared" si="128"/>
        <v>33.4395891866467</v>
      </c>
      <c r="GO48" s="35">
        <v>52</v>
      </c>
      <c r="GP48" s="36">
        <f t="shared" si="129"/>
        <v>33.140264045952875</v>
      </c>
      <c r="GQ48" s="36">
        <f t="shared" si="130"/>
        <v>33.189544238446416</v>
      </c>
      <c r="GR48" s="35">
        <v>53</v>
      </c>
      <c r="GS48" s="36">
        <f t="shared" si="131"/>
        <v>31.084336693119852</v>
      </c>
      <c r="GT48" s="36">
        <f t="shared" si="132"/>
        <v>31.191479771689416</v>
      </c>
      <c r="GU48" s="35">
        <v>54</v>
      </c>
      <c r="GV48" s="36">
        <f t="shared" si="133"/>
        <v>30.022898673397705</v>
      </c>
      <c r="GW48" s="36">
        <f t="shared" si="134"/>
        <v>30.286900796018855</v>
      </c>
      <c r="GX48" s="35">
        <v>55</v>
      </c>
      <c r="GY48" s="36">
        <f t="shared" si="135"/>
        <v>27.149875855849871</v>
      </c>
      <c r="GZ48" s="36">
        <f t="shared" si="136"/>
        <v>27.364591378492022</v>
      </c>
      <c r="HA48" s="35">
        <v>-1.2</v>
      </c>
      <c r="HB48" s="35">
        <v>-0.49</v>
      </c>
      <c r="HC48" s="35">
        <v>0.14000000000000001</v>
      </c>
      <c r="HD48" s="35">
        <v>1.56</v>
      </c>
      <c r="HE48" s="35">
        <v>-2.98</v>
      </c>
      <c r="HF48" s="35">
        <v>-1.01</v>
      </c>
      <c r="HG48" s="35">
        <v>0.85</v>
      </c>
      <c r="HH48" s="35">
        <v>3.14</v>
      </c>
    </row>
    <row r="49" spans="1:216" x14ac:dyDescent="0.2">
      <c r="A49" s="8">
        <v>39</v>
      </c>
      <c r="B49" s="179">
        <v>42758</v>
      </c>
      <c r="C49" s="28" t="str">
        <f t="shared" ca="1" si="137"/>
        <v>SIN REGISTRO ISPCh</v>
      </c>
      <c r="D49" s="8" t="s">
        <v>923</v>
      </c>
      <c r="E49" s="141">
        <v>20.399999999999999</v>
      </c>
      <c r="F49" s="141">
        <v>22</v>
      </c>
      <c r="G49" s="29">
        <v>26.9</v>
      </c>
      <c r="H49" s="29">
        <v>38.200000000000003</v>
      </c>
      <c r="I49" s="29">
        <v>43.5</v>
      </c>
      <c r="J49" s="29">
        <v>38.700000000000003</v>
      </c>
      <c r="K49" s="29">
        <v>41</v>
      </c>
      <c r="L49" s="29">
        <v>40.4</v>
      </c>
      <c r="M49" s="30">
        <v>3.3</v>
      </c>
      <c r="N49" s="30">
        <v>3.1</v>
      </c>
      <c r="O49" s="30">
        <v>2.2000000000000002</v>
      </c>
      <c r="P49" s="30">
        <v>2.8</v>
      </c>
      <c r="Q49" s="30">
        <v>3.4</v>
      </c>
      <c r="R49" s="30">
        <v>4.5</v>
      </c>
      <c r="S49" s="30">
        <v>2.5</v>
      </c>
      <c r="T49" s="30">
        <v>3.3</v>
      </c>
      <c r="U49" s="31">
        <f t="shared" si="40"/>
        <v>14.988</v>
      </c>
      <c r="V49" s="31">
        <f t="shared" si="41"/>
        <v>16.916</v>
      </c>
      <c r="W49" s="31">
        <f t="shared" si="42"/>
        <v>23.291999999999998</v>
      </c>
      <c r="X49" s="31">
        <f t="shared" si="43"/>
        <v>33.608000000000004</v>
      </c>
      <c r="Y49" s="31">
        <f t="shared" si="44"/>
        <v>37.923999999999999</v>
      </c>
      <c r="Z49" s="31">
        <f t="shared" si="45"/>
        <v>31.320000000000004</v>
      </c>
      <c r="AA49" s="31">
        <f t="shared" si="46"/>
        <v>36.9</v>
      </c>
      <c r="AB49" s="31">
        <f t="shared" si="47"/>
        <v>34.988</v>
      </c>
      <c r="AC49" s="32">
        <f t="shared" si="34"/>
        <v>33.729534206721624</v>
      </c>
      <c r="AD49" s="32">
        <f t="shared" si="35"/>
        <v>32.205141224482915</v>
      </c>
      <c r="AE49" s="32">
        <f t="shared" si="36"/>
        <v>24.674193591143197</v>
      </c>
      <c r="AF49" s="33">
        <f t="shared" si="48"/>
        <v>50.311999999999998</v>
      </c>
      <c r="AG49" s="33">
        <f t="shared" si="49"/>
        <v>58.484000000000009</v>
      </c>
      <c r="AH49" s="33">
        <f t="shared" si="50"/>
        <v>59.608000000000004</v>
      </c>
      <c r="AI49" s="33">
        <f t="shared" si="51"/>
        <v>54.691999999999993</v>
      </c>
      <c r="AJ49" s="33">
        <f t="shared" si="52"/>
        <v>53.576000000000001</v>
      </c>
      <c r="AK49" s="33">
        <f t="shared" si="53"/>
        <v>61.379999999999995</v>
      </c>
      <c r="AL49" s="33">
        <f t="shared" si="54"/>
        <v>55.6</v>
      </c>
      <c r="AM49" s="33">
        <f t="shared" si="55"/>
        <v>55.412000000000006</v>
      </c>
      <c r="AN49" s="32">
        <f t="shared" si="56"/>
        <v>33.631410015578226</v>
      </c>
      <c r="AO49" s="34">
        <v>1</v>
      </c>
      <c r="AP49" s="35">
        <v>51.4</v>
      </c>
      <c r="AQ49" s="35">
        <v>62.6</v>
      </c>
      <c r="AR49" s="35">
        <v>70.8</v>
      </c>
      <c r="AS49" s="35">
        <v>81</v>
      </c>
      <c r="AT49" s="35">
        <v>90.4</v>
      </c>
      <c r="AU49" s="35">
        <v>96.2</v>
      </c>
      <c r="AV49" s="35">
        <v>94.7</v>
      </c>
      <c r="AW49" s="35">
        <v>92.3</v>
      </c>
      <c r="AX49" s="34">
        <v>2</v>
      </c>
      <c r="AY49" s="35">
        <v>59.5</v>
      </c>
      <c r="AZ49" s="35">
        <v>68.900000000000006</v>
      </c>
      <c r="BA49" s="35">
        <v>78.3</v>
      </c>
      <c r="BB49" s="35">
        <v>84.3</v>
      </c>
      <c r="BC49" s="35">
        <v>92.8</v>
      </c>
      <c r="BD49" s="35">
        <v>96.3</v>
      </c>
      <c r="BE49" s="35">
        <v>94</v>
      </c>
      <c r="BF49" s="35">
        <v>90</v>
      </c>
      <c r="BG49" s="34">
        <v>3</v>
      </c>
      <c r="BH49" s="35">
        <v>59.8</v>
      </c>
      <c r="BI49" s="35">
        <v>71.099999999999994</v>
      </c>
      <c r="BJ49" s="35">
        <v>80.8</v>
      </c>
      <c r="BK49" s="35">
        <v>88</v>
      </c>
      <c r="BL49" s="35">
        <v>95</v>
      </c>
      <c r="BM49" s="35">
        <v>94.4</v>
      </c>
      <c r="BN49" s="35">
        <v>94.1</v>
      </c>
      <c r="BO49" s="35">
        <v>89</v>
      </c>
      <c r="BP49" s="34">
        <v>4</v>
      </c>
      <c r="BQ49" s="35">
        <v>65.400000000000006</v>
      </c>
      <c r="BR49" s="35">
        <v>77.2</v>
      </c>
      <c r="BS49" s="35">
        <v>84.5</v>
      </c>
      <c r="BT49" s="35">
        <v>89.8</v>
      </c>
      <c r="BU49" s="35">
        <v>95.5</v>
      </c>
      <c r="BV49" s="35">
        <v>94.3</v>
      </c>
      <c r="BW49" s="35">
        <v>92.5</v>
      </c>
      <c r="BX49" s="35">
        <v>88.8</v>
      </c>
      <c r="BY49" s="34">
        <v>5</v>
      </c>
      <c r="BZ49" s="35">
        <v>65.3</v>
      </c>
      <c r="CA49" s="35">
        <v>77.400000000000006</v>
      </c>
      <c r="CB49" s="35">
        <v>86.5</v>
      </c>
      <c r="CC49" s="35">
        <v>92.5</v>
      </c>
      <c r="CD49" s="35">
        <v>96.4</v>
      </c>
      <c r="CE49" s="35">
        <v>93</v>
      </c>
      <c r="CF49" s="35">
        <v>90.4</v>
      </c>
      <c r="CG49" s="35">
        <v>83.7</v>
      </c>
      <c r="CH49" s="34">
        <v>6</v>
      </c>
      <c r="CI49" s="35">
        <v>70.7</v>
      </c>
      <c r="CJ49" s="35">
        <v>82</v>
      </c>
      <c r="CK49" s="35">
        <v>89.3</v>
      </c>
      <c r="CL49" s="35">
        <v>93.3</v>
      </c>
      <c r="CM49" s="35">
        <v>95.5</v>
      </c>
      <c r="CN49" s="35">
        <v>93</v>
      </c>
      <c r="CO49" s="35">
        <v>90.1</v>
      </c>
      <c r="CP49" s="35">
        <v>83</v>
      </c>
      <c r="CQ49" s="34">
        <v>7</v>
      </c>
      <c r="CR49" s="35">
        <v>75.599999999999994</v>
      </c>
      <c r="CS49" s="35">
        <v>84.2</v>
      </c>
      <c r="CT49" s="35">
        <v>90.1</v>
      </c>
      <c r="CU49" s="35">
        <v>93.6</v>
      </c>
      <c r="CV49" s="35">
        <v>96.2</v>
      </c>
      <c r="CW49" s="35">
        <v>91.3</v>
      </c>
      <c r="CX49" s="35">
        <v>87.9</v>
      </c>
      <c r="CY49" s="35">
        <v>81.900000000000006</v>
      </c>
      <c r="CZ49" s="34">
        <v>8</v>
      </c>
      <c r="DA49" s="35">
        <v>77.599999999999994</v>
      </c>
      <c r="DB49" s="35">
        <v>88</v>
      </c>
      <c r="DC49" s="35">
        <v>93.4</v>
      </c>
      <c r="DD49" s="35">
        <v>93.8</v>
      </c>
      <c r="DE49" s="35">
        <v>94.2</v>
      </c>
      <c r="DF49" s="35">
        <v>91.4</v>
      </c>
      <c r="DG49" s="35">
        <v>87.9</v>
      </c>
      <c r="DH49" s="35">
        <v>79.900000000000006</v>
      </c>
      <c r="DI49" s="35">
        <v>1</v>
      </c>
      <c r="DJ49" s="36">
        <f t="shared" si="57"/>
        <v>36.411999999999999</v>
      </c>
      <c r="DK49" s="36">
        <f t="shared" si="58"/>
        <v>45.683999999999997</v>
      </c>
      <c r="DL49" s="36">
        <f t="shared" si="59"/>
        <v>47.507999999999996</v>
      </c>
      <c r="DM49" s="36">
        <f t="shared" si="60"/>
        <v>47.391999999999996</v>
      </c>
      <c r="DN49" s="36">
        <f t="shared" si="61"/>
        <v>52.476000000000006</v>
      </c>
      <c r="DO49" s="36">
        <f t="shared" si="62"/>
        <v>64.88</v>
      </c>
      <c r="DP49" s="36">
        <f t="shared" si="63"/>
        <v>57.800000000000004</v>
      </c>
      <c r="DQ49" s="36">
        <f t="shared" si="64"/>
        <v>57.311999999999998</v>
      </c>
      <c r="DR49" s="35">
        <v>50</v>
      </c>
      <c r="DS49" s="36">
        <f t="shared" si="65"/>
        <v>44.512</v>
      </c>
      <c r="DT49" s="36">
        <f t="shared" si="66"/>
        <v>51.984000000000009</v>
      </c>
      <c r="DU49" s="36">
        <f t="shared" si="67"/>
        <v>55.007999999999996</v>
      </c>
      <c r="DV49" s="36">
        <f t="shared" si="68"/>
        <v>50.691999999999993</v>
      </c>
      <c r="DW49" s="36">
        <f t="shared" si="69"/>
        <v>54.875999999999998</v>
      </c>
      <c r="DX49" s="36">
        <f t="shared" si="70"/>
        <v>64.97999999999999</v>
      </c>
      <c r="DY49" s="36">
        <f t="shared" si="71"/>
        <v>57.1</v>
      </c>
      <c r="DZ49" s="36">
        <f t="shared" si="72"/>
        <v>55.012</v>
      </c>
      <c r="EA49" s="35">
        <v>51</v>
      </c>
      <c r="EB49" s="36">
        <f t="shared" si="73"/>
        <v>44.811999999999998</v>
      </c>
      <c r="EC49" s="36">
        <f t="shared" si="74"/>
        <v>54.183999999999997</v>
      </c>
      <c r="ED49" s="36">
        <f t="shared" si="75"/>
        <v>57.507999999999996</v>
      </c>
      <c r="EE49" s="36">
        <f t="shared" si="76"/>
        <v>54.391999999999996</v>
      </c>
      <c r="EF49" s="36">
        <f t="shared" si="77"/>
        <v>57.076000000000001</v>
      </c>
      <c r="EG49" s="36">
        <f t="shared" si="78"/>
        <v>63.08</v>
      </c>
      <c r="EH49" s="36">
        <f t="shared" si="79"/>
        <v>57.199999999999996</v>
      </c>
      <c r="EI49" s="36">
        <f t="shared" si="80"/>
        <v>54.012</v>
      </c>
      <c r="EJ49" s="35">
        <v>52</v>
      </c>
      <c r="EK49" s="36">
        <f t="shared" si="81"/>
        <v>50.412000000000006</v>
      </c>
      <c r="EL49" s="36">
        <f t="shared" si="82"/>
        <v>60.284000000000006</v>
      </c>
      <c r="EM49" s="36">
        <f t="shared" si="83"/>
        <v>61.207999999999998</v>
      </c>
      <c r="EN49" s="36">
        <f t="shared" si="84"/>
        <v>56.191999999999993</v>
      </c>
      <c r="EO49" s="36">
        <f t="shared" si="85"/>
        <v>57.576000000000001</v>
      </c>
      <c r="EP49" s="36">
        <f t="shared" si="86"/>
        <v>62.97999999999999</v>
      </c>
      <c r="EQ49" s="36">
        <f t="shared" si="87"/>
        <v>55.6</v>
      </c>
      <c r="ER49" s="36">
        <f t="shared" si="88"/>
        <v>53.811999999999998</v>
      </c>
      <c r="ES49" s="35">
        <v>53</v>
      </c>
      <c r="ET49" s="36">
        <f t="shared" si="89"/>
        <v>50.311999999999998</v>
      </c>
      <c r="EU49" s="36">
        <f t="shared" si="90"/>
        <v>60.484000000000009</v>
      </c>
      <c r="EV49" s="36">
        <f t="shared" si="91"/>
        <v>63.207999999999998</v>
      </c>
      <c r="EW49" s="36">
        <f t="shared" si="92"/>
        <v>58.891999999999996</v>
      </c>
      <c r="EX49" s="36">
        <f t="shared" si="93"/>
        <v>58.476000000000006</v>
      </c>
      <c r="EY49" s="36">
        <f t="shared" si="94"/>
        <v>61.679999999999993</v>
      </c>
      <c r="EZ49" s="36">
        <f t="shared" si="95"/>
        <v>53.500000000000007</v>
      </c>
      <c r="FA49" s="36">
        <f t="shared" si="96"/>
        <v>48.712000000000003</v>
      </c>
      <c r="FB49" s="35">
        <v>54</v>
      </c>
      <c r="FC49" s="36">
        <f t="shared" si="97"/>
        <v>55.712000000000003</v>
      </c>
      <c r="FD49" s="36">
        <f t="shared" si="98"/>
        <v>65.084000000000003</v>
      </c>
      <c r="FE49" s="36">
        <f t="shared" si="99"/>
        <v>66.007999999999996</v>
      </c>
      <c r="FF49" s="36">
        <f t="shared" si="100"/>
        <v>59.691999999999993</v>
      </c>
      <c r="FG49" s="36">
        <f t="shared" si="101"/>
        <v>57.576000000000001</v>
      </c>
      <c r="FH49" s="36">
        <f t="shared" si="102"/>
        <v>61.679999999999993</v>
      </c>
      <c r="FI49" s="36">
        <f t="shared" si="103"/>
        <v>53.199999999999996</v>
      </c>
      <c r="FJ49" s="36">
        <f t="shared" si="104"/>
        <v>48.012</v>
      </c>
      <c r="FK49" s="35">
        <v>55</v>
      </c>
      <c r="FL49" s="36">
        <f t="shared" si="105"/>
        <v>60.611999999999995</v>
      </c>
      <c r="FM49" s="36">
        <f t="shared" si="106"/>
        <v>67.284000000000006</v>
      </c>
      <c r="FN49" s="36">
        <f t="shared" si="107"/>
        <v>66.807999999999993</v>
      </c>
      <c r="FO49" s="36">
        <f t="shared" si="108"/>
        <v>59.99199999999999</v>
      </c>
      <c r="FP49" s="36">
        <f t="shared" si="109"/>
        <v>58.276000000000003</v>
      </c>
      <c r="FQ49" s="36">
        <f t="shared" si="110"/>
        <v>59.97999999999999</v>
      </c>
      <c r="FR49" s="36">
        <f t="shared" si="111"/>
        <v>51.000000000000007</v>
      </c>
      <c r="FS49" s="36">
        <f t="shared" si="112"/>
        <v>46.912000000000006</v>
      </c>
      <c r="FT49" s="35">
        <v>56</v>
      </c>
      <c r="FU49" s="36">
        <f t="shared" si="113"/>
        <v>62.611999999999995</v>
      </c>
      <c r="FV49" s="36">
        <f t="shared" si="114"/>
        <v>71.084000000000003</v>
      </c>
      <c r="FW49" s="36">
        <f t="shared" si="115"/>
        <v>70.108000000000004</v>
      </c>
      <c r="FX49" s="36">
        <f t="shared" si="116"/>
        <v>60.191999999999993</v>
      </c>
      <c r="FY49" s="36">
        <f t="shared" si="117"/>
        <v>56.276000000000003</v>
      </c>
      <c r="FZ49" s="36">
        <f t="shared" si="118"/>
        <v>60.08</v>
      </c>
      <c r="GA49" s="36">
        <f t="shared" si="119"/>
        <v>51.000000000000007</v>
      </c>
      <c r="GB49" s="36">
        <f t="shared" si="120"/>
        <v>44.912000000000006</v>
      </c>
      <c r="GC49" s="35">
        <v>49</v>
      </c>
      <c r="GD49" s="36">
        <f t="shared" si="121"/>
        <v>33.423125876144567</v>
      </c>
      <c r="GE49" s="36">
        <f t="shared" si="122"/>
        <v>33.427309051217136</v>
      </c>
      <c r="GF49" s="35">
        <v>50</v>
      </c>
      <c r="GG49" s="36">
        <f t="shared" si="123"/>
        <v>33.093351712857356</v>
      </c>
      <c r="GH49" s="36">
        <f t="shared" si="124"/>
        <v>33.118445926385121</v>
      </c>
      <c r="GI49" s="35">
        <v>51</v>
      </c>
      <c r="GJ49" s="36">
        <f t="shared" si="125"/>
        <v>33.51667323022086</v>
      </c>
      <c r="GK49" s="36">
        <f t="shared" si="126"/>
        <v>33.546330670358387</v>
      </c>
      <c r="GL49" s="35">
        <v>52</v>
      </c>
      <c r="GM49" s="36">
        <f t="shared" si="127"/>
        <v>32.163601956168137</v>
      </c>
      <c r="GN49" s="36">
        <f t="shared" si="128"/>
        <v>32.24290753730412</v>
      </c>
      <c r="GO49" s="35">
        <v>53</v>
      </c>
      <c r="GP49" s="36">
        <f t="shared" si="129"/>
        <v>31.825752723879944</v>
      </c>
      <c r="GQ49" s="36">
        <f t="shared" si="130"/>
        <v>31.89738957750005</v>
      </c>
      <c r="GR49" s="35">
        <v>54</v>
      </c>
      <c r="GS49" s="36">
        <f t="shared" si="131"/>
        <v>29.652380319824289</v>
      </c>
      <c r="GT49" s="36">
        <f t="shared" si="132"/>
        <v>29.804364858193438</v>
      </c>
      <c r="GU49" s="35">
        <v>55</v>
      </c>
      <c r="GV49" s="36">
        <f t="shared" si="133"/>
        <v>28.496134452411439</v>
      </c>
      <c r="GW49" s="36">
        <f t="shared" si="134"/>
        <v>28.865037595816972</v>
      </c>
      <c r="GX49" s="35">
        <v>56</v>
      </c>
      <c r="GY49" s="36">
        <f t="shared" si="135"/>
        <v>25.597750401924458</v>
      </c>
      <c r="GZ49" s="36">
        <f t="shared" si="136"/>
        <v>25.895294698889359</v>
      </c>
      <c r="HA49" s="35">
        <v>-1.2</v>
      </c>
      <c r="HB49" s="35">
        <v>-0.49</v>
      </c>
      <c r="HC49" s="35">
        <v>0.14000000000000001</v>
      </c>
      <c r="HD49" s="35">
        <v>1.56</v>
      </c>
      <c r="HE49" s="35">
        <v>-2.98</v>
      </c>
      <c r="HF49" s="35">
        <v>-1.01</v>
      </c>
      <c r="HG49" s="35">
        <v>0.85</v>
      </c>
      <c r="HH49" s="35">
        <v>3.14</v>
      </c>
    </row>
    <row r="50" spans="1:216" x14ac:dyDescent="0.2">
      <c r="A50" s="8">
        <v>40</v>
      </c>
      <c r="B50" s="179">
        <v>42758</v>
      </c>
      <c r="C50" s="28" t="str">
        <f t="shared" ca="1" si="137"/>
        <v>SIN REGISTRO ISPCh</v>
      </c>
      <c r="D50" s="8" t="s">
        <v>924</v>
      </c>
      <c r="E50" s="29">
        <v>19.600000000000001</v>
      </c>
      <c r="F50" s="29">
        <v>17.8</v>
      </c>
      <c r="G50" s="29">
        <v>22.1</v>
      </c>
      <c r="H50" s="29">
        <v>30.6</v>
      </c>
      <c r="I50" s="29">
        <v>39.5</v>
      </c>
      <c r="J50" s="29">
        <v>37.299999999999997</v>
      </c>
      <c r="K50" s="29">
        <v>43.8</v>
      </c>
      <c r="L50" s="29">
        <v>42.1</v>
      </c>
      <c r="M50" s="30">
        <v>4.0999999999999996</v>
      </c>
      <c r="N50" s="30">
        <v>2.2999999999999998</v>
      </c>
      <c r="O50" s="30">
        <v>2.5</v>
      </c>
      <c r="P50" s="30">
        <v>1.8</v>
      </c>
      <c r="Q50" s="30">
        <v>2.9</v>
      </c>
      <c r="R50" s="30">
        <v>4.0999999999999996</v>
      </c>
      <c r="S50" s="30">
        <v>2.8</v>
      </c>
      <c r="T50" s="30">
        <v>4</v>
      </c>
      <c r="U50" s="31">
        <f t="shared" si="40"/>
        <v>12.876000000000001</v>
      </c>
      <c r="V50" s="31">
        <f t="shared" si="41"/>
        <v>14.028000000000002</v>
      </c>
      <c r="W50" s="31">
        <f t="shared" si="42"/>
        <v>18</v>
      </c>
      <c r="X50" s="31">
        <f t="shared" si="43"/>
        <v>27.648000000000003</v>
      </c>
      <c r="Y50" s="31">
        <f t="shared" si="44"/>
        <v>34.744</v>
      </c>
      <c r="Z50" s="31">
        <f t="shared" si="45"/>
        <v>30.575999999999997</v>
      </c>
      <c r="AA50" s="31">
        <f t="shared" si="46"/>
        <v>39.207999999999998</v>
      </c>
      <c r="AB50" s="31">
        <f t="shared" si="47"/>
        <v>35.54</v>
      </c>
      <c r="AC50" s="32">
        <f t="shared" si="34"/>
        <v>33.580717921505652</v>
      </c>
      <c r="AD50" s="32">
        <f t="shared" si="35"/>
        <v>28.299853918306191</v>
      </c>
      <c r="AE50" s="32">
        <f t="shared" si="36"/>
        <v>20.490943871895276</v>
      </c>
      <c r="AF50" s="33">
        <f t="shared" si="48"/>
        <v>52.423999999999992</v>
      </c>
      <c r="AG50" s="33">
        <f t="shared" si="49"/>
        <v>61.372</v>
      </c>
      <c r="AH50" s="33">
        <f t="shared" si="50"/>
        <v>64.900000000000006</v>
      </c>
      <c r="AI50" s="33">
        <f t="shared" si="51"/>
        <v>60.651999999999994</v>
      </c>
      <c r="AJ50" s="33">
        <f t="shared" si="52"/>
        <v>56.756</v>
      </c>
      <c r="AK50" s="33">
        <f t="shared" si="53"/>
        <v>62.124000000000009</v>
      </c>
      <c r="AL50" s="33">
        <f t="shared" si="54"/>
        <v>53.292000000000002</v>
      </c>
      <c r="AM50" s="33">
        <f t="shared" si="55"/>
        <v>54.860000000000007</v>
      </c>
      <c r="AN50" s="32">
        <f t="shared" si="56"/>
        <v>30.745467501541157</v>
      </c>
      <c r="AO50" s="34">
        <v>1</v>
      </c>
      <c r="AP50" s="35">
        <v>51.4</v>
      </c>
      <c r="AQ50" s="35">
        <v>62.6</v>
      </c>
      <c r="AR50" s="35">
        <v>70.8</v>
      </c>
      <c r="AS50" s="35">
        <v>81</v>
      </c>
      <c r="AT50" s="35">
        <v>90.4</v>
      </c>
      <c r="AU50" s="35">
        <v>96.2</v>
      </c>
      <c r="AV50" s="35">
        <v>94.7</v>
      </c>
      <c r="AW50" s="35">
        <v>92.3</v>
      </c>
      <c r="AX50" s="34">
        <v>2</v>
      </c>
      <c r="AY50" s="35">
        <v>59.5</v>
      </c>
      <c r="AZ50" s="35">
        <v>68.900000000000006</v>
      </c>
      <c r="BA50" s="35">
        <v>78.3</v>
      </c>
      <c r="BB50" s="35">
        <v>84.3</v>
      </c>
      <c r="BC50" s="35">
        <v>92.8</v>
      </c>
      <c r="BD50" s="35">
        <v>96.3</v>
      </c>
      <c r="BE50" s="35">
        <v>94</v>
      </c>
      <c r="BF50" s="35">
        <v>90</v>
      </c>
      <c r="BG50" s="34">
        <v>3</v>
      </c>
      <c r="BH50" s="35">
        <v>59.8</v>
      </c>
      <c r="BI50" s="35">
        <v>71.099999999999994</v>
      </c>
      <c r="BJ50" s="35">
        <v>80.8</v>
      </c>
      <c r="BK50" s="35">
        <v>88</v>
      </c>
      <c r="BL50" s="35">
        <v>95</v>
      </c>
      <c r="BM50" s="35">
        <v>94.4</v>
      </c>
      <c r="BN50" s="35">
        <v>94.1</v>
      </c>
      <c r="BO50" s="35">
        <v>89</v>
      </c>
      <c r="BP50" s="34">
        <v>4</v>
      </c>
      <c r="BQ50" s="35">
        <v>65.400000000000006</v>
      </c>
      <c r="BR50" s="35">
        <v>77.2</v>
      </c>
      <c r="BS50" s="35">
        <v>84.5</v>
      </c>
      <c r="BT50" s="35">
        <v>89.8</v>
      </c>
      <c r="BU50" s="35">
        <v>95.5</v>
      </c>
      <c r="BV50" s="35">
        <v>94.3</v>
      </c>
      <c r="BW50" s="35">
        <v>92.5</v>
      </c>
      <c r="BX50" s="35">
        <v>88.8</v>
      </c>
      <c r="BY50" s="34">
        <v>5</v>
      </c>
      <c r="BZ50" s="35">
        <v>65.3</v>
      </c>
      <c r="CA50" s="35">
        <v>77.400000000000006</v>
      </c>
      <c r="CB50" s="35">
        <v>86.5</v>
      </c>
      <c r="CC50" s="35">
        <v>92.5</v>
      </c>
      <c r="CD50" s="35">
        <v>96.4</v>
      </c>
      <c r="CE50" s="35">
        <v>93</v>
      </c>
      <c r="CF50" s="35">
        <v>90.4</v>
      </c>
      <c r="CG50" s="35">
        <v>83.7</v>
      </c>
      <c r="CH50" s="34">
        <v>6</v>
      </c>
      <c r="CI50" s="35">
        <v>70.7</v>
      </c>
      <c r="CJ50" s="35">
        <v>82</v>
      </c>
      <c r="CK50" s="35">
        <v>89.3</v>
      </c>
      <c r="CL50" s="35">
        <v>93.3</v>
      </c>
      <c r="CM50" s="35">
        <v>95.5</v>
      </c>
      <c r="CN50" s="35">
        <v>93</v>
      </c>
      <c r="CO50" s="35">
        <v>90.1</v>
      </c>
      <c r="CP50" s="35">
        <v>83</v>
      </c>
      <c r="CQ50" s="34">
        <v>7</v>
      </c>
      <c r="CR50" s="35">
        <v>75.599999999999994</v>
      </c>
      <c r="CS50" s="35">
        <v>84.2</v>
      </c>
      <c r="CT50" s="35">
        <v>90.1</v>
      </c>
      <c r="CU50" s="35">
        <v>93.6</v>
      </c>
      <c r="CV50" s="35">
        <v>96.2</v>
      </c>
      <c r="CW50" s="35">
        <v>91.3</v>
      </c>
      <c r="CX50" s="35">
        <v>87.9</v>
      </c>
      <c r="CY50" s="35">
        <v>81.900000000000006</v>
      </c>
      <c r="CZ50" s="34">
        <v>8</v>
      </c>
      <c r="DA50" s="35">
        <v>77.599999999999994</v>
      </c>
      <c r="DB50" s="35">
        <v>88</v>
      </c>
      <c r="DC50" s="35">
        <v>93.4</v>
      </c>
      <c r="DD50" s="35">
        <v>93.8</v>
      </c>
      <c r="DE50" s="35">
        <v>94.2</v>
      </c>
      <c r="DF50" s="35">
        <v>91.4</v>
      </c>
      <c r="DG50" s="35">
        <v>87.9</v>
      </c>
      <c r="DH50" s="35">
        <v>79.900000000000006</v>
      </c>
      <c r="DI50" s="35">
        <v>1</v>
      </c>
      <c r="DJ50" s="36">
        <f t="shared" si="57"/>
        <v>38.524000000000001</v>
      </c>
      <c r="DK50" s="36">
        <f t="shared" si="58"/>
        <v>48.572000000000003</v>
      </c>
      <c r="DL50" s="36">
        <f t="shared" si="59"/>
        <v>52.8</v>
      </c>
      <c r="DM50" s="36">
        <f t="shared" si="60"/>
        <v>53.351999999999997</v>
      </c>
      <c r="DN50" s="36">
        <f t="shared" si="61"/>
        <v>55.656000000000006</v>
      </c>
      <c r="DO50" s="36">
        <f t="shared" si="62"/>
        <v>65.624000000000009</v>
      </c>
      <c r="DP50" s="36">
        <f t="shared" si="63"/>
        <v>55.492000000000004</v>
      </c>
      <c r="DQ50" s="36">
        <f t="shared" si="64"/>
        <v>56.76</v>
      </c>
      <c r="DR50" s="35">
        <v>51</v>
      </c>
      <c r="DS50" s="36">
        <f t="shared" si="65"/>
        <v>46.623999999999995</v>
      </c>
      <c r="DT50" s="36">
        <f t="shared" si="66"/>
        <v>54.872</v>
      </c>
      <c r="DU50" s="36">
        <f t="shared" si="67"/>
        <v>60.3</v>
      </c>
      <c r="DV50" s="36">
        <f t="shared" si="68"/>
        <v>56.651999999999994</v>
      </c>
      <c r="DW50" s="36">
        <f t="shared" si="69"/>
        <v>58.055999999999997</v>
      </c>
      <c r="DX50" s="36">
        <f t="shared" si="70"/>
        <v>65.724000000000004</v>
      </c>
      <c r="DY50" s="36">
        <f t="shared" si="71"/>
        <v>54.792000000000002</v>
      </c>
      <c r="DZ50" s="36">
        <f t="shared" si="72"/>
        <v>54.46</v>
      </c>
      <c r="EA50" s="35">
        <v>52</v>
      </c>
      <c r="EB50" s="36">
        <f t="shared" si="73"/>
        <v>46.923999999999992</v>
      </c>
      <c r="EC50" s="36">
        <f t="shared" si="74"/>
        <v>57.071999999999989</v>
      </c>
      <c r="ED50" s="36">
        <f t="shared" si="75"/>
        <v>62.8</v>
      </c>
      <c r="EE50" s="36">
        <f t="shared" si="76"/>
        <v>60.351999999999997</v>
      </c>
      <c r="EF50" s="36">
        <f t="shared" si="77"/>
        <v>60.256</v>
      </c>
      <c r="EG50" s="36">
        <f t="shared" si="78"/>
        <v>63.824000000000012</v>
      </c>
      <c r="EH50" s="36">
        <f t="shared" si="79"/>
        <v>54.891999999999996</v>
      </c>
      <c r="EI50" s="36">
        <f t="shared" si="80"/>
        <v>53.46</v>
      </c>
      <c r="EJ50" s="35">
        <v>53</v>
      </c>
      <c r="EK50" s="36">
        <f t="shared" si="81"/>
        <v>52.524000000000001</v>
      </c>
      <c r="EL50" s="36">
        <f t="shared" si="82"/>
        <v>63.171999999999997</v>
      </c>
      <c r="EM50" s="36">
        <f t="shared" si="83"/>
        <v>66.5</v>
      </c>
      <c r="EN50" s="36">
        <f t="shared" si="84"/>
        <v>62.151999999999994</v>
      </c>
      <c r="EO50" s="36">
        <f t="shared" si="85"/>
        <v>60.756</v>
      </c>
      <c r="EP50" s="36">
        <f t="shared" si="86"/>
        <v>63.724000000000004</v>
      </c>
      <c r="EQ50" s="36">
        <f t="shared" si="87"/>
        <v>53.292000000000002</v>
      </c>
      <c r="ER50" s="36">
        <f t="shared" si="88"/>
        <v>53.26</v>
      </c>
      <c r="ES50" s="35">
        <v>54</v>
      </c>
      <c r="ET50" s="36">
        <f t="shared" si="89"/>
        <v>52.423999999999992</v>
      </c>
      <c r="EU50" s="36">
        <f t="shared" si="90"/>
        <v>63.372</v>
      </c>
      <c r="EV50" s="36">
        <f t="shared" si="91"/>
        <v>68.5</v>
      </c>
      <c r="EW50" s="36">
        <f t="shared" si="92"/>
        <v>64.852000000000004</v>
      </c>
      <c r="EX50" s="36">
        <f t="shared" si="93"/>
        <v>61.656000000000006</v>
      </c>
      <c r="EY50" s="36">
        <f t="shared" si="94"/>
        <v>62.424000000000007</v>
      </c>
      <c r="EZ50" s="36">
        <f t="shared" si="95"/>
        <v>51.192000000000007</v>
      </c>
      <c r="FA50" s="36">
        <f t="shared" si="96"/>
        <v>48.160000000000004</v>
      </c>
      <c r="FB50" s="35">
        <v>55</v>
      </c>
      <c r="FC50" s="36">
        <f t="shared" si="97"/>
        <v>57.823999999999998</v>
      </c>
      <c r="FD50" s="36">
        <f t="shared" si="98"/>
        <v>67.971999999999994</v>
      </c>
      <c r="FE50" s="36">
        <f t="shared" si="99"/>
        <v>71.3</v>
      </c>
      <c r="FF50" s="36">
        <f t="shared" si="100"/>
        <v>65.651999999999987</v>
      </c>
      <c r="FG50" s="36">
        <f t="shared" si="101"/>
        <v>60.756</v>
      </c>
      <c r="FH50" s="36">
        <f t="shared" si="102"/>
        <v>62.424000000000007</v>
      </c>
      <c r="FI50" s="36">
        <f t="shared" si="103"/>
        <v>50.891999999999996</v>
      </c>
      <c r="FJ50" s="36">
        <f t="shared" si="104"/>
        <v>47.46</v>
      </c>
      <c r="FK50" s="35">
        <v>56</v>
      </c>
      <c r="FL50" s="36">
        <f t="shared" si="105"/>
        <v>62.72399999999999</v>
      </c>
      <c r="FM50" s="36">
        <f t="shared" si="106"/>
        <v>70.171999999999997</v>
      </c>
      <c r="FN50" s="36">
        <f t="shared" si="107"/>
        <v>72.099999999999994</v>
      </c>
      <c r="FO50" s="36">
        <f t="shared" si="108"/>
        <v>65.951999999999998</v>
      </c>
      <c r="FP50" s="36">
        <f t="shared" si="109"/>
        <v>61.456000000000003</v>
      </c>
      <c r="FQ50" s="36">
        <f t="shared" si="110"/>
        <v>60.724000000000004</v>
      </c>
      <c r="FR50" s="36">
        <f t="shared" si="111"/>
        <v>48.692000000000007</v>
      </c>
      <c r="FS50" s="36">
        <f t="shared" si="112"/>
        <v>46.360000000000007</v>
      </c>
      <c r="FT50" s="35">
        <v>57</v>
      </c>
      <c r="FU50" s="36">
        <f t="shared" si="113"/>
        <v>64.72399999999999</v>
      </c>
      <c r="FV50" s="36">
        <f t="shared" si="114"/>
        <v>73.971999999999994</v>
      </c>
      <c r="FW50" s="36">
        <f t="shared" si="115"/>
        <v>75.400000000000006</v>
      </c>
      <c r="FX50" s="36">
        <f t="shared" si="116"/>
        <v>66.151999999999987</v>
      </c>
      <c r="FY50" s="36">
        <f t="shared" si="117"/>
        <v>59.456000000000003</v>
      </c>
      <c r="FZ50" s="36">
        <f t="shared" si="118"/>
        <v>60.824000000000012</v>
      </c>
      <c r="GA50" s="36">
        <f t="shared" si="119"/>
        <v>48.692000000000007</v>
      </c>
      <c r="GB50" s="36">
        <f t="shared" si="120"/>
        <v>44.360000000000007</v>
      </c>
      <c r="GC50" s="35">
        <v>50</v>
      </c>
      <c r="GD50" s="36">
        <f t="shared" si="121"/>
        <v>32.730196823967148</v>
      </c>
      <c r="GE50" s="36">
        <f t="shared" si="122"/>
        <v>32.735997705623092</v>
      </c>
      <c r="GF50" s="35">
        <v>51</v>
      </c>
      <c r="GG50" s="36">
        <f t="shared" si="123"/>
        <v>31.647598336460433</v>
      </c>
      <c r="GH50" s="36">
        <f t="shared" si="124"/>
        <v>31.676867261291505</v>
      </c>
      <c r="GI50" s="35">
        <v>52</v>
      </c>
      <c r="GJ50" s="36">
        <f t="shared" si="125"/>
        <v>31.219480050225627</v>
      </c>
      <c r="GK50" s="36">
        <f t="shared" si="126"/>
        <v>31.2478953542374</v>
      </c>
      <c r="GL50" s="35">
        <v>53</v>
      </c>
      <c r="GM50" s="36">
        <f t="shared" si="127"/>
        <v>29.088443833017379</v>
      </c>
      <c r="GN50" s="36">
        <f t="shared" si="128"/>
        <v>29.151859361010949</v>
      </c>
      <c r="GO50" s="35">
        <v>54</v>
      </c>
      <c r="GP50" s="36">
        <f t="shared" si="129"/>
        <v>27.987966479457711</v>
      </c>
      <c r="GQ50" s="36">
        <f t="shared" si="130"/>
        <v>28.03598176452428</v>
      </c>
      <c r="GR50" s="35">
        <v>55</v>
      </c>
      <c r="GS50" s="36">
        <f t="shared" si="131"/>
        <v>25.661475940775844</v>
      </c>
      <c r="GT50" s="36">
        <f t="shared" si="132"/>
        <v>25.759475168383844</v>
      </c>
      <c r="GU50" s="35">
        <v>56</v>
      </c>
      <c r="GV50" s="36">
        <f t="shared" si="133"/>
        <v>24.543371149936661</v>
      </c>
      <c r="GW50" s="36">
        <f t="shared" si="134"/>
        <v>24.781252955972221</v>
      </c>
      <c r="GX50" s="35">
        <v>57</v>
      </c>
      <c r="GY50" s="36">
        <f t="shared" si="135"/>
        <v>21.616923029416327</v>
      </c>
      <c r="GZ50" s="36">
        <f t="shared" si="136"/>
        <v>21.808084169721383</v>
      </c>
      <c r="HA50" s="35">
        <v>-1.2</v>
      </c>
      <c r="HB50" s="35">
        <v>-0.49</v>
      </c>
      <c r="HC50" s="35">
        <v>0.14000000000000001</v>
      </c>
      <c r="HD50" s="35">
        <v>1.56</v>
      </c>
      <c r="HE50" s="35">
        <v>-2.98</v>
      </c>
      <c r="HF50" s="35">
        <v>-1.01</v>
      </c>
      <c r="HG50" s="35">
        <v>0.85</v>
      </c>
      <c r="HH50" s="35">
        <v>3.14</v>
      </c>
    </row>
    <row r="51" spans="1:216" x14ac:dyDescent="0.2">
      <c r="A51" s="8">
        <v>41</v>
      </c>
      <c r="B51" s="179">
        <v>42758</v>
      </c>
      <c r="C51" s="28" t="str">
        <f t="shared" ca="1" si="137"/>
        <v>SIN REGISTRO ISPCh</v>
      </c>
      <c r="D51" s="8" t="s">
        <v>925</v>
      </c>
      <c r="E51" s="29">
        <v>16.600000000000001</v>
      </c>
      <c r="F51" s="29">
        <v>16.8</v>
      </c>
      <c r="G51" s="29">
        <v>21.8</v>
      </c>
      <c r="H51" s="29">
        <v>30.6</v>
      </c>
      <c r="I51" s="29">
        <v>40.1</v>
      </c>
      <c r="J51" s="29">
        <v>36.700000000000003</v>
      </c>
      <c r="K51" s="29">
        <v>43.1</v>
      </c>
      <c r="L51" s="29">
        <v>41.9</v>
      </c>
      <c r="M51" s="30">
        <v>3.6</v>
      </c>
      <c r="N51" s="30">
        <v>2.5</v>
      </c>
      <c r="O51" s="30">
        <v>2.1</v>
      </c>
      <c r="P51" s="30">
        <v>1.9</v>
      </c>
      <c r="Q51" s="30">
        <v>2.2999999999999998</v>
      </c>
      <c r="R51" s="30">
        <v>3.7</v>
      </c>
      <c r="S51" s="30">
        <v>2.7</v>
      </c>
      <c r="T51" s="30">
        <v>4.7</v>
      </c>
      <c r="U51" s="31">
        <f t="shared" si="40"/>
        <v>10.696000000000002</v>
      </c>
      <c r="V51" s="31">
        <f t="shared" si="41"/>
        <v>12.700000000000001</v>
      </c>
      <c r="W51" s="31">
        <f t="shared" si="42"/>
        <v>18.356000000000002</v>
      </c>
      <c r="X51" s="31">
        <f t="shared" si="43"/>
        <v>27.484000000000002</v>
      </c>
      <c r="Y51" s="31">
        <f t="shared" si="44"/>
        <v>36.328000000000003</v>
      </c>
      <c r="Z51" s="31">
        <f t="shared" si="45"/>
        <v>30.632000000000005</v>
      </c>
      <c r="AA51" s="31">
        <f t="shared" si="46"/>
        <v>38.672000000000004</v>
      </c>
      <c r="AB51" s="31">
        <f t="shared" si="47"/>
        <v>34.192</v>
      </c>
      <c r="AC51" s="32">
        <f t="shared" si="34"/>
        <v>33.592503944031733</v>
      </c>
      <c r="AD51" s="32">
        <f t="shared" si="35"/>
        <v>28.319254555244612</v>
      </c>
      <c r="AE51" s="32">
        <f t="shared" si="36"/>
        <v>19.981388427180786</v>
      </c>
      <c r="AF51" s="33">
        <f t="shared" si="48"/>
        <v>54.603999999999999</v>
      </c>
      <c r="AG51" s="33">
        <f t="shared" si="49"/>
        <v>62.7</v>
      </c>
      <c r="AH51" s="33">
        <f t="shared" si="50"/>
        <v>64.544000000000011</v>
      </c>
      <c r="AI51" s="33">
        <f t="shared" si="51"/>
        <v>60.815999999999995</v>
      </c>
      <c r="AJ51" s="33">
        <f t="shared" si="52"/>
        <v>55.171999999999997</v>
      </c>
      <c r="AK51" s="33">
        <f t="shared" si="53"/>
        <v>62.067999999999998</v>
      </c>
      <c r="AL51" s="33">
        <f t="shared" si="54"/>
        <v>53.827999999999996</v>
      </c>
      <c r="AM51" s="33">
        <f t="shared" si="55"/>
        <v>56.208000000000006</v>
      </c>
      <c r="AN51" s="32">
        <f t="shared" si="56"/>
        <v>30.553929717350087</v>
      </c>
      <c r="AO51" s="34">
        <v>1</v>
      </c>
      <c r="AP51" s="35">
        <v>51.4</v>
      </c>
      <c r="AQ51" s="35">
        <v>62.6</v>
      </c>
      <c r="AR51" s="35">
        <v>70.8</v>
      </c>
      <c r="AS51" s="35">
        <v>81</v>
      </c>
      <c r="AT51" s="35">
        <v>90.4</v>
      </c>
      <c r="AU51" s="35">
        <v>96.2</v>
      </c>
      <c r="AV51" s="35">
        <v>94.7</v>
      </c>
      <c r="AW51" s="35">
        <v>92.3</v>
      </c>
      <c r="AX51" s="34">
        <v>2</v>
      </c>
      <c r="AY51" s="35">
        <v>59.5</v>
      </c>
      <c r="AZ51" s="35">
        <v>68.900000000000006</v>
      </c>
      <c r="BA51" s="35">
        <v>78.3</v>
      </c>
      <c r="BB51" s="35">
        <v>84.3</v>
      </c>
      <c r="BC51" s="35">
        <v>92.8</v>
      </c>
      <c r="BD51" s="35">
        <v>96.3</v>
      </c>
      <c r="BE51" s="35">
        <v>94</v>
      </c>
      <c r="BF51" s="35">
        <v>90</v>
      </c>
      <c r="BG51" s="34">
        <v>3</v>
      </c>
      <c r="BH51" s="35">
        <v>59.8</v>
      </c>
      <c r="BI51" s="35">
        <v>71.099999999999994</v>
      </c>
      <c r="BJ51" s="35">
        <v>80.8</v>
      </c>
      <c r="BK51" s="35">
        <v>88</v>
      </c>
      <c r="BL51" s="35">
        <v>95</v>
      </c>
      <c r="BM51" s="35">
        <v>94.4</v>
      </c>
      <c r="BN51" s="35">
        <v>94.1</v>
      </c>
      <c r="BO51" s="35">
        <v>89</v>
      </c>
      <c r="BP51" s="34">
        <v>4</v>
      </c>
      <c r="BQ51" s="35">
        <v>65.400000000000006</v>
      </c>
      <c r="BR51" s="35">
        <v>77.2</v>
      </c>
      <c r="BS51" s="35">
        <v>84.5</v>
      </c>
      <c r="BT51" s="35">
        <v>89.8</v>
      </c>
      <c r="BU51" s="35">
        <v>95.5</v>
      </c>
      <c r="BV51" s="35">
        <v>94.3</v>
      </c>
      <c r="BW51" s="35">
        <v>92.5</v>
      </c>
      <c r="BX51" s="35">
        <v>88.8</v>
      </c>
      <c r="BY51" s="34">
        <v>5</v>
      </c>
      <c r="BZ51" s="35">
        <v>65.3</v>
      </c>
      <c r="CA51" s="35">
        <v>77.400000000000006</v>
      </c>
      <c r="CB51" s="35">
        <v>86.5</v>
      </c>
      <c r="CC51" s="35">
        <v>92.5</v>
      </c>
      <c r="CD51" s="35">
        <v>96.4</v>
      </c>
      <c r="CE51" s="35">
        <v>93</v>
      </c>
      <c r="CF51" s="35">
        <v>90.4</v>
      </c>
      <c r="CG51" s="35">
        <v>83.7</v>
      </c>
      <c r="CH51" s="34">
        <v>6</v>
      </c>
      <c r="CI51" s="35">
        <v>70.7</v>
      </c>
      <c r="CJ51" s="35">
        <v>82</v>
      </c>
      <c r="CK51" s="35">
        <v>89.3</v>
      </c>
      <c r="CL51" s="35">
        <v>93.3</v>
      </c>
      <c r="CM51" s="35">
        <v>95.5</v>
      </c>
      <c r="CN51" s="35">
        <v>93</v>
      </c>
      <c r="CO51" s="35">
        <v>90.1</v>
      </c>
      <c r="CP51" s="35">
        <v>83</v>
      </c>
      <c r="CQ51" s="34">
        <v>7</v>
      </c>
      <c r="CR51" s="35">
        <v>75.599999999999994</v>
      </c>
      <c r="CS51" s="35">
        <v>84.2</v>
      </c>
      <c r="CT51" s="35">
        <v>90.1</v>
      </c>
      <c r="CU51" s="35">
        <v>93.6</v>
      </c>
      <c r="CV51" s="35">
        <v>96.2</v>
      </c>
      <c r="CW51" s="35">
        <v>91.3</v>
      </c>
      <c r="CX51" s="35">
        <v>87.9</v>
      </c>
      <c r="CY51" s="35">
        <v>81.900000000000006</v>
      </c>
      <c r="CZ51" s="34">
        <v>8</v>
      </c>
      <c r="DA51" s="35">
        <v>77.599999999999994</v>
      </c>
      <c r="DB51" s="35">
        <v>88</v>
      </c>
      <c r="DC51" s="35">
        <v>93.4</v>
      </c>
      <c r="DD51" s="35">
        <v>93.8</v>
      </c>
      <c r="DE51" s="35">
        <v>94.2</v>
      </c>
      <c r="DF51" s="35">
        <v>91.4</v>
      </c>
      <c r="DG51" s="35">
        <v>87.9</v>
      </c>
      <c r="DH51" s="35">
        <v>79.900000000000006</v>
      </c>
      <c r="DI51" s="35">
        <v>1</v>
      </c>
      <c r="DJ51" s="36">
        <f t="shared" si="57"/>
        <v>40.703999999999994</v>
      </c>
      <c r="DK51" s="36">
        <f t="shared" si="58"/>
        <v>49.9</v>
      </c>
      <c r="DL51" s="36">
        <f t="shared" si="59"/>
        <v>52.443999999999996</v>
      </c>
      <c r="DM51" s="36">
        <f t="shared" si="60"/>
        <v>53.515999999999998</v>
      </c>
      <c r="DN51" s="36">
        <f t="shared" si="61"/>
        <v>54.072000000000003</v>
      </c>
      <c r="DO51" s="36">
        <f t="shared" si="62"/>
        <v>65.567999999999998</v>
      </c>
      <c r="DP51" s="36">
        <f t="shared" si="63"/>
        <v>56.027999999999999</v>
      </c>
      <c r="DQ51" s="36">
        <f t="shared" si="64"/>
        <v>58.107999999999997</v>
      </c>
      <c r="DR51" s="35">
        <v>52</v>
      </c>
      <c r="DS51" s="36">
        <f t="shared" si="65"/>
        <v>48.804000000000002</v>
      </c>
      <c r="DT51" s="36">
        <f t="shared" si="66"/>
        <v>56.2</v>
      </c>
      <c r="DU51" s="36">
        <f t="shared" si="67"/>
        <v>59.943999999999996</v>
      </c>
      <c r="DV51" s="36">
        <f t="shared" si="68"/>
        <v>56.815999999999995</v>
      </c>
      <c r="DW51" s="36">
        <f t="shared" si="69"/>
        <v>56.471999999999994</v>
      </c>
      <c r="DX51" s="36">
        <f t="shared" si="70"/>
        <v>65.667999999999992</v>
      </c>
      <c r="DY51" s="36">
        <f t="shared" si="71"/>
        <v>55.327999999999996</v>
      </c>
      <c r="DZ51" s="36">
        <f t="shared" si="72"/>
        <v>55.808</v>
      </c>
      <c r="EA51" s="35">
        <v>53</v>
      </c>
      <c r="EB51" s="36">
        <f t="shared" si="73"/>
        <v>49.103999999999999</v>
      </c>
      <c r="EC51" s="36">
        <f t="shared" si="74"/>
        <v>58.399999999999991</v>
      </c>
      <c r="ED51" s="36">
        <f t="shared" si="75"/>
        <v>62.443999999999996</v>
      </c>
      <c r="EE51" s="36">
        <f t="shared" si="76"/>
        <v>60.515999999999998</v>
      </c>
      <c r="EF51" s="36">
        <f t="shared" si="77"/>
        <v>58.671999999999997</v>
      </c>
      <c r="EG51" s="36">
        <f t="shared" si="78"/>
        <v>63.768000000000001</v>
      </c>
      <c r="EH51" s="36">
        <f t="shared" si="79"/>
        <v>55.42799999999999</v>
      </c>
      <c r="EI51" s="36">
        <f t="shared" si="80"/>
        <v>54.808</v>
      </c>
      <c r="EJ51" s="35">
        <v>54</v>
      </c>
      <c r="EK51" s="36">
        <f t="shared" si="81"/>
        <v>54.704000000000008</v>
      </c>
      <c r="EL51" s="36">
        <f t="shared" si="82"/>
        <v>64.5</v>
      </c>
      <c r="EM51" s="36">
        <f t="shared" si="83"/>
        <v>66.144000000000005</v>
      </c>
      <c r="EN51" s="36">
        <f t="shared" si="84"/>
        <v>62.315999999999995</v>
      </c>
      <c r="EO51" s="36">
        <f t="shared" si="85"/>
        <v>59.171999999999997</v>
      </c>
      <c r="EP51" s="36">
        <f t="shared" si="86"/>
        <v>63.667999999999992</v>
      </c>
      <c r="EQ51" s="36">
        <f t="shared" si="87"/>
        <v>53.827999999999996</v>
      </c>
      <c r="ER51" s="36">
        <f t="shared" si="88"/>
        <v>54.607999999999997</v>
      </c>
      <c r="ES51" s="35">
        <v>55</v>
      </c>
      <c r="ET51" s="36">
        <f t="shared" si="89"/>
        <v>54.603999999999999</v>
      </c>
      <c r="EU51" s="36">
        <f t="shared" si="90"/>
        <v>64.7</v>
      </c>
      <c r="EV51" s="36">
        <f t="shared" si="91"/>
        <v>68.144000000000005</v>
      </c>
      <c r="EW51" s="36">
        <f t="shared" si="92"/>
        <v>65.015999999999991</v>
      </c>
      <c r="EX51" s="36">
        <f t="shared" si="93"/>
        <v>60.072000000000003</v>
      </c>
      <c r="EY51" s="36">
        <f t="shared" si="94"/>
        <v>62.367999999999995</v>
      </c>
      <c r="EZ51" s="36">
        <f t="shared" si="95"/>
        <v>51.728000000000002</v>
      </c>
      <c r="FA51" s="36">
        <f t="shared" si="96"/>
        <v>49.508000000000003</v>
      </c>
      <c r="FB51" s="35">
        <v>56</v>
      </c>
      <c r="FC51" s="36">
        <f t="shared" si="97"/>
        <v>60.004000000000005</v>
      </c>
      <c r="FD51" s="36">
        <f t="shared" si="98"/>
        <v>69.3</v>
      </c>
      <c r="FE51" s="36">
        <f t="shared" si="99"/>
        <v>70.943999999999988</v>
      </c>
      <c r="FF51" s="36">
        <f t="shared" si="100"/>
        <v>65.816000000000003</v>
      </c>
      <c r="FG51" s="36">
        <f t="shared" si="101"/>
        <v>59.171999999999997</v>
      </c>
      <c r="FH51" s="36">
        <f t="shared" si="102"/>
        <v>62.367999999999995</v>
      </c>
      <c r="FI51" s="36">
        <f t="shared" si="103"/>
        <v>51.42799999999999</v>
      </c>
      <c r="FJ51" s="36">
        <f t="shared" si="104"/>
        <v>48.808</v>
      </c>
      <c r="FK51" s="35">
        <v>57</v>
      </c>
      <c r="FL51" s="36">
        <f t="shared" si="105"/>
        <v>64.903999999999996</v>
      </c>
      <c r="FM51" s="36">
        <f t="shared" si="106"/>
        <v>71.5</v>
      </c>
      <c r="FN51" s="36">
        <f t="shared" si="107"/>
        <v>71.744</v>
      </c>
      <c r="FO51" s="36">
        <f t="shared" si="108"/>
        <v>66.115999999999985</v>
      </c>
      <c r="FP51" s="36">
        <f t="shared" si="109"/>
        <v>59.872</v>
      </c>
      <c r="FQ51" s="36">
        <f t="shared" si="110"/>
        <v>60.667999999999992</v>
      </c>
      <c r="FR51" s="36">
        <f t="shared" si="111"/>
        <v>49.228000000000002</v>
      </c>
      <c r="FS51" s="36">
        <f t="shared" si="112"/>
        <v>47.708000000000006</v>
      </c>
      <c r="FT51" s="35">
        <v>58</v>
      </c>
      <c r="FU51" s="36">
        <f t="shared" si="113"/>
        <v>66.903999999999996</v>
      </c>
      <c r="FV51" s="36">
        <f t="shared" si="114"/>
        <v>75.3</v>
      </c>
      <c r="FW51" s="36">
        <f t="shared" si="115"/>
        <v>75.044000000000011</v>
      </c>
      <c r="FX51" s="36">
        <f t="shared" si="116"/>
        <v>66.316000000000003</v>
      </c>
      <c r="FY51" s="36">
        <f t="shared" si="117"/>
        <v>57.872</v>
      </c>
      <c r="FZ51" s="36">
        <f t="shared" si="118"/>
        <v>60.768000000000001</v>
      </c>
      <c r="GA51" s="36">
        <f t="shared" si="119"/>
        <v>49.228000000000002</v>
      </c>
      <c r="GB51" s="36">
        <f t="shared" si="120"/>
        <v>45.708000000000006</v>
      </c>
      <c r="GC51" s="35">
        <v>51</v>
      </c>
      <c r="GD51" s="36">
        <f t="shared" si="121"/>
        <v>32.662594108096258</v>
      </c>
      <c r="GE51" s="36">
        <f t="shared" si="122"/>
        <v>32.672032881830305</v>
      </c>
      <c r="GF51" s="35">
        <v>52</v>
      </c>
      <c r="GG51" s="36">
        <f t="shared" si="123"/>
        <v>31.665852273068367</v>
      </c>
      <c r="GH51" s="36">
        <f t="shared" si="124"/>
        <v>31.714515446329713</v>
      </c>
      <c r="GI51" s="35">
        <v>53</v>
      </c>
      <c r="GJ51" s="36">
        <f t="shared" si="125"/>
        <v>31.293535147456055</v>
      </c>
      <c r="GK51" s="36">
        <f t="shared" si="126"/>
        <v>31.341390264719337</v>
      </c>
      <c r="GL51" s="35">
        <v>54</v>
      </c>
      <c r="GM51" s="36">
        <f t="shared" si="127"/>
        <v>28.99030785208187</v>
      </c>
      <c r="GN51" s="36">
        <f t="shared" si="128"/>
        <v>29.093192163813086</v>
      </c>
      <c r="GO51" s="35">
        <v>55</v>
      </c>
      <c r="GP51" s="36">
        <f t="shared" si="129"/>
        <v>27.981651686589245</v>
      </c>
      <c r="GQ51" s="36">
        <f t="shared" si="130"/>
        <v>28.061142687914625</v>
      </c>
      <c r="GR51" s="35">
        <v>56</v>
      </c>
      <c r="GS51" s="36">
        <f t="shared" si="131"/>
        <v>25.448111421631751</v>
      </c>
      <c r="GT51" s="36">
        <f t="shared" si="132"/>
        <v>25.603253449201105</v>
      </c>
      <c r="GU51" s="35">
        <v>57</v>
      </c>
      <c r="GV51" s="36">
        <f t="shared" si="133"/>
        <v>24.142123343311908</v>
      </c>
      <c r="GW51" s="36">
        <f t="shared" si="134"/>
        <v>24.505571375512659</v>
      </c>
      <c r="GX51" s="35">
        <v>58</v>
      </c>
      <c r="GY51" s="36">
        <f t="shared" si="135"/>
        <v>21.138475283088027</v>
      </c>
      <c r="GZ51" s="36">
        <f t="shared" si="136"/>
        <v>21.424398600758138</v>
      </c>
      <c r="HA51" s="35">
        <v>-1.2</v>
      </c>
      <c r="HB51" s="35">
        <v>-0.49</v>
      </c>
      <c r="HC51" s="35">
        <v>0.14000000000000001</v>
      </c>
      <c r="HD51" s="35">
        <v>1.56</v>
      </c>
      <c r="HE51" s="35">
        <v>-2.98</v>
      </c>
      <c r="HF51" s="35">
        <v>-1.01</v>
      </c>
      <c r="HG51" s="35">
        <v>0.85</v>
      </c>
      <c r="HH51" s="35">
        <v>3.14</v>
      </c>
    </row>
    <row r="52" spans="1:216" x14ac:dyDescent="0.2">
      <c r="A52" s="8">
        <v>42</v>
      </c>
      <c r="B52" s="179">
        <v>42758</v>
      </c>
      <c r="C52" s="28" t="str">
        <f t="shared" ca="1" si="137"/>
        <v>SIN REGISTRO ISPCh</v>
      </c>
      <c r="D52" s="8" t="s">
        <v>926</v>
      </c>
      <c r="E52" s="29">
        <v>21.5</v>
      </c>
      <c r="F52" s="29">
        <v>22.8</v>
      </c>
      <c r="G52" s="29">
        <v>25.1</v>
      </c>
      <c r="H52" s="29">
        <v>27</v>
      </c>
      <c r="I52" s="29">
        <v>40</v>
      </c>
      <c r="J52" s="29">
        <v>35.799999999999997</v>
      </c>
      <c r="K52" s="29">
        <v>38.5</v>
      </c>
      <c r="L52" s="29">
        <v>38.9</v>
      </c>
      <c r="M52" s="30">
        <v>3</v>
      </c>
      <c r="N52" s="30">
        <v>2.1</v>
      </c>
      <c r="O52" s="30">
        <v>3.1</v>
      </c>
      <c r="P52" s="30">
        <v>1.7</v>
      </c>
      <c r="Q52" s="30">
        <v>2.8</v>
      </c>
      <c r="R52" s="30">
        <v>2.2000000000000002</v>
      </c>
      <c r="S52" s="30">
        <v>2.7</v>
      </c>
      <c r="T52" s="30">
        <v>2.9</v>
      </c>
      <c r="U52" s="31">
        <f t="shared" si="40"/>
        <v>16.579999999999998</v>
      </c>
      <c r="V52" s="31">
        <f t="shared" si="41"/>
        <v>19.356000000000002</v>
      </c>
      <c r="W52" s="31">
        <f t="shared" si="42"/>
        <v>20.016000000000002</v>
      </c>
      <c r="X52" s="31">
        <f t="shared" si="43"/>
        <v>24.212</v>
      </c>
      <c r="Y52" s="31">
        <f t="shared" si="44"/>
        <v>35.408000000000001</v>
      </c>
      <c r="Z52" s="31">
        <f t="shared" si="45"/>
        <v>32.192</v>
      </c>
      <c r="AA52" s="31">
        <f t="shared" si="46"/>
        <v>34.072000000000003</v>
      </c>
      <c r="AB52" s="31">
        <f t="shared" si="47"/>
        <v>34.143999999999998</v>
      </c>
      <c r="AC52" s="32">
        <f t="shared" si="34"/>
        <v>33.498367662692225</v>
      </c>
      <c r="AD52" s="32">
        <f t="shared" si="35"/>
        <v>28.506450075378449</v>
      </c>
      <c r="AE52" s="32">
        <f t="shared" si="36"/>
        <v>23.10988691887064</v>
      </c>
      <c r="AF52" s="33">
        <f t="shared" si="48"/>
        <v>48.72</v>
      </c>
      <c r="AG52" s="33">
        <f t="shared" si="49"/>
        <v>56.044000000000004</v>
      </c>
      <c r="AH52" s="33">
        <f t="shared" si="50"/>
        <v>62.884</v>
      </c>
      <c r="AI52" s="33">
        <f t="shared" si="51"/>
        <v>64.087999999999994</v>
      </c>
      <c r="AJ52" s="33">
        <f t="shared" si="52"/>
        <v>56.091999999999999</v>
      </c>
      <c r="AK52" s="33">
        <f t="shared" si="53"/>
        <v>60.508000000000003</v>
      </c>
      <c r="AL52" s="33">
        <f t="shared" si="54"/>
        <v>58.427999999999997</v>
      </c>
      <c r="AM52" s="33">
        <f t="shared" si="55"/>
        <v>56.256000000000007</v>
      </c>
      <c r="AN52" s="32">
        <f t="shared" si="56"/>
        <v>31.173664805925767</v>
      </c>
      <c r="AO52" s="34">
        <v>1</v>
      </c>
      <c r="AP52" s="35">
        <v>51.4</v>
      </c>
      <c r="AQ52" s="35">
        <v>62.6</v>
      </c>
      <c r="AR52" s="35">
        <v>70.8</v>
      </c>
      <c r="AS52" s="35">
        <v>81</v>
      </c>
      <c r="AT52" s="35">
        <v>90.4</v>
      </c>
      <c r="AU52" s="35">
        <v>96.2</v>
      </c>
      <c r="AV52" s="35">
        <v>94.7</v>
      </c>
      <c r="AW52" s="35">
        <v>92.3</v>
      </c>
      <c r="AX52" s="34">
        <v>2</v>
      </c>
      <c r="AY52" s="35">
        <v>59.5</v>
      </c>
      <c r="AZ52" s="35">
        <v>68.900000000000006</v>
      </c>
      <c r="BA52" s="35">
        <v>78.3</v>
      </c>
      <c r="BB52" s="35">
        <v>84.3</v>
      </c>
      <c r="BC52" s="35">
        <v>92.8</v>
      </c>
      <c r="BD52" s="35">
        <v>96.3</v>
      </c>
      <c r="BE52" s="35">
        <v>94</v>
      </c>
      <c r="BF52" s="35">
        <v>90</v>
      </c>
      <c r="BG52" s="34">
        <v>3</v>
      </c>
      <c r="BH52" s="35">
        <v>59.8</v>
      </c>
      <c r="BI52" s="35">
        <v>71.099999999999994</v>
      </c>
      <c r="BJ52" s="35">
        <v>80.8</v>
      </c>
      <c r="BK52" s="35">
        <v>88</v>
      </c>
      <c r="BL52" s="35">
        <v>95</v>
      </c>
      <c r="BM52" s="35">
        <v>94.4</v>
      </c>
      <c r="BN52" s="35">
        <v>94.1</v>
      </c>
      <c r="BO52" s="35">
        <v>89</v>
      </c>
      <c r="BP52" s="34">
        <v>4</v>
      </c>
      <c r="BQ52" s="35">
        <v>65.400000000000006</v>
      </c>
      <c r="BR52" s="35">
        <v>77.2</v>
      </c>
      <c r="BS52" s="35">
        <v>84.5</v>
      </c>
      <c r="BT52" s="35">
        <v>89.8</v>
      </c>
      <c r="BU52" s="35">
        <v>95.5</v>
      </c>
      <c r="BV52" s="35">
        <v>94.3</v>
      </c>
      <c r="BW52" s="35">
        <v>92.5</v>
      </c>
      <c r="BX52" s="35">
        <v>88.8</v>
      </c>
      <c r="BY52" s="34">
        <v>5</v>
      </c>
      <c r="BZ52" s="35">
        <v>65.3</v>
      </c>
      <c r="CA52" s="35">
        <v>77.400000000000006</v>
      </c>
      <c r="CB52" s="35">
        <v>86.5</v>
      </c>
      <c r="CC52" s="35">
        <v>92.5</v>
      </c>
      <c r="CD52" s="35">
        <v>96.4</v>
      </c>
      <c r="CE52" s="35">
        <v>93</v>
      </c>
      <c r="CF52" s="35">
        <v>90.4</v>
      </c>
      <c r="CG52" s="35">
        <v>83.7</v>
      </c>
      <c r="CH52" s="34">
        <v>6</v>
      </c>
      <c r="CI52" s="35">
        <v>70.7</v>
      </c>
      <c r="CJ52" s="35">
        <v>82</v>
      </c>
      <c r="CK52" s="35">
        <v>89.3</v>
      </c>
      <c r="CL52" s="35">
        <v>93.3</v>
      </c>
      <c r="CM52" s="35">
        <v>95.5</v>
      </c>
      <c r="CN52" s="35">
        <v>93</v>
      </c>
      <c r="CO52" s="35">
        <v>90.1</v>
      </c>
      <c r="CP52" s="35">
        <v>83</v>
      </c>
      <c r="CQ52" s="34">
        <v>7</v>
      </c>
      <c r="CR52" s="35">
        <v>75.599999999999994</v>
      </c>
      <c r="CS52" s="35">
        <v>84.2</v>
      </c>
      <c r="CT52" s="35">
        <v>90.1</v>
      </c>
      <c r="CU52" s="35">
        <v>93.6</v>
      </c>
      <c r="CV52" s="35">
        <v>96.2</v>
      </c>
      <c r="CW52" s="35">
        <v>91.3</v>
      </c>
      <c r="CX52" s="35">
        <v>87.9</v>
      </c>
      <c r="CY52" s="35">
        <v>81.900000000000006</v>
      </c>
      <c r="CZ52" s="34">
        <v>8</v>
      </c>
      <c r="DA52" s="35">
        <v>77.599999999999994</v>
      </c>
      <c r="DB52" s="35">
        <v>88</v>
      </c>
      <c r="DC52" s="35">
        <v>93.4</v>
      </c>
      <c r="DD52" s="35">
        <v>93.8</v>
      </c>
      <c r="DE52" s="35">
        <v>94.2</v>
      </c>
      <c r="DF52" s="35">
        <v>91.4</v>
      </c>
      <c r="DG52" s="35">
        <v>87.9</v>
      </c>
      <c r="DH52" s="35">
        <v>79.900000000000006</v>
      </c>
      <c r="DI52" s="35">
        <v>1</v>
      </c>
      <c r="DJ52" s="36">
        <f t="shared" si="57"/>
        <v>34.82</v>
      </c>
      <c r="DK52" s="36">
        <f t="shared" si="58"/>
        <v>43.244</v>
      </c>
      <c r="DL52" s="36">
        <f t="shared" si="59"/>
        <v>50.783999999999992</v>
      </c>
      <c r="DM52" s="36">
        <f t="shared" si="60"/>
        <v>56.787999999999997</v>
      </c>
      <c r="DN52" s="36">
        <f t="shared" si="61"/>
        <v>54.992000000000004</v>
      </c>
      <c r="DO52" s="36">
        <f t="shared" si="62"/>
        <v>64.00800000000001</v>
      </c>
      <c r="DP52" s="36">
        <f t="shared" si="63"/>
        <v>60.628</v>
      </c>
      <c r="DQ52" s="36">
        <f t="shared" si="64"/>
        <v>58.155999999999999</v>
      </c>
      <c r="DR52" s="35">
        <v>53</v>
      </c>
      <c r="DS52" s="36">
        <f t="shared" si="65"/>
        <v>42.92</v>
      </c>
      <c r="DT52" s="36">
        <f t="shared" si="66"/>
        <v>49.544000000000004</v>
      </c>
      <c r="DU52" s="36">
        <f t="shared" si="67"/>
        <v>58.283999999999992</v>
      </c>
      <c r="DV52" s="36">
        <f t="shared" si="68"/>
        <v>60.087999999999994</v>
      </c>
      <c r="DW52" s="36">
        <f t="shared" si="69"/>
        <v>57.391999999999996</v>
      </c>
      <c r="DX52" s="36">
        <f t="shared" si="70"/>
        <v>64.108000000000004</v>
      </c>
      <c r="DY52" s="36">
        <f t="shared" si="71"/>
        <v>59.927999999999997</v>
      </c>
      <c r="DZ52" s="36">
        <f t="shared" si="72"/>
        <v>55.856000000000002</v>
      </c>
      <c r="EA52" s="35">
        <v>54</v>
      </c>
      <c r="EB52" s="36">
        <f t="shared" si="73"/>
        <v>43.22</v>
      </c>
      <c r="EC52" s="36">
        <f t="shared" si="74"/>
        <v>51.743999999999993</v>
      </c>
      <c r="ED52" s="36">
        <f t="shared" si="75"/>
        <v>60.783999999999992</v>
      </c>
      <c r="EE52" s="36">
        <f t="shared" si="76"/>
        <v>63.787999999999997</v>
      </c>
      <c r="EF52" s="36">
        <f t="shared" si="77"/>
        <v>59.591999999999999</v>
      </c>
      <c r="EG52" s="36">
        <f t="shared" si="78"/>
        <v>62.208000000000006</v>
      </c>
      <c r="EH52" s="36">
        <f t="shared" si="79"/>
        <v>60.027999999999992</v>
      </c>
      <c r="EI52" s="36">
        <f t="shared" si="80"/>
        <v>54.856000000000002</v>
      </c>
      <c r="EJ52" s="35">
        <v>55</v>
      </c>
      <c r="EK52" s="36">
        <f t="shared" si="81"/>
        <v>48.820000000000007</v>
      </c>
      <c r="EL52" s="36">
        <f t="shared" si="82"/>
        <v>57.844000000000001</v>
      </c>
      <c r="EM52" s="36">
        <f t="shared" si="83"/>
        <v>64.483999999999995</v>
      </c>
      <c r="EN52" s="36">
        <f t="shared" si="84"/>
        <v>65.587999999999994</v>
      </c>
      <c r="EO52" s="36">
        <f t="shared" si="85"/>
        <v>60.091999999999999</v>
      </c>
      <c r="EP52" s="36">
        <f t="shared" si="86"/>
        <v>62.107999999999997</v>
      </c>
      <c r="EQ52" s="36">
        <f t="shared" si="87"/>
        <v>58.427999999999997</v>
      </c>
      <c r="ER52" s="36">
        <f t="shared" si="88"/>
        <v>54.655999999999999</v>
      </c>
      <c r="ES52" s="35">
        <v>56</v>
      </c>
      <c r="ET52" s="36">
        <f t="shared" si="89"/>
        <v>48.72</v>
      </c>
      <c r="EU52" s="36">
        <f t="shared" si="90"/>
        <v>58.044000000000004</v>
      </c>
      <c r="EV52" s="36">
        <f t="shared" si="91"/>
        <v>66.483999999999995</v>
      </c>
      <c r="EW52" s="36">
        <f t="shared" si="92"/>
        <v>68.287999999999997</v>
      </c>
      <c r="EX52" s="36">
        <f t="shared" si="93"/>
        <v>60.992000000000004</v>
      </c>
      <c r="EY52" s="36">
        <f t="shared" si="94"/>
        <v>60.808</v>
      </c>
      <c r="EZ52" s="36">
        <f t="shared" si="95"/>
        <v>56.328000000000003</v>
      </c>
      <c r="FA52" s="36">
        <f t="shared" si="96"/>
        <v>49.556000000000004</v>
      </c>
      <c r="FB52" s="35">
        <v>57</v>
      </c>
      <c r="FC52" s="36">
        <f t="shared" si="97"/>
        <v>54.120000000000005</v>
      </c>
      <c r="FD52" s="36">
        <f t="shared" si="98"/>
        <v>62.643999999999998</v>
      </c>
      <c r="FE52" s="36">
        <f t="shared" si="99"/>
        <v>69.283999999999992</v>
      </c>
      <c r="FF52" s="36">
        <f t="shared" si="100"/>
        <v>69.087999999999994</v>
      </c>
      <c r="FG52" s="36">
        <f t="shared" si="101"/>
        <v>60.091999999999999</v>
      </c>
      <c r="FH52" s="36">
        <f t="shared" si="102"/>
        <v>60.808</v>
      </c>
      <c r="FI52" s="36">
        <f t="shared" si="103"/>
        <v>56.027999999999992</v>
      </c>
      <c r="FJ52" s="36">
        <f t="shared" si="104"/>
        <v>48.856000000000002</v>
      </c>
      <c r="FK52" s="35">
        <v>58</v>
      </c>
      <c r="FL52" s="36">
        <f t="shared" si="105"/>
        <v>59.019999999999996</v>
      </c>
      <c r="FM52" s="36">
        <f t="shared" si="106"/>
        <v>64.843999999999994</v>
      </c>
      <c r="FN52" s="36">
        <f t="shared" si="107"/>
        <v>70.083999999999989</v>
      </c>
      <c r="FO52" s="36">
        <f t="shared" si="108"/>
        <v>69.387999999999991</v>
      </c>
      <c r="FP52" s="36">
        <f t="shared" si="109"/>
        <v>60.792000000000002</v>
      </c>
      <c r="FQ52" s="36">
        <f t="shared" si="110"/>
        <v>59.107999999999997</v>
      </c>
      <c r="FR52" s="36">
        <f t="shared" si="111"/>
        <v>53.828000000000003</v>
      </c>
      <c r="FS52" s="36">
        <f t="shared" si="112"/>
        <v>47.756000000000007</v>
      </c>
      <c r="FT52" s="35">
        <v>59</v>
      </c>
      <c r="FU52" s="36">
        <f t="shared" si="113"/>
        <v>61.019999999999996</v>
      </c>
      <c r="FV52" s="36">
        <f t="shared" si="114"/>
        <v>68.644000000000005</v>
      </c>
      <c r="FW52" s="36">
        <f t="shared" si="115"/>
        <v>73.384</v>
      </c>
      <c r="FX52" s="36">
        <f t="shared" si="116"/>
        <v>69.587999999999994</v>
      </c>
      <c r="FY52" s="36">
        <f t="shared" si="117"/>
        <v>58.792000000000002</v>
      </c>
      <c r="FZ52" s="36">
        <f t="shared" si="118"/>
        <v>59.208000000000006</v>
      </c>
      <c r="GA52" s="36">
        <f t="shared" si="119"/>
        <v>53.828000000000003</v>
      </c>
      <c r="GB52" s="36">
        <f t="shared" si="120"/>
        <v>45.756000000000007</v>
      </c>
      <c r="GC52" s="35">
        <v>52</v>
      </c>
      <c r="GD52" s="36">
        <f t="shared" si="121"/>
        <v>32.787657750827591</v>
      </c>
      <c r="GE52" s="36">
        <f t="shared" si="122"/>
        <v>32.790161987044755</v>
      </c>
      <c r="GF52" s="35">
        <v>53</v>
      </c>
      <c r="GG52" s="36">
        <f t="shared" si="123"/>
        <v>32.009329808110181</v>
      </c>
      <c r="GH52" s="36">
        <f t="shared" si="124"/>
        <v>32.02286279826626</v>
      </c>
      <c r="GI52" s="35">
        <v>54</v>
      </c>
      <c r="GJ52" s="36">
        <f t="shared" si="125"/>
        <v>31.165756329007635</v>
      </c>
      <c r="GK52" s="36">
        <f t="shared" si="126"/>
        <v>31.177695020838215</v>
      </c>
      <c r="GL52" s="35">
        <v>55</v>
      </c>
      <c r="GM52" s="36">
        <f t="shared" si="127"/>
        <v>29.6865835827751</v>
      </c>
      <c r="GN52" s="36">
        <f t="shared" si="128"/>
        <v>29.717485601713619</v>
      </c>
      <c r="GO52" s="35">
        <v>56</v>
      </c>
      <c r="GP52" s="36">
        <f t="shared" si="129"/>
        <v>28.272467842582302</v>
      </c>
      <c r="GQ52" s="36">
        <f t="shared" si="130"/>
        <v>28.2942509481191</v>
      </c>
      <c r="GR52" s="35">
        <v>57</v>
      </c>
      <c r="GS52" s="36">
        <f t="shared" si="131"/>
        <v>26.69873895040206</v>
      </c>
      <c r="GT52" s="36">
        <f t="shared" si="132"/>
        <v>26.75149757524332</v>
      </c>
      <c r="GU52" s="35">
        <v>58</v>
      </c>
      <c r="GV52" s="36">
        <f t="shared" si="133"/>
        <v>26.012778211011934</v>
      </c>
      <c r="GW52" s="36">
        <f t="shared" si="134"/>
        <v>26.15340711893576</v>
      </c>
      <c r="GX52" s="35">
        <v>59</v>
      </c>
      <c r="GY52" s="36">
        <f t="shared" si="135"/>
        <v>23.835820294506789</v>
      </c>
      <c r="GZ52" s="36">
        <f t="shared" si="136"/>
        <v>23.970746145972029</v>
      </c>
      <c r="HA52" s="35">
        <v>-1.2</v>
      </c>
      <c r="HB52" s="35">
        <v>-0.49</v>
      </c>
      <c r="HC52" s="35">
        <v>0.14000000000000001</v>
      </c>
      <c r="HD52" s="35">
        <v>1.56</v>
      </c>
      <c r="HE52" s="35">
        <v>-2.98</v>
      </c>
      <c r="HF52" s="35">
        <v>-1.01</v>
      </c>
      <c r="HG52" s="35">
        <v>0.85</v>
      </c>
      <c r="HH52" s="35">
        <v>3.14</v>
      </c>
    </row>
    <row r="53" spans="1:216" x14ac:dyDescent="0.2">
      <c r="A53" s="8">
        <v>43</v>
      </c>
      <c r="B53" s="179">
        <v>42758</v>
      </c>
      <c r="C53" s="28" t="str">
        <f t="shared" ca="1" si="137"/>
        <v>SIN REGISTRO ISPCh</v>
      </c>
      <c r="D53" s="8" t="s">
        <v>927</v>
      </c>
      <c r="E53" s="29">
        <v>18.899999999999999</v>
      </c>
      <c r="F53" s="29">
        <v>20</v>
      </c>
      <c r="G53" s="29">
        <v>24.2</v>
      </c>
      <c r="H53" s="29">
        <v>27.4</v>
      </c>
      <c r="I53" s="29">
        <v>40.1</v>
      </c>
      <c r="J53" s="29">
        <v>36</v>
      </c>
      <c r="K53" s="29">
        <v>39.700000000000003</v>
      </c>
      <c r="L53" s="29">
        <v>37</v>
      </c>
      <c r="M53" s="30">
        <v>3.3</v>
      </c>
      <c r="N53" s="30">
        <v>2.8</v>
      </c>
      <c r="O53" s="30">
        <v>1.7</v>
      </c>
      <c r="P53" s="30">
        <v>2.1</v>
      </c>
      <c r="Q53" s="30">
        <v>3</v>
      </c>
      <c r="R53" s="30">
        <v>3</v>
      </c>
      <c r="S53" s="30">
        <v>3.5</v>
      </c>
      <c r="T53" s="30">
        <v>3.7</v>
      </c>
      <c r="U53" s="31">
        <f t="shared" si="40"/>
        <v>13.488</v>
      </c>
      <c r="V53" s="31">
        <f t="shared" si="41"/>
        <v>15.408000000000001</v>
      </c>
      <c r="W53" s="31">
        <f t="shared" si="42"/>
        <v>21.411999999999999</v>
      </c>
      <c r="X53" s="31">
        <f t="shared" si="43"/>
        <v>23.956</v>
      </c>
      <c r="Y53" s="31">
        <f t="shared" si="44"/>
        <v>35.18</v>
      </c>
      <c r="Z53" s="31">
        <f t="shared" si="45"/>
        <v>31.08</v>
      </c>
      <c r="AA53" s="31">
        <f t="shared" si="46"/>
        <v>33.96</v>
      </c>
      <c r="AB53" s="31">
        <f t="shared" si="47"/>
        <v>30.932000000000002</v>
      </c>
      <c r="AC53" s="32">
        <f t="shared" si="34"/>
        <v>32.347863634993161</v>
      </c>
      <c r="AD53" s="32">
        <f t="shared" si="35"/>
        <v>28.351099600024945</v>
      </c>
      <c r="AE53" s="32">
        <f t="shared" si="36"/>
        <v>22.424066324603317</v>
      </c>
      <c r="AF53" s="33">
        <f t="shared" si="48"/>
        <v>51.811999999999998</v>
      </c>
      <c r="AG53" s="33">
        <f t="shared" si="49"/>
        <v>59.992000000000004</v>
      </c>
      <c r="AH53" s="33">
        <f t="shared" si="50"/>
        <v>61.488000000000007</v>
      </c>
      <c r="AI53" s="33">
        <f t="shared" si="51"/>
        <v>64.343999999999994</v>
      </c>
      <c r="AJ53" s="33">
        <f t="shared" si="52"/>
        <v>56.32</v>
      </c>
      <c r="AK53" s="33">
        <f t="shared" si="53"/>
        <v>61.620000000000005</v>
      </c>
      <c r="AL53" s="33">
        <f t="shared" si="54"/>
        <v>58.54</v>
      </c>
      <c r="AM53" s="33">
        <f t="shared" si="55"/>
        <v>59.468000000000004</v>
      </c>
      <c r="AN53" s="32">
        <f t="shared" si="56"/>
        <v>30.576257355219809</v>
      </c>
      <c r="AO53" s="34">
        <v>1</v>
      </c>
      <c r="AP53" s="35">
        <v>51.4</v>
      </c>
      <c r="AQ53" s="35">
        <v>62.6</v>
      </c>
      <c r="AR53" s="35">
        <v>70.8</v>
      </c>
      <c r="AS53" s="35">
        <v>81</v>
      </c>
      <c r="AT53" s="35">
        <v>90.4</v>
      </c>
      <c r="AU53" s="35">
        <v>96.2</v>
      </c>
      <c r="AV53" s="35">
        <v>94.7</v>
      </c>
      <c r="AW53" s="35">
        <v>92.3</v>
      </c>
      <c r="AX53" s="34">
        <v>2</v>
      </c>
      <c r="AY53" s="35">
        <v>59.5</v>
      </c>
      <c r="AZ53" s="35">
        <v>68.900000000000006</v>
      </c>
      <c r="BA53" s="35">
        <v>78.3</v>
      </c>
      <c r="BB53" s="35">
        <v>84.3</v>
      </c>
      <c r="BC53" s="35">
        <v>92.8</v>
      </c>
      <c r="BD53" s="35">
        <v>96.3</v>
      </c>
      <c r="BE53" s="35">
        <v>94</v>
      </c>
      <c r="BF53" s="35">
        <v>90</v>
      </c>
      <c r="BG53" s="34">
        <v>3</v>
      </c>
      <c r="BH53" s="35">
        <v>59.8</v>
      </c>
      <c r="BI53" s="35">
        <v>71.099999999999994</v>
      </c>
      <c r="BJ53" s="35">
        <v>80.8</v>
      </c>
      <c r="BK53" s="35">
        <v>88</v>
      </c>
      <c r="BL53" s="35">
        <v>95</v>
      </c>
      <c r="BM53" s="35">
        <v>94.4</v>
      </c>
      <c r="BN53" s="35">
        <v>94.1</v>
      </c>
      <c r="BO53" s="35">
        <v>89</v>
      </c>
      <c r="BP53" s="34">
        <v>4</v>
      </c>
      <c r="BQ53" s="35">
        <v>65.400000000000006</v>
      </c>
      <c r="BR53" s="35">
        <v>77.2</v>
      </c>
      <c r="BS53" s="35">
        <v>84.5</v>
      </c>
      <c r="BT53" s="35">
        <v>89.8</v>
      </c>
      <c r="BU53" s="35">
        <v>95.5</v>
      </c>
      <c r="BV53" s="35">
        <v>94.3</v>
      </c>
      <c r="BW53" s="35">
        <v>92.5</v>
      </c>
      <c r="BX53" s="35">
        <v>88.8</v>
      </c>
      <c r="BY53" s="34">
        <v>5</v>
      </c>
      <c r="BZ53" s="35">
        <v>65.3</v>
      </c>
      <c r="CA53" s="35">
        <v>77.400000000000006</v>
      </c>
      <c r="CB53" s="35">
        <v>86.5</v>
      </c>
      <c r="CC53" s="35">
        <v>92.5</v>
      </c>
      <c r="CD53" s="35">
        <v>96.4</v>
      </c>
      <c r="CE53" s="35">
        <v>93</v>
      </c>
      <c r="CF53" s="35">
        <v>90.4</v>
      </c>
      <c r="CG53" s="35">
        <v>83.7</v>
      </c>
      <c r="CH53" s="34">
        <v>6</v>
      </c>
      <c r="CI53" s="35">
        <v>70.7</v>
      </c>
      <c r="CJ53" s="35">
        <v>82</v>
      </c>
      <c r="CK53" s="35">
        <v>89.3</v>
      </c>
      <c r="CL53" s="35">
        <v>93.3</v>
      </c>
      <c r="CM53" s="35">
        <v>95.5</v>
      </c>
      <c r="CN53" s="35">
        <v>93</v>
      </c>
      <c r="CO53" s="35">
        <v>90.1</v>
      </c>
      <c r="CP53" s="35">
        <v>83</v>
      </c>
      <c r="CQ53" s="34">
        <v>7</v>
      </c>
      <c r="CR53" s="35">
        <v>75.599999999999994</v>
      </c>
      <c r="CS53" s="35">
        <v>84.2</v>
      </c>
      <c r="CT53" s="35">
        <v>90.1</v>
      </c>
      <c r="CU53" s="35">
        <v>93.6</v>
      </c>
      <c r="CV53" s="35">
        <v>96.2</v>
      </c>
      <c r="CW53" s="35">
        <v>91.3</v>
      </c>
      <c r="CX53" s="35">
        <v>87.9</v>
      </c>
      <c r="CY53" s="35">
        <v>81.900000000000006</v>
      </c>
      <c r="CZ53" s="34">
        <v>8</v>
      </c>
      <c r="DA53" s="35">
        <v>77.599999999999994</v>
      </c>
      <c r="DB53" s="35">
        <v>88</v>
      </c>
      <c r="DC53" s="35">
        <v>93.4</v>
      </c>
      <c r="DD53" s="35">
        <v>93.8</v>
      </c>
      <c r="DE53" s="35">
        <v>94.2</v>
      </c>
      <c r="DF53" s="35">
        <v>91.4</v>
      </c>
      <c r="DG53" s="35">
        <v>87.9</v>
      </c>
      <c r="DH53" s="35">
        <v>79.900000000000006</v>
      </c>
      <c r="DI53" s="35">
        <v>1</v>
      </c>
      <c r="DJ53" s="36">
        <f t="shared" si="57"/>
        <v>37.911999999999999</v>
      </c>
      <c r="DK53" s="36">
        <f t="shared" si="58"/>
        <v>47.192</v>
      </c>
      <c r="DL53" s="36">
        <f t="shared" si="59"/>
        <v>49.387999999999998</v>
      </c>
      <c r="DM53" s="36">
        <f t="shared" si="60"/>
        <v>57.043999999999997</v>
      </c>
      <c r="DN53" s="36">
        <f t="shared" si="61"/>
        <v>55.220000000000006</v>
      </c>
      <c r="DO53" s="36">
        <f t="shared" si="62"/>
        <v>65.12</v>
      </c>
      <c r="DP53" s="36">
        <f t="shared" si="63"/>
        <v>60.74</v>
      </c>
      <c r="DQ53" s="36">
        <f t="shared" si="64"/>
        <v>61.367999999999995</v>
      </c>
      <c r="DR53" s="35">
        <v>54</v>
      </c>
      <c r="DS53" s="36">
        <f t="shared" si="65"/>
        <v>46.012</v>
      </c>
      <c r="DT53" s="36">
        <f t="shared" si="66"/>
        <v>53.492000000000004</v>
      </c>
      <c r="DU53" s="36">
        <f t="shared" si="67"/>
        <v>56.887999999999998</v>
      </c>
      <c r="DV53" s="36">
        <f t="shared" si="68"/>
        <v>60.343999999999994</v>
      </c>
      <c r="DW53" s="36">
        <f t="shared" si="69"/>
        <v>57.62</v>
      </c>
      <c r="DX53" s="36">
        <f t="shared" si="70"/>
        <v>65.22</v>
      </c>
      <c r="DY53" s="36">
        <f t="shared" si="71"/>
        <v>60.04</v>
      </c>
      <c r="DZ53" s="36">
        <f t="shared" si="72"/>
        <v>59.067999999999998</v>
      </c>
      <c r="EA53" s="35">
        <v>55</v>
      </c>
      <c r="EB53" s="36">
        <f t="shared" si="73"/>
        <v>46.311999999999998</v>
      </c>
      <c r="EC53" s="36">
        <f t="shared" si="74"/>
        <v>55.691999999999993</v>
      </c>
      <c r="ED53" s="36">
        <f t="shared" si="75"/>
        <v>59.387999999999998</v>
      </c>
      <c r="EE53" s="36">
        <f t="shared" si="76"/>
        <v>64.043999999999997</v>
      </c>
      <c r="EF53" s="36">
        <f t="shared" si="77"/>
        <v>59.82</v>
      </c>
      <c r="EG53" s="36">
        <f t="shared" si="78"/>
        <v>63.320000000000007</v>
      </c>
      <c r="EH53" s="36">
        <f t="shared" si="79"/>
        <v>60.139999999999993</v>
      </c>
      <c r="EI53" s="36">
        <f t="shared" si="80"/>
        <v>58.067999999999998</v>
      </c>
      <c r="EJ53" s="35">
        <v>56</v>
      </c>
      <c r="EK53" s="36">
        <f t="shared" si="81"/>
        <v>51.912000000000006</v>
      </c>
      <c r="EL53" s="36">
        <f t="shared" si="82"/>
        <v>61.792000000000002</v>
      </c>
      <c r="EM53" s="36">
        <f t="shared" si="83"/>
        <v>63.088000000000001</v>
      </c>
      <c r="EN53" s="36">
        <f t="shared" si="84"/>
        <v>65.843999999999994</v>
      </c>
      <c r="EO53" s="36">
        <f t="shared" si="85"/>
        <v>60.32</v>
      </c>
      <c r="EP53" s="36">
        <f t="shared" si="86"/>
        <v>63.22</v>
      </c>
      <c r="EQ53" s="36">
        <f t="shared" si="87"/>
        <v>58.54</v>
      </c>
      <c r="ER53" s="36">
        <f t="shared" si="88"/>
        <v>57.867999999999995</v>
      </c>
      <c r="ES53" s="35">
        <v>57</v>
      </c>
      <c r="ET53" s="36">
        <f t="shared" si="89"/>
        <v>51.811999999999998</v>
      </c>
      <c r="EU53" s="36">
        <f t="shared" si="90"/>
        <v>61.992000000000004</v>
      </c>
      <c r="EV53" s="36">
        <f t="shared" si="91"/>
        <v>65.087999999999994</v>
      </c>
      <c r="EW53" s="36">
        <f t="shared" si="92"/>
        <v>68.543999999999997</v>
      </c>
      <c r="EX53" s="36">
        <f t="shared" si="93"/>
        <v>61.220000000000006</v>
      </c>
      <c r="EY53" s="36">
        <f t="shared" si="94"/>
        <v>61.92</v>
      </c>
      <c r="EZ53" s="36">
        <f t="shared" si="95"/>
        <v>56.440000000000005</v>
      </c>
      <c r="FA53" s="36">
        <f t="shared" si="96"/>
        <v>52.768000000000001</v>
      </c>
      <c r="FB53" s="35">
        <v>58</v>
      </c>
      <c r="FC53" s="36">
        <f t="shared" si="97"/>
        <v>57.212000000000003</v>
      </c>
      <c r="FD53" s="36">
        <f t="shared" si="98"/>
        <v>66.591999999999999</v>
      </c>
      <c r="FE53" s="36">
        <f t="shared" si="99"/>
        <v>67.888000000000005</v>
      </c>
      <c r="FF53" s="36">
        <f t="shared" si="100"/>
        <v>69.343999999999994</v>
      </c>
      <c r="FG53" s="36">
        <f t="shared" si="101"/>
        <v>60.32</v>
      </c>
      <c r="FH53" s="36">
        <f t="shared" si="102"/>
        <v>61.92</v>
      </c>
      <c r="FI53" s="36">
        <f t="shared" si="103"/>
        <v>56.139999999999993</v>
      </c>
      <c r="FJ53" s="36">
        <f t="shared" si="104"/>
        <v>52.067999999999998</v>
      </c>
      <c r="FK53" s="35">
        <v>59</v>
      </c>
      <c r="FL53" s="36">
        <f t="shared" si="105"/>
        <v>62.111999999999995</v>
      </c>
      <c r="FM53" s="36">
        <f t="shared" si="106"/>
        <v>68.792000000000002</v>
      </c>
      <c r="FN53" s="36">
        <f t="shared" si="107"/>
        <v>68.687999999999988</v>
      </c>
      <c r="FO53" s="36">
        <f t="shared" si="108"/>
        <v>69.643999999999991</v>
      </c>
      <c r="FP53" s="36">
        <f t="shared" si="109"/>
        <v>61.02</v>
      </c>
      <c r="FQ53" s="36">
        <f t="shared" si="110"/>
        <v>60.22</v>
      </c>
      <c r="FR53" s="36">
        <f t="shared" si="111"/>
        <v>53.940000000000005</v>
      </c>
      <c r="FS53" s="36">
        <f t="shared" si="112"/>
        <v>50.968000000000004</v>
      </c>
      <c r="FT53" s="35">
        <v>60</v>
      </c>
      <c r="FU53" s="36">
        <f t="shared" si="113"/>
        <v>64.111999999999995</v>
      </c>
      <c r="FV53" s="36">
        <f t="shared" si="114"/>
        <v>72.591999999999999</v>
      </c>
      <c r="FW53" s="36">
        <f t="shared" si="115"/>
        <v>71.988</v>
      </c>
      <c r="FX53" s="36">
        <f t="shared" si="116"/>
        <v>69.843999999999994</v>
      </c>
      <c r="FY53" s="36">
        <f t="shared" si="117"/>
        <v>59.02</v>
      </c>
      <c r="FZ53" s="36">
        <f t="shared" si="118"/>
        <v>60.320000000000007</v>
      </c>
      <c r="GA53" s="36">
        <f t="shared" si="119"/>
        <v>53.940000000000005</v>
      </c>
      <c r="GB53" s="36">
        <f t="shared" si="120"/>
        <v>48.968000000000004</v>
      </c>
      <c r="GC53" s="35">
        <v>53</v>
      </c>
      <c r="GD53" s="36">
        <f t="shared" si="121"/>
        <v>31.680492691043554</v>
      </c>
      <c r="GE53" s="36">
        <f t="shared" si="122"/>
        <v>31.68444846397216</v>
      </c>
      <c r="GF53" s="35">
        <v>54</v>
      </c>
      <c r="GG53" s="36">
        <f t="shared" si="123"/>
        <v>31.217628503287528</v>
      </c>
      <c r="GH53" s="36">
        <f t="shared" si="124"/>
        <v>31.240637469269444</v>
      </c>
      <c r="GI53" s="35">
        <v>55</v>
      </c>
      <c r="GJ53" s="36">
        <f t="shared" si="125"/>
        <v>30.654733047125859</v>
      </c>
      <c r="GK53" s="36">
        <f t="shared" si="126"/>
        <v>30.676387133784814</v>
      </c>
      <c r="GL53" s="35">
        <v>56</v>
      </c>
      <c r="GM53" s="36">
        <f t="shared" si="127"/>
        <v>29.192015542459004</v>
      </c>
      <c r="GN53" s="36">
        <f t="shared" si="128"/>
        <v>29.248379439441138</v>
      </c>
      <c r="GO53" s="35">
        <v>57</v>
      </c>
      <c r="GP53" s="36">
        <f t="shared" si="129"/>
        <v>28.062546008068395</v>
      </c>
      <c r="GQ53" s="36">
        <f t="shared" si="130"/>
        <v>28.104945157554113</v>
      </c>
      <c r="GR53" s="35">
        <v>58</v>
      </c>
      <c r="GS53" s="36">
        <f t="shared" si="131"/>
        <v>26.375121086926882</v>
      </c>
      <c r="GT53" s="36">
        <f t="shared" si="132"/>
        <v>26.475468020541712</v>
      </c>
      <c r="GU53" s="35">
        <v>59</v>
      </c>
      <c r="GV53" s="36">
        <f t="shared" si="133"/>
        <v>25.452595936973751</v>
      </c>
      <c r="GW53" s="36">
        <f t="shared" si="134"/>
        <v>25.707832709214642</v>
      </c>
      <c r="GX53" s="35">
        <v>60</v>
      </c>
      <c r="GY53" s="36">
        <f t="shared" si="135"/>
        <v>23.152044356572205</v>
      </c>
      <c r="GZ53" s="36">
        <f t="shared" si="136"/>
        <v>23.389738932610229</v>
      </c>
      <c r="HA53" s="35">
        <v>-1.2</v>
      </c>
      <c r="HB53" s="35">
        <v>-0.49</v>
      </c>
      <c r="HC53" s="35">
        <v>0.14000000000000001</v>
      </c>
      <c r="HD53" s="35">
        <v>1.56</v>
      </c>
      <c r="HE53" s="35">
        <v>-2.98</v>
      </c>
      <c r="HF53" s="35">
        <v>-1.01</v>
      </c>
      <c r="HG53" s="35">
        <v>0.85</v>
      </c>
      <c r="HH53" s="35">
        <v>3.14</v>
      </c>
    </row>
    <row r="54" spans="1:216" x14ac:dyDescent="0.2">
      <c r="A54" s="8">
        <v>44</v>
      </c>
      <c r="B54" s="179">
        <v>42758</v>
      </c>
      <c r="C54" s="28" t="str">
        <f t="shared" ca="1" si="137"/>
        <v>SIN REGISTRO ISPCh</v>
      </c>
      <c r="D54" s="8" t="s">
        <v>928</v>
      </c>
      <c r="E54" s="29">
        <v>15.6</v>
      </c>
      <c r="F54" s="29">
        <v>11.9</v>
      </c>
      <c r="G54" s="29">
        <v>15.4</v>
      </c>
      <c r="H54" s="29">
        <v>24.5</v>
      </c>
      <c r="I54" s="29">
        <v>34.299999999999997</v>
      </c>
      <c r="J54" s="29">
        <v>32.799999999999997</v>
      </c>
      <c r="K54" s="29">
        <v>37.4</v>
      </c>
      <c r="L54" s="29">
        <v>37.4</v>
      </c>
      <c r="M54" s="30">
        <v>3.6</v>
      </c>
      <c r="N54" s="30">
        <v>2</v>
      </c>
      <c r="O54" s="30">
        <v>2.6</v>
      </c>
      <c r="P54" s="30">
        <v>2.6</v>
      </c>
      <c r="Q54" s="30">
        <v>2.9</v>
      </c>
      <c r="R54" s="30">
        <v>3.3</v>
      </c>
      <c r="S54" s="30">
        <v>2.5</v>
      </c>
      <c r="T54" s="30">
        <v>3.8</v>
      </c>
      <c r="U54" s="31">
        <f t="shared" si="40"/>
        <v>9.6959999999999997</v>
      </c>
      <c r="V54" s="31">
        <f t="shared" si="41"/>
        <v>8.620000000000001</v>
      </c>
      <c r="W54" s="31">
        <f t="shared" si="42"/>
        <v>11.135999999999999</v>
      </c>
      <c r="X54" s="31">
        <f t="shared" si="43"/>
        <v>20.236000000000001</v>
      </c>
      <c r="Y54" s="31">
        <f t="shared" si="44"/>
        <v>29.543999999999997</v>
      </c>
      <c r="Z54" s="31">
        <f t="shared" si="45"/>
        <v>27.387999999999998</v>
      </c>
      <c r="AA54" s="31">
        <f t="shared" si="46"/>
        <v>33.299999999999997</v>
      </c>
      <c r="AB54" s="31">
        <f t="shared" si="47"/>
        <v>31.167999999999999</v>
      </c>
      <c r="AC54" s="32">
        <f t="shared" si="34"/>
        <v>29.762315708755345</v>
      </c>
      <c r="AD54" s="32">
        <f t="shared" si="35"/>
        <v>21.919314174713918</v>
      </c>
      <c r="AE54" s="32">
        <f t="shared" si="36"/>
        <v>14.149572214564937</v>
      </c>
      <c r="AF54" s="33">
        <f t="shared" si="48"/>
        <v>55.603999999999999</v>
      </c>
      <c r="AG54" s="33">
        <f t="shared" si="49"/>
        <v>66.78</v>
      </c>
      <c r="AH54" s="33">
        <f t="shared" si="50"/>
        <v>71.76400000000001</v>
      </c>
      <c r="AI54" s="33">
        <f t="shared" si="51"/>
        <v>68.063999999999993</v>
      </c>
      <c r="AJ54" s="33">
        <f t="shared" si="52"/>
        <v>61.956000000000003</v>
      </c>
      <c r="AK54" s="33">
        <f t="shared" si="53"/>
        <v>65.312000000000012</v>
      </c>
      <c r="AL54" s="33">
        <f t="shared" si="54"/>
        <v>59.2</v>
      </c>
      <c r="AM54" s="33">
        <f t="shared" si="55"/>
        <v>59.232000000000006</v>
      </c>
      <c r="AN54" s="32">
        <f t="shared" si="56"/>
        <v>24.791491934346382</v>
      </c>
      <c r="AO54" s="34">
        <v>1</v>
      </c>
      <c r="AP54" s="35">
        <v>51.4</v>
      </c>
      <c r="AQ54" s="35">
        <v>62.6</v>
      </c>
      <c r="AR54" s="35">
        <v>70.8</v>
      </c>
      <c r="AS54" s="35">
        <v>81</v>
      </c>
      <c r="AT54" s="35">
        <v>90.4</v>
      </c>
      <c r="AU54" s="35">
        <v>96.2</v>
      </c>
      <c r="AV54" s="35">
        <v>94.7</v>
      </c>
      <c r="AW54" s="35">
        <v>92.3</v>
      </c>
      <c r="AX54" s="34">
        <v>2</v>
      </c>
      <c r="AY54" s="35">
        <v>59.5</v>
      </c>
      <c r="AZ54" s="35">
        <v>68.900000000000006</v>
      </c>
      <c r="BA54" s="35">
        <v>78.3</v>
      </c>
      <c r="BB54" s="35">
        <v>84.3</v>
      </c>
      <c r="BC54" s="35">
        <v>92.8</v>
      </c>
      <c r="BD54" s="35">
        <v>96.3</v>
      </c>
      <c r="BE54" s="35">
        <v>94</v>
      </c>
      <c r="BF54" s="35">
        <v>90</v>
      </c>
      <c r="BG54" s="34">
        <v>3</v>
      </c>
      <c r="BH54" s="35">
        <v>59.8</v>
      </c>
      <c r="BI54" s="35">
        <v>71.099999999999994</v>
      </c>
      <c r="BJ54" s="35">
        <v>80.8</v>
      </c>
      <c r="BK54" s="35">
        <v>88</v>
      </c>
      <c r="BL54" s="35">
        <v>95</v>
      </c>
      <c r="BM54" s="35">
        <v>94.4</v>
      </c>
      <c r="BN54" s="35">
        <v>94.1</v>
      </c>
      <c r="BO54" s="35">
        <v>89</v>
      </c>
      <c r="BP54" s="34">
        <v>4</v>
      </c>
      <c r="BQ54" s="35">
        <v>65.400000000000006</v>
      </c>
      <c r="BR54" s="35">
        <v>77.2</v>
      </c>
      <c r="BS54" s="35">
        <v>84.5</v>
      </c>
      <c r="BT54" s="35">
        <v>89.8</v>
      </c>
      <c r="BU54" s="35">
        <v>95.5</v>
      </c>
      <c r="BV54" s="35">
        <v>94.3</v>
      </c>
      <c r="BW54" s="35">
        <v>92.5</v>
      </c>
      <c r="BX54" s="35">
        <v>88.8</v>
      </c>
      <c r="BY54" s="34">
        <v>5</v>
      </c>
      <c r="BZ54" s="35">
        <v>65.3</v>
      </c>
      <c r="CA54" s="35">
        <v>77.400000000000006</v>
      </c>
      <c r="CB54" s="35">
        <v>86.5</v>
      </c>
      <c r="CC54" s="35">
        <v>92.5</v>
      </c>
      <c r="CD54" s="35">
        <v>96.4</v>
      </c>
      <c r="CE54" s="35">
        <v>93</v>
      </c>
      <c r="CF54" s="35">
        <v>90.4</v>
      </c>
      <c r="CG54" s="35">
        <v>83.7</v>
      </c>
      <c r="CH54" s="34">
        <v>6</v>
      </c>
      <c r="CI54" s="35">
        <v>70.7</v>
      </c>
      <c r="CJ54" s="35">
        <v>82</v>
      </c>
      <c r="CK54" s="35">
        <v>89.3</v>
      </c>
      <c r="CL54" s="35">
        <v>93.3</v>
      </c>
      <c r="CM54" s="35">
        <v>95.5</v>
      </c>
      <c r="CN54" s="35">
        <v>93</v>
      </c>
      <c r="CO54" s="35">
        <v>90.1</v>
      </c>
      <c r="CP54" s="35">
        <v>83</v>
      </c>
      <c r="CQ54" s="34">
        <v>7</v>
      </c>
      <c r="CR54" s="35">
        <v>75.599999999999994</v>
      </c>
      <c r="CS54" s="35">
        <v>84.2</v>
      </c>
      <c r="CT54" s="35">
        <v>90.1</v>
      </c>
      <c r="CU54" s="35">
        <v>93.6</v>
      </c>
      <c r="CV54" s="35">
        <v>96.2</v>
      </c>
      <c r="CW54" s="35">
        <v>91.3</v>
      </c>
      <c r="CX54" s="35">
        <v>87.9</v>
      </c>
      <c r="CY54" s="35">
        <v>81.900000000000006</v>
      </c>
      <c r="CZ54" s="34">
        <v>8</v>
      </c>
      <c r="DA54" s="35">
        <v>77.599999999999994</v>
      </c>
      <c r="DB54" s="35">
        <v>88</v>
      </c>
      <c r="DC54" s="35">
        <v>93.4</v>
      </c>
      <c r="DD54" s="35">
        <v>93.8</v>
      </c>
      <c r="DE54" s="35">
        <v>94.2</v>
      </c>
      <c r="DF54" s="35">
        <v>91.4</v>
      </c>
      <c r="DG54" s="35">
        <v>87.9</v>
      </c>
      <c r="DH54" s="35">
        <v>79.900000000000006</v>
      </c>
      <c r="DI54" s="35">
        <v>1</v>
      </c>
      <c r="DJ54" s="36">
        <f t="shared" si="57"/>
        <v>41.704000000000001</v>
      </c>
      <c r="DK54" s="36">
        <f t="shared" si="58"/>
        <v>53.980000000000004</v>
      </c>
      <c r="DL54" s="36">
        <f t="shared" si="59"/>
        <v>59.664000000000001</v>
      </c>
      <c r="DM54" s="36">
        <f t="shared" si="60"/>
        <v>60.763999999999996</v>
      </c>
      <c r="DN54" s="36">
        <f t="shared" si="61"/>
        <v>60.856000000000009</v>
      </c>
      <c r="DO54" s="36">
        <f t="shared" si="62"/>
        <v>68.812000000000012</v>
      </c>
      <c r="DP54" s="36">
        <f t="shared" si="63"/>
        <v>61.400000000000006</v>
      </c>
      <c r="DQ54" s="36">
        <f t="shared" si="64"/>
        <v>61.131999999999998</v>
      </c>
      <c r="DR54" s="35">
        <v>55</v>
      </c>
      <c r="DS54" s="36">
        <f t="shared" si="65"/>
        <v>49.804000000000002</v>
      </c>
      <c r="DT54" s="36">
        <f t="shared" si="66"/>
        <v>60.28</v>
      </c>
      <c r="DU54" s="36">
        <f t="shared" si="67"/>
        <v>67.164000000000001</v>
      </c>
      <c r="DV54" s="36">
        <f t="shared" si="68"/>
        <v>64.063999999999993</v>
      </c>
      <c r="DW54" s="36">
        <f t="shared" si="69"/>
        <v>63.256</v>
      </c>
      <c r="DX54" s="36">
        <f t="shared" si="70"/>
        <v>68.912000000000006</v>
      </c>
      <c r="DY54" s="36">
        <f t="shared" si="71"/>
        <v>60.7</v>
      </c>
      <c r="DZ54" s="36">
        <f t="shared" si="72"/>
        <v>58.832000000000001</v>
      </c>
      <c r="EA54" s="35">
        <v>56</v>
      </c>
      <c r="EB54" s="36">
        <f t="shared" si="73"/>
        <v>50.103999999999999</v>
      </c>
      <c r="EC54" s="36">
        <f t="shared" si="74"/>
        <v>62.47999999999999</v>
      </c>
      <c r="ED54" s="36">
        <f t="shared" si="75"/>
        <v>69.664000000000001</v>
      </c>
      <c r="EE54" s="36">
        <f t="shared" si="76"/>
        <v>67.763999999999996</v>
      </c>
      <c r="EF54" s="36">
        <f t="shared" si="77"/>
        <v>65.456000000000003</v>
      </c>
      <c r="EG54" s="36">
        <f t="shared" si="78"/>
        <v>67.012</v>
      </c>
      <c r="EH54" s="36">
        <f t="shared" si="79"/>
        <v>60.8</v>
      </c>
      <c r="EI54" s="36">
        <f t="shared" si="80"/>
        <v>57.832000000000001</v>
      </c>
      <c r="EJ54" s="35">
        <v>57</v>
      </c>
      <c r="EK54" s="36">
        <f t="shared" si="81"/>
        <v>55.704000000000008</v>
      </c>
      <c r="EL54" s="36">
        <f t="shared" si="82"/>
        <v>68.58</v>
      </c>
      <c r="EM54" s="36">
        <f t="shared" si="83"/>
        <v>73.364000000000004</v>
      </c>
      <c r="EN54" s="36">
        <f t="shared" si="84"/>
        <v>69.563999999999993</v>
      </c>
      <c r="EO54" s="36">
        <f t="shared" si="85"/>
        <v>65.956000000000003</v>
      </c>
      <c r="EP54" s="36">
        <f t="shared" si="86"/>
        <v>66.912000000000006</v>
      </c>
      <c r="EQ54" s="36">
        <f t="shared" si="87"/>
        <v>59.2</v>
      </c>
      <c r="ER54" s="36">
        <f t="shared" si="88"/>
        <v>57.631999999999998</v>
      </c>
      <c r="ES54" s="35">
        <v>58</v>
      </c>
      <c r="ET54" s="36">
        <f t="shared" si="89"/>
        <v>55.603999999999999</v>
      </c>
      <c r="EU54" s="36">
        <f t="shared" si="90"/>
        <v>68.78</v>
      </c>
      <c r="EV54" s="36">
        <f t="shared" si="91"/>
        <v>75.364000000000004</v>
      </c>
      <c r="EW54" s="36">
        <f t="shared" si="92"/>
        <v>72.263999999999996</v>
      </c>
      <c r="EX54" s="36">
        <f t="shared" si="93"/>
        <v>66.856000000000009</v>
      </c>
      <c r="EY54" s="36">
        <f t="shared" si="94"/>
        <v>65.611999999999995</v>
      </c>
      <c r="EZ54" s="36">
        <f t="shared" si="95"/>
        <v>57.100000000000009</v>
      </c>
      <c r="FA54" s="36">
        <f t="shared" si="96"/>
        <v>52.532000000000004</v>
      </c>
      <c r="FB54" s="35">
        <v>59</v>
      </c>
      <c r="FC54" s="36">
        <f t="shared" si="97"/>
        <v>61.004000000000005</v>
      </c>
      <c r="FD54" s="36">
        <f t="shared" si="98"/>
        <v>73.38</v>
      </c>
      <c r="FE54" s="36">
        <f t="shared" si="99"/>
        <v>78.164000000000001</v>
      </c>
      <c r="FF54" s="36">
        <f t="shared" si="100"/>
        <v>73.063999999999993</v>
      </c>
      <c r="FG54" s="36">
        <f t="shared" si="101"/>
        <v>65.956000000000003</v>
      </c>
      <c r="FH54" s="36">
        <f t="shared" si="102"/>
        <v>65.611999999999995</v>
      </c>
      <c r="FI54" s="36">
        <f t="shared" si="103"/>
        <v>56.8</v>
      </c>
      <c r="FJ54" s="36">
        <f t="shared" si="104"/>
        <v>51.832000000000001</v>
      </c>
      <c r="FK54" s="35">
        <v>60</v>
      </c>
      <c r="FL54" s="36">
        <f t="shared" si="105"/>
        <v>65.903999999999996</v>
      </c>
      <c r="FM54" s="36">
        <f t="shared" si="106"/>
        <v>75.58</v>
      </c>
      <c r="FN54" s="36">
        <f t="shared" si="107"/>
        <v>78.963999999999999</v>
      </c>
      <c r="FO54" s="36">
        <f t="shared" si="108"/>
        <v>73.36399999999999</v>
      </c>
      <c r="FP54" s="36">
        <f t="shared" si="109"/>
        <v>66.656000000000006</v>
      </c>
      <c r="FQ54" s="36">
        <f t="shared" si="110"/>
        <v>63.911999999999999</v>
      </c>
      <c r="FR54" s="36">
        <f t="shared" si="111"/>
        <v>54.600000000000009</v>
      </c>
      <c r="FS54" s="36">
        <f t="shared" si="112"/>
        <v>50.732000000000006</v>
      </c>
      <c r="FT54" s="35">
        <v>61</v>
      </c>
      <c r="FU54" s="36">
        <f t="shared" si="113"/>
        <v>67.903999999999996</v>
      </c>
      <c r="FV54" s="36">
        <f t="shared" si="114"/>
        <v>79.38</v>
      </c>
      <c r="FW54" s="36">
        <f t="shared" si="115"/>
        <v>82.26400000000001</v>
      </c>
      <c r="FX54" s="36">
        <f t="shared" si="116"/>
        <v>73.563999999999993</v>
      </c>
      <c r="FY54" s="36">
        <f t="shared" si="117"/>
        <v>64.656000000000006</v>
      </c>
      <c r="FZ54" s="36">
        <f t="shared" si="118"/>
        <v>64.012</v>
      </c>
      <c r="GA54" s="36">
        <f t="shared" si="119"/>
        <v>54.600000000000009</v>
      </c>
      <c r="GB54" s="36">
        <f t="shared" si="120"/>
        <v>48.732000000000006</v>
      </c>
      <c r="GC54" s="35">
        <v>54</v>
      </c>
      <c r="GD54" s="36">
        <f t="shared" si="121"/>
        <v>28.574377697051489</v>
      </c>
      <c r="GE54" s="36">
        <f t="shared" si="122"/>
        <v>28.57901060536868</v>
      </c>
      <c r="GF54" s="35">
        <v>55</v>
      </c>
      <c r="GG54" s="36">
        <f t="shared" si="123"/>
        <v>26.828655990233131</v>
      </c>
      <c r="GH54" s="36">
        <f t="shared" si="124"/>
        <v>26.848703105177222</v>
      </c>
      <c r="GI54" s="35">
        <v>56</v>
      </c>
      <c r="GJ54" s="36">
        <f t="shared" si="125"/>
        <v>25.614374440767662</v>
      </c>
      <c r="GK54" s="36">
        <f t="shared" si="126"/>
        <v>25.630608727671827</v>
      </c>
      <c r="GL54" s="35">
        <v>57</v>
      </c>
      <c r="GM54" s="36">
        <f t="shared" si="127"/>
        <v>23.134662365712273</v>
      </c>
      <c r="GN54" s="36">
        <f t="shared" si="128"/>
        <v>23.168029417260584</v>
      </c>
      <c r="GO54" s="35">
        <v>58</v>
      </c>
      <c r="GP54" s="36">
        <f t="shared" si="129"/>
        <v>21.65418571354661</v>
      </c>
      <c r="GQ54" s="36">
        <f t="shared" si="130"/>
        <v>21.677346879923334</v>
      </c>
      <c r="GR54" s="35">
        <v>59</v>
      </c>
      <c r="GS54" s="36">
        <f t="shared" si="131"/>
        <v>19.317294054077308</v>
      </c>
      <c r="GT54" s="36">
        <f t="shared" si="132"/>
        <v>19.364311873832037</v>
      </c>
      <c r="GU54" s="35">
        <v>60</v>
      </c>
      <c r="GV54" s="36">
        <f t="shared" si="133"/>
        <v>18.297159675371802</v>
      </c>
      <c r="GW54" s="36">
        <f t="shared" si="134"/>
        <v>18.412951259270045</v>
      </c>
      <c r="GX54" s="35">
        <v>61</v>
      </c>
      <c r="GY54" s="36">
        <f t="shared" si="135"/>
        <v>15.378818069807764</v>
      </c>
      <c r="GZ54" s="36">
        <f t="shared" si="136"/>
        <v>15.472300905072956</v>
      </c>
      <c r="HA54" s="35">
        <v>-1.2</v>
      </c>
      <c r="HB54" s="35">
        <v>-0.49</v>
      </c>
      <c r="HC54" s="35">
        <v>0.14000000000000001</v>
      </c>
      <c r="HD54" s="35">
        <v>1.56</v>
      </c>
      <c r="HE54" s="35">
        <v>-2.98</v>
      </c>
      <c r="HF54" s="35">
        <v>-1.01</v>
      </c>
      <c r="HG54" s="35">
        <v>0.85</v>
      </c>
      <c r="HH54" s="35">
        <v>3.14</v>
      </c>
    </row>
    <row r="55" spans="1:216" x14ac:dyDescent="0.2">
      <c r="A55" s="8">
        <v>45</v>
      </c>
      <c r="B55" s="179">
        <v>42758</v>
      </c>
      <c r="C55" s="28" t="str">
        <f t="shared" ca="1" si="137"/>
        <v>SIN REGISTRO ISPCh</v>
      </c>
      <c r="D55" s="8" t="s">
        <v>929</v>
      </c>
      <c r="E55" s="29">
        <v>14.7</v>
      </c>
      <c r="F55" s="29">
        <v>11.4</v>
      </c>
      <c r="G55" s="29">
        <v>15.8</v>
      </c>
      <c r="H55" s="29">
        <v>24.5</v>
      </c>
      <c r="I55" s="29">
        <v>32.5</v>
      </c>
      <c r="J55" s="29">
        <v>32</v>
      </c>
      <c r="K55" s="29">
        <v>35.6</v>
      </c>
      <c r="L55" s="29">
        <v>35.1</v>
      </c>
      <c r="M55" s="30">
        <v>3.3</v>
      </c>
      <c r="N55" s="30">
        <v>3.7</v>
      </c>
      <c r="O55" s="30">
        <v>2.4</v>
      </c>
      <c r="P55" s="30">
        <v>2.9</v>
      </c>
      <c r="Q55" s="30">
        <v>2.9</v>
      </c>
      <c r="R55" s="30">
        <v>3.7</v>
      </c>
      <c r="S55" s="30">
        <v>2.5</v>
      </c>
      <c r="T55" s="30">
        <v>4.9000000000000004</v>
      </c>
      <c r="U55" s="31">
        <f t="shared" si="40"/>
        <v>9.2880000000000003</v>
      </c>
      <c r="V55" s="31">
        <f t="shared" si="41"/>
        <v>5.3320000000000007</v>
      </c>
      <c r="W55" s="31">
        <f t="shared" si="42"/>
        <v>11.864000000000001</v>
      </c>
      <c r="X55" s="31">
        <f t="shared" si="43"/>
        <v>19.744</v>
      </c>
      <c r="Y55" s="31">
        <f t="shared" si="44"/>
        <v>27.744</v>
      </c>
      <c r="Z55" s="31">
        <f t="shared" si="45"/>
        <v>25.932000000000002</v>
      </c>
      <c r="AA55" s="31">
        <f t="shared" si="46"/>
        <v>31.5</v>
      </c>
      <c r="AB55" s="31">
        <f t="shared" si="47"/>
        <v>27.064</v>
      </c>
      <c r="AC55" s="32">
        <f t="shared" si="34"/>
        <v>28.038451328661843</v>
      </c>
      <c r="AD55" s="32">
        <f t="shared" si="35"/>
        <v>21.356675917947996</v>
      </c>
      <c r="AE55" s="32">
        <f t="shared" si="36"/>
        <v>12.9473711901682</v>
      </c>
      <c r="AF55" s="33">
        <f t="shared" si="48"/>
        <v>56.012</v>
      </c>
      <c r="AG55" s="33">
        <f t="shared" si="49"/>
        <v>70.068000000000012</v>
      </c>
      <c r="AH55" s="33">
        <f t="shared" si="50"/>
        <v>71.036000000000001</v>
      </c>
      <c r="AI55" s="33">
        <f t="shared" si="51"/>
        <v>68.555999999999997</v>
      </c>
      <c r="AJ55" s="33">
        <f t="shared" si="52"/>
        <v>63.756</v>
      </c>
      <c r="AK55" s="33">
        <f t="shared" si="53"/>
        <v>66.768000000000001</v>
      </c>
      <c r="AL55" s="33">
        <f t="shared" si="54"/>
        <v>61</v>
      </c>
      <c r="AM55" s="33">
        <f t="shared" si="55"/>
        <v>63.336000000000006</v>
      </c>
      <c r="AN55" s="32">
        <f t="shared" si="56"/>
        <v>23.876093593981651</v>
      </c>
      <c r="AO55" s="34">
        <v>1</v>
      </c>
      <c r="AP55" s="35">
        <v>51.4</v>
      </c>
      <c r="AQ55" s="35">
        <v>62.6</v>
      </c>
      <c r="AR55" s="35">
        <v>70.8</v>
      </c>
      <c r="AS55" s="35">
        <v>81</v>
      </c>
      <c r="AT55" s="35">
        <v>90.4</v>
      </c>
      <c r="AU55" s="35">
        <v>96.2</v>
      </c>
      <c r="AV55" s="35">
        <v>94.7</v>
      </c>
      <c r="AW55" s="35">
        <v>92.3</v>
      </c>
      <c r="AX55" s="34">
        <v>2</v>
      </c>
      <c r="AY55" s="35">
        <v>59.5</v>
      </c>
      <c r="AZ55" s="35">
        <v>68.900000000000006</v>
      </c>
      <c r="BA55" s="35">
        <v>78.3</v>
      </c>
      <c r="BB55" s="35">
        <v>84.3</v>
      </c>
      <c r="BC55" s="35">
        <v>92.8</v>
      </c>
      <c r="BD55" s="35">
        <v>96.3</v>
      </c>
      <c r="BE55" s="35">
        <v>94</v>
      </c>
      <c r="BF55" s="35">
        <v>90</v>
      </c>
      <c r="BG55" s="34">
        <v>3</v>
      </c>
      <c r="BH55" s="35">
        <v>59.8</v>
      </c>
      <c r="BI55" s="35">
        <v>71.099999999999994</v>
      </c>
      <c r="BJ55" s="35">
        <v>80.8</v>
      </c>
      <c r="BK55" s="35">
        <v>88</v>
      </c>
      <c r="BL55" s="35">
        <v>95</v>
      </c>
      <c r="BM55" s="35">
        <v>94.4</v>
      </c>
      <c r="BN55" s="35">
        <v>94.1</v>
      </c>
      <c r="BO55" s="35">
        <v>89</v>
      </c>
      <c r="BP55" s="34">
        <v>4</v>
      </c>
      <c r="BQ55" s="35">
        <v>65.400000000000006</v>
      </c>
      <c r="BR55" s="35">
        <v>77.2</v>
      </c>
      <c r="BS55" s="35">
        <v>84.5</v>
      </c>
      <c r="BT55" s="35">
        <v>89.8</v>
      </c>
      <c r="BU55" s="35">
        <v>95.5</v>
      </c>
      <c r="BV55" s="35">
        <v>94.3</v>
      </c>
      <c r="BW55" s="35">
        <v>92.5</v>
      </c>
      <c r="BX55" s="35">
        <v>88.8</v>
      </c>
      <c r="BY55" s="34">
        <v>5</v>
      </c>
      <c r="BZ55" s="35">
        <v>65.3</v>
      </c>
      <c r="CA55" s="35">
        <v>77.400000000000006</v>
      </c>
      <c r="CB55" s="35">
        <v>86.5</v>
      </c>
      <c r="CC55" s="35">
        <v>92.5</v>
      </c>
      <c r="CD55" s="35">
        <v>96.4</v>
      </c>
      <c r="CE55" s="35">
        <v>93</v>
      </c>
      <c r="CF55" s="35">
        <v>90.4</v>
      </c>
      <c r="CG55" s="35">
        <v>83.7</v>
      </c>
      <c r="CH55" s="34">
        <v>6</v>
      </c>
      <c r="CI55" s="35">
        <v>70.7</v>
      </c>
      <c r="CJ55" s="35">
        <v>82</v>
      </c>
      <c r="CK55" s="35">
        <v>89.3</v>
      </c>
      <c r="CL55" s="35">
        <v>93.3</v>
      </c>
      <c r="CM55" s="35">
        <v>95.5</v>
      </c>
      <c r="CN55" s="35">
        <v>93</v>
      </c>
      <c r="CO55" s="35">
        <v>90.1</v>
      </c>
      <c r="CP55" s="35">
        <v>83</v>
      </c>
      <c r="CQ55" s="34">
        <v>7</v>
      </c>
      <c r="CR55" s="35">
        <v>75.599999999999994</v>
      </c>
      <c r="CS55" s="35">
        <v>84.2</v>
      </c>
      <c r="CT55" s="35">
        <v>90.1</v>
      </c>
      <c r="CU55" s="35">
        <v>93.6</v>
      </c>
      <c r="CV55" s="35">
        <v>96.2</v>
      </c>
      <c r="CW55" s="35">
        <v>91.3</v>
      </c>
      <c r="CX55" s="35">
        <v>87.9</v>
      </c>
      <c r="CY55" s="35">
        <v>81.900000000000006</v>
      </c>
      <c r="CZ55" s="34">
        <v>8</v>
      </c>
      <c r="DA55" s="35">
        <v>77.599999999999994</v>
      </c>
      <c r="DB55" s="35">
        <v>88</v>
      </c>
      <c r="DC55" s="35">
        <v>93.4</v>
      </c>
      <c r="DD55" s="35">
        <v>93.8</v>
      </c>
      <c r="DE55" s="35">
        <v>94.2</v>
      </c>
      <c r="DF55" s="35">
        <v>91.4</v>
      </c>
      <c r="DG55" s="35">
        <v>87.9</v>
      </c>
      <c r="DH55" s="35">
        <v>79.900000000000006</v>
      </c>
      <c r="DI55" s="35">
        <v>1</v>
      </c>
      <c r="DJ55" s="36">
        <f t="shared" si="57"/>
        <v>42.111999999999995</v>
      </c>
      <c r="DK55" s="36">
        <f t="shared" si="58"/>
        <v>57.268000000000001</v>
      </c>
      <c r="DL55" s="36">
        <f t="shared" si="59"/>
        <v>58.935999999999993</v>
      </c>
      <c r="DM55" s="36">
        <f t="shared" si="60"/>
        <v>61.256</v>
      </c>
      <c r="DN55" s="36">
        <f t="shared" si="61"/>
        <v>62.656000000000006</v>
      </c>
      <c r="DO55" s="36">
        <f t="shared" si="62"/>
        <v>70.268000000000001</v>
      </c>
      <c r="DP55" s="36">
        <f t="shared" si="63"/>
        <v>63.2</v>
      </c>
      <c r="DQ55" s="36">
        <f t="shared" si="64"/>
        <v>65.23599999999999</v>
      </c>
      <c r="DR55" s="35">
        <v>56</v>
      </c>
      <c r="DS55" s="36">
        <f t="shared" si="65"/>
        <v>50.212000000000003</v>
      </c>
      <c r="DT55" s="36">
        <f t="shared" si="66"/>
        <v>63.568000000000005</v>
      </c>
      <c r="DU55" s="36">
        <f t="shared" si="67"/>
        <v>66.435999999999993</v>
      </c>
      <c r="DV55" s="36">
        <f t="shared" si="68"/>
        <v>64.555999999999997</v>
      </c>
      <c r="DW55" s="36">
        <f t="shared" si="69"/>
        <v>65.055999999999997</v>
      </c>
      <c r="DX55" s="36">
        <f t="shared" si="70"/>
        <v>70.367999999999995</v>
      </c>
      <c r="DY55" s="36">
        <f t="shared" si="71"/>
        <v>62.5</v>
      </c>
      <c r="DZ55" s="36">
        <f t="shared" si="72"/>
        <v>62.936</v>
      </c>
      <c r="EA55" s="35">
        <v>57</v>
      </c>
      <c r="EB55" s="36">
        <f t="shared" si="73"/>
        <v>50.512</v>
      </c>
      <c r="EC55" s="36">
        <f t="shared" si="74"/>
        <v>65.768000000000001</v>
      </c>
      <c r="ED55" s="36">
        <f t="shared" si="75"/>
        <v>68.935999999999993</v>
      </c>
      <c r="EE55" s="36">
        <f t="shared" si="76"/>
        <v>68.256</v>
      </c>
      <c r="EF55" s="36">
        <f t="shared" si="77"/>
        <v>67.256</v>
      </c>
      <c r="EG55" s="36">
        <f t="shared" si="78"/>
        <v>68.468000000000004</v>
      </c>
      <c r="EH55" s="36">
        <f t="shared" si="79"/>
        <v>62.599999999999994</v>
      </c>
      <c r="EI55" s="36">
        <f t="shared" si="80"/>
        <v>61.936</v>
      </c>
      <c r="EJ55" s="35">
        <v>58</v>
      </c>
      <c r="EK55" s="36">
        <f t="shared" si="81"/>
        <v>56.112000000000009</v>
      </c>
      <c r="EL55" s="36">
        <f t="shared" si="82"/>
        <v>71.867999999999995</v>
      </c>
      <c r="EM55" s="36">
        <f t="shared" si="83"/>
        <v>72.635999999999996</v>
      </c>
      <c r="EN55" s="36">
        <f t="shared" si="84"/>
        <v>70.055999999999997</v>
      </c>
      <c r="EO55" s="36">
        <f t="shared" si="85"/>
        <v>67.756</v>
      </c>
      <c r="EP55" s="36">
        <f t="shared" si="86"/>
        <v>68.367999999999995</v>
      </c>
      <c r="EQ55" s="36">
        <f t="shared" si="87"/>
        <v>61</v>
      </c>
      <c r="ER55" s="36">
        <f t="shared" si="88"/>
        <v>61.735999999999997</v>
      </c>
      <c r="ES55" s="35">
        <v>59</v>
      </c>
      <c r="ET55" s="36">
        <f t="shared" si="89"/>
        <v>56.012</v>
      </c>
      <c r="EU55" s="36">
        <f t="shared" si="90"/>
        <v>72.068000000000012</v>
      </c>
      <c r="EV55" s="36">
        <f t="shared" si="91"/>
        <v>74.635999999999996</v>
      </c>
      <c r="EW55" s="36">
        <f t="shared" si="92"/>
        <v>72.756</v>
      </c>
      <c r="EX55" s="36">
        <f t="shared" si="93"/>
        <v>68.656000000000006</v>
      </c>
      <c r="EY55" s="36">
        <f t="shared" si="94"/>
        <v>67.067999999999998</v>
      </c>
      <c r="EZ55" s="36">
        <f t="shared" si="95"/>
        <v>58.900000000000006</v>
      </c>
      <c r="FA55" s="36">
        <f t="shared" si="96"/>
        <v>56.636000000000003</v>
      </c>
      <c r="FB55" s="35">
        <v>60</v>
      </c>
      <c r="FC55" s="36">
        <f t="shared" si="97"/>
        <v>61.412000000000006</v>
      </c>
      <c r="FD55" s="36">
        <f t="shared" si="98"/>
        <v>76.668000000000006</v>
      </c>
      <c r="FE55" s="36">
        <f t="shared" si="99"/>
        <v>77.435999999999993</v>
      </c>
      <c r="FF55" s="36">
        <f t="shared" si="100"/>
        <v>73.555999999999997</v>
      </c>
      <c r="FG55" s="36">
        <f t="shared" si="101"/>
        <v>67.756</v>
      </c>
      <c r="FH55" s="36">
        <f t="shared" si="102"/>
        <v>67.067999999999998</v>
      </c>
      <c r="FI55" s="36">
        <f t="shared" si="103"/>
        <v>58.599999999999994</v>
      </c>
      <c r="FJ55" s="36">
        <f t="shared" si="104"/>
        <v>55.936</v>
      </c>
      <c r="FK55" s="35">
        <v>61</v>
      </c>
      <c r="FL55" s="36">
        <f t="shared" si="105"/>
        <v>66.311999999999998</v>
      </c>
      <c r="FM55" s="36">
        <f t="shared" si="106"/>
        <v>78.867999999999995</v>
      </c>
      <c r="FN55" s="36">
        <f t="shared" si="107"/>
        <v>78.23599999999999</v>
      </c>
      <c r="FO55" s="36">
        <f t="shared" si="108"/>
        <v>73.855999999999995</v>
      </c>
      <c r="FP55" s="36">
        <f t="shared" si="109"/>
        <v>68.456000000000003</v>
      </c>
      <c r="FQ55" s="36">
        <f t="shared" si="110"/>
        <v>65.367999999999995</v>
      </c>
      <c r="FR55" s="36">
        <f t="shared" si="111"/>
        <v>56.400000000000006</v>
      </c>
      <c r="FS55" s="36">
        <f t="shared" si="112"/>
        <v>54.836000000000006</v>
      </c>
      <c r="FT55" s="35">
        <v>62</v>
      </c>
      <c r="FU55" s="36">
        <f t="shared" si="113"/>
        <v>68.311999999999998</v>
      </c>
      <c r="FV55" s="36">
        <f t="shared" si="114"/>
        <v>82.668000000000006</v>
      </c>
      <c r="FW55" s="36">
        <f t="shared" si="115"/>
        <v>81.536000000000001</v>
      </c>
      <c r="FX55" s="36">
        <f t="shared" si="116"/>
        <v>74.055999999999997</v>
      </c>
      <c r="FY55" s="36">
        <f t="shared" si="117"/>
        <v>66.456000000000003</v>
      </c>
      <c r="FZ55" s="36">
        <f t="shared" si="118"/>
        <v>65.468000000000004</v>
      </c>
      <c r="GA55" s="36">
        <f t="shared" si="119"/>
        <v>56.400000000000006</v>
      </c>
      <c r="GB55" s="36">
        <f t="shared" si="120"/>
        <v>52.836000000000006</v>
      </c>
      <c r="GC55" s="35">
        <v>55</v>
      </c>
      <c r="GD55" s="36">
        <f t="shared" si="121"/>
        <v>26.866507993341699</v>
      </c>
      <c r="GE55" s="36">
        <f t="shared" si="122"/>
        <v>26.869942044825621</v>
      </c>
      <c r="GF55" s="35">
        <v>56</v>
      </c>
      <c r="GG55" s="36">
        <f t="shared" si="123"/>
        <v>25.611814325048059</v>
      </c>
      <c r="GH55" s="36">
        <f t="shared" si="124"/>
        <v>25.628448343513895</v>
      </c>
      <c r="GI55" s="35">
        <v>57</v>
      </c>
      <c r="GJ55" s="36">
        <f t="shared" si="125"/>
        <v>24.668466791466273</v>
      </c>
      <c r="GK55" s="36">
        <f t="shared" si="126"/>
        <v>24.682806746546589</v>
      </c>
      <c r="GL55" s="35">
        <v>58</v>
      </c>
      <c r="GM55" s="36">
        <f t="shared" si="127"/>
        <v>22.229797420342535</v>
      </c>
      <c r="GN55" s="36">
        <f t="shared" si="128"/>
        <v>22.25954492763789</v>
      </c>
      <c r="GO55" s="35">
        <v>59</v>
      </c>
      <c r="GP55" s="36">
        <f t="shared" si="129"/>
        <v>21.073065001395378</v>
      </c>
      <c r="GQ55" s="36">
        <f t="shared" si="130"/>
        <v>21.095318742095031</v>
      </c>
      <c r="GR55" s="35">
        <v>60</v>
      </c>
      <c r="GS55" s="36">
        <f t="shared" si="131"/>
        <v>18.598813377595803</v>
      </c>
      <c r="GT55" s="36">
        <f t="shared" si="132"/>
        <v>18.642570795125962</v>
      </c>
      <c r="GU55" s="35">
        <v>61</v>
      </c>
      <c r="GV55" s="36">
        <f t="shared" si="133"/>
        <v>17.365002173254581</v>
      </c>
      <c r="GW55" s="36">
        <f t="shared" si="134"/>
        <v>17.467472464187864</v>
      </c>
      <c r="GX55" s="35">
        <v>62</v>
      </c>
      <c r="GY55" s="36">
        <f t="shared" si="135"/>
        <v>14.340717355296974</v>
      </c>
      <c r="GZ55" s="36">
        <f t="shared" si="136"/>
        <v>14.421456988898328</v>
      </c>
      <c r="HA55" s="35">
        <v>-1.2</v>
      </c>
      <c r="HB55" s="35">
        <v>-0.49</v>
      </c>
      <c r="HC55" s="35">
        <v>0.14000000000000001</v>
      </c>
      <c r="HD55" s="35">
        <v>1.56</v>
      </c>
      <c r="HE55" s="35">
        <v>-2.98</v>
      </c>
      <c r="HF55" s="35">
        <v>-1.01</v>
      </c>
      <c r="HG55" s="35">
        <v>0.85</v>
      </c>
      <c r="HH55" s="35">
        <v>3.14</v>
      </c>
    </row>
    <row r="56" spans="1:216" x14ac:dyDescent="0.2">
      <c r="A56" s="8">
        <v>46</v>
      </c>
      <c r="C56" s="28" t="str">
        <f t="shared" ca="1" si="137"/>
        <v>SIN REGISTRO ISPCh</v>
      </c>
      <c r="D56" s="8" t="s">
        <v>930</v>
      </c>
      <c r="E56" s="29">
        <v>12.7</v>
      </c>
      <c r="F56" s="29">
        <v>14.1</v>
      </c>
      <c r="G56" s="29">
        <v>19.100000000000001</v>
      </c>
      <c r="H56" s="29">
        <v>29.8</v>
      </c>
      <c r="I56" s="29">
        <v>35.9</v>
      </c>
      <c r="J56" s="29">
        <v>30.3</v>
      </c>
      <c r="K56" s="29">
        <v>37.5</v>
      </c>
      <c r="L56" s="29">
        <v>33.4</v>
      </c>
      <c r="M56" s="30">
        <v>2.2999999999999998</v>
      </c>
      <c r="N56" s="30">
        <v>4.2</v>
      </c>
      <c r="O56" s="30">
        <v>2.6</v>
      </c>
      <c r="P56" s="30">
        <v>3.2</v>
      </c>
      <c r="Q56" s="30">
        <v>3.3</v>
      </c>
      <c r="R56" s="30">
        <v>3.3</v>
      </c>
      <c r="S56" s="30">
        <v>1.8</v>
      </c>
      <c r="T56" s="30">
        <v>2.7</v>
      </c>
      <c r="U56" s="31">
        <f t="shared" si="40"/>
        <v>8.9280000000000008</v>
      </c>
      <c r="V56" s="31">
        <f t="shared" si="41"/>
        <v>7.2119999999999997</v>
      </c>
      <c r="W56" s="31">
        <f t="shared" si="42"/>
        <v>14.836000000000002</v>
      </c>
      <c r="X56" s="31">
        <f t="shared" si="43"/>
        <v>24.552</v>
      </c>
      <c r="Y56" s="31">
        <f t="shared" si="44"/>
        <v>30.488</v>
      </c>
      <c r="Z56" s="31">
        <f t="shared" si="45"/>
        <v>24.888000000000002</v>
      </c>
      <c r="AA56" s="31">
        <f t="shared" si="46"/>
        <v>34.548000000000002</v>
      </c>
      <c r="AB56" s="31">
        <f t="shared" si="47"/>
        <v>28.971999999999998</v>
      </c>
      <c r="AC56" s="32">
        <f t="shared" si="34"/>
        <v>28.026711149494428</v>
      </c>
      <c r="AD56" s="32">
        <f t="shared" si="35"/>
        <v>24.001417752635628</v>
      </c>
      <c r="AE56" s="32">
        <f t="shared" si="36"/>
        <v>15.31802429761127</v>
      </c>
      <c r="AF56" s="33">
        <f t="shared" si="48"/>
        <v>56.372</v>
      </c>
      <c r="AG56" s="33">
        <f t="shared" si="49"/>
        <v>68.188000000000002</v>
      </c>
      <c r="AH56" s="33">
        <f t="shared" si="50"/>
        <v>68.064000000000007</v>
      </c>
      <c r="AI56" s="33">
        <f t="shared" si="51"/>
        <v>63.747999999999998</v>
      </c>
      <c r="AJ56" s="33">
        <f t="shared" si="52"/>
        <v>61.012</v>
      </c>
      <c r="AK56" s="33">
        <f t="shared" si="53"/>
        <v>67.811999999999998</v>
      </c>
      <c r="AL56" s="33">
        <f t="shared" si="54"/>
        <v>57.951999999999998</v>
      </c>
      <c r="AM56" s="33">
        <f t="shared" si="55"/>
        <v>61.428000000000011</v>
      </c>
      <c r="AN56" s="32">
        <f t="shared" si="56"/>
        <v>26.000849478142115</v>
      </c>
      <c r="AO56" s="34">
        <v>1</v>
      </c>
      <c r="AP56" s="35">
        <v>51.4</v>
      </c>
      <c r="AQ56" s="35">
        <v>62.6</v>
      </c>
      <c r="AR56" s="35">
        <v>70.8</v>
      </c>
      <c r="AS56" s="35">
        <v>81</v>
      </c>
      <c r="AT56" s="35">
        <v>90.4</v>
      </c>
      <c r="AU56" s="35">
        <v>96.2</v>
      </c>
      <c r="AV56" s="35">
        <v>94.7</v>
      </c>
      <c r="AW56" s="35">
        <v>92.3</v>
      </c>
      <c r="AX56" s="34">
        <v>2</v>
      </c>
      <c r="AY56" s="35">
        <v>59.5</v>
      </c>
      <c r="AZ56" s="35">
        <v>68.900000000000006</v>
      </c>
      <c r="BA56" s="35">
        <v>78.3</v>
      </c>
      <c r="BB56" s="35">
        <v>84.3</v>
      </c>
      <c r="BC56" s="35">
        <v>92.8</v>
      </c>
      <c r="BD56" s="35">
        <v>96.3</v>
      </c>
      <c r="BE56" s="35">
        <v>94</v>
      </c>
      <c r="BF56" s="35">
        <v>90</v>
      </c>
      <c r="BG56" s="34">
        <v>3</v>
      </c>
      <c r="BH56" s="35">
        <v>59.8</v>
      </c>
      <c r="BI56" s="35">
        <v>71.099999999999994</v>
      </c>
      <c r="BJ56" s="35">
        <v>80.8</v>
      </c>
      <c r="BK56" s="35">
        <v>88</v>
      </c>
      <c r="BL56" s="35">
        <v>95</v>
      </c>
      <c r="BM56" s="35">
        <v>94.4</v>
      </c>
      <c r="BN56" s="35">
        <v>94.1</v>
      </c>
      <c r="BO56" s="35">
        <v>89</v>
      </c>
      <c r="BP56" s="34">
        <v>4</v>
      </c>
      <c r="BQ56" s="35">
        <v>65.400000000000006</v>
      </c>
      <c r="BR56" s="35">
        <v>77.2</v>
      </c>
      <c r="BS56" s="35">
        <v>84.5</v>
      </c>
      <c r="BT56" s="35">
        <v>89.8</v>
      </c>
      <c r="BU56" s="35">
        <v>95.5</v>
      </c>
      <c r="BV56" s="35">
        <v>94.3</v>
      </c>
      <c r="BW56" s="35">
        <v>92.5</v>
      </c>
      <c r="BX56" s="35">
        <v>88.8</v>
      </c>
      <c r="BY56" s="34">
        <v>5</v>
      </c>
      <c r="BZ56" s="35">
        <v>65.3</v>
      </c>
      <c r="CA56" s="35">
        <v>77.400000000000006</v>
      </c>
      <c r="CB56" s="35">
        <v>86.5</v>
      </c>
      <c r="CC56" s="35">
        <v>92.5</v>
      </c>
      <c r="CD56" s="35">
        <v>96.4</v>
      </c>
      <c r="CE56" s="35">
        <v>93</v>
      </c>
      <c r="CF56" s="35">
        <v>90.4</v>
      </c>
      <c r="CG56" s="35">
        <v>83.7</v>
      </c>
      <c r="CH56" s="34">
        <v>6</v>
      </c>
      <c r="CI56" s="35">
        <v>70.7</v>
      </c>
      <c r="CJ56" s="35">
        <v>82</v>
      </c>
      <c r="CK56" s="35">
        <v>89.3</v>
      </c>
      <c r="CL56" s="35">
        <v>93.3</v>
      </c>
      <c r="CM56" s="35">
        <v>95.5</v>
      </c>
      <c r="CN56" s="35">
        <v>93</v>
      </c>
      <c r="CO56" s="35">
        <v>90.1</v>
      </c>
      <c r="CP56" s="35">
        <v>83</v>
      </c>
      <c r="CQ56" s="34">
        <v>7</v>
      </c>
      <c r="CR56" s="35">
        <v>75.599999999999994</v>
      </c>
      <c r="CS56" s="35">
        <v>84.2</v>
      </c>
      <c r="CT56" s="35">
        <v>90.1</v>
      </c>
      <c r="CU56" s="35">
        <v>93.6</v>
      </c>
      <c r="CV56" s="35">
        <v>96.2</v>
      </c>
      <c r="CW56" s="35">
        <v>91.3</v>
      </c>
      <c r="CX56" s="35">
        <v>87.9</v>
      </c>
      <c r="CY56" s="35">
        <v>81.900000000000006</v>
      </c>
      <c r="CZ56" s="34">
        <v>8</v>
      </c>
      <c r="DA56" s="35">
        <v>77.599999999999994</v>
      </c>
      <c r="DB56" s="35">
        <v>88</v>
      </c>
      <c r="DC56" s="35">
        <v>93.4</v>
      </c>
      <c r="DD56" s="35">
        <v>93.8</v>
      </c>
      <c r="DE56" s="35">
        <v>94.2</v>
      </c>
      <c r="DF56" s="35">
        <v>91.4</v>
      </c>
      <c r="DG56" s="35">
        <v>87.9</v>
      </c>
      <c r="DH56" s="35">
        <v>79.900000000000006</v>
      </c>
      <c r="DI56" s="35">
        <v>1</v>
      </c>
      <c r="DJ56" s="36">
        <f t="shared" si="57"/>
        <v>42.471999999999994</v>
      </c>
      <c r="DK56" s="36">
        <f t="shared" si="58"/>
        <v>55.388000000000005</v>
      </c>
      <c r="DL56" s="36">
        <f t="shared" si="59"/>
        <v>55.963999999999999</v>
      </c>
      <c r="DM56" s="36">
        <f t="shared" si="60"/>
        <v>56.448</v>
      </c>
      <c r="DN56" s="36">
        <f t="shared" si="61"/>
        <v>59.912000000000006</v>
      </c>
      <c r="DO56" s="36">
        <f t="shared" si="62"/>
        <v>71.311999999999998</v>
      </c>
      <c r="DP56" s="36">
        <f t="shared" si="63"/>
        <v>60.152000000000001</v>
      </c>
      <c r="DQ56" s="36">
        <f t="shared" si="64"/>
        <v>63.328000000000003</v>
      </c>
      <c r="DR56" s="35">
        <v>57</v>
      </c>
      <c r="DS56" s="36">
        <f t="shared" si="65"/>
        <v>50.572000000000003</v>
      </c>
      <c r="DT56" s="36">
        <f t="shared" si="66"/>
        <v>61.688000000000002</v>
      </c>
      <c r="DU56" s="36">
        <f t="shared" si="67"/>
        <v>63.463999999999999</v>
      </c>
      <c r="DV56" s="36">
        <f t="shared" si="68"/>
        <v>59.747999999999998</v>
      </c>
      <c r="DW56" s="36">
        <f t="shared" si="69"/>
        <v>62.311999999999998</v>
      </c>
      <c r="DX56" s="36">
        <f t="shared" si="70"/>
        <v>71.411999999999992</v>
      </c>
      <c r="DY56" s="36">
        <f t="shared" si="71"/>
        <v>59.451999999999998</v>
      </c>
      <c r="DZ56" s="36">
        <f t="shared" si="72"/>
        <v>61.028000000000006</v>
      </c>
      <c r="EA56" s="35">
        <v>58</v>
      </c>
      <c r="EB56" s="36">
        <f t="shared" si="73"/>
        <v>50.872</v>
      </c>
      <c r="EC56" s="36">
        <f t="shared" si="74"/>
        <v>63.887999999999991</v>
      </c>
      <c r="ED56" s="36">
        <f t="shared" si="75"/>
        <v>65.963999999999999</v>
      </c>
      <c r="EE56" s="36">
        <f t="shared" si="76"/>
        <v>63.448</v>
      </c>
      <c r="EF56" s="36">
        <f t="shared" si="77"/>
        <v>64.512</v>
      </c>
      <c r="EG56" s="36">
        <f t="shared" si="78"/>
        <v>69.512</v>
      </c>
      <c r="EH56" s="36">
        <f t="shared" si="79"/>
        <v>59.551999999999992</v>
      </c>
      <c r="EI56" s="36">
        <f t="shared" si="80"/>
        <v>60.028000000000006</v>
      </c>
      <c r="EJ56" s="35">
        <v>59</v>
      </c>
      <c r="EK56" s="36">
        <f t="shared" si="81"/>
        <v>56.472000000000008</v>
      </c>
      <c r="EL56" s="36">
        <f t="shared" si="82"/>
        <v>69.988</v>
      </c>
      <c r="EM56" s="36">
        <f t="shared" si="83"/>
        <v>69.664000000000001</v>
      </c>
      <c r="EN56" s="36">
        <f t="shared" si="84"/>
        <v>65.24799999999999</v>
      </c>
      <c r="EO56" s="36">
        <f t="shared" si="85"/>
        <v>65.012</v>
      </c>
      <c r="EP56" s="36">
        <f t="shared" si="86"/>
        <v>69.411999999999992</v>
      </c>
      <c r="EQ56" s="36">
        <f t="shared" si="87"/>
        <v>57.951999999999998</v>
      </c>
      <c r="ER56" s="36">
        <f t="shared" si="88"/>
        <v>59.828000000000003</v>
      </c>
      <c r="ES56" s="35">
        <v>60</v>
      </c>
      <c r="ET56" s="36">
        <f t="shared" si="89"/>
        <v>56.372</v>
      </c>
      <c r="EU56" s="36">
        <f t="shared" si="90"/>
        <v>70.188000000000002</v>
      </c>
      <c r="EV56" s="36">
        <f t="shared" si="91"/>
        <v>71.664000000000001</v>
      </c>
      <c r="EW56" s="36">
        <f t="shared" si="92"/>
        <v>67.948000000000008</v>
      </c>
      <c r="EX56" s="36">
        <f t="shared" si="93"/>
        <v>65.912000000000006</v>
      </c>
      <c r="EY56" s="36">
        <f t="shared" si="94"/>
        <v>68.111999999999995</v>
      </c>
      <c r="EZ56" s="36">
        <f t="shared" si="95"/>
        <v>55.852000000000004</v>
      </c>
      <c r="FA56" s="36">
        <f t="shared" si="96"/>
        <v>54.728000000000009</v>
      </c>
      <c r="FB56" s="35">
        <v>61</v>
      </c>
      <c r="FC56" s="36">
        <f t="shared" si="97"/>
        <v>61.772000000000006</v>
      </c>
      <c r="FD56" s="36">
        <f t="shared" si="98"/>
        <v>74.787999999999997</v>
      </c>
      <c r="FE56" s="36">
        <f t="shared" si="99"/>
        <v>74.463999999999999</v>
      </c>
      <c r="FF56" s="36">
        <f t="shared" si="100"/>
        <v>68.74799999999999</v>
      </c>
      <c r="FG56" s="36">
        <f t="shared" si="101"/>
        <v>65.012</v>
      </c>
      <c r="FH56" s="36">
        <f t="shared" si="102"/>
        <v>68.111999999999995</v>
      </c>
      <c r="FI56" s="36">
        <f t="shared" si="103"/>
        <v>55.551999999999992</v>
      </c>
      <c r="FJ56" s="36">
        <f t="shared" si="104"/>
        <v>54.028000000000006</v>
      </c>
      <c r="FK56" s="35">
        <v>62</v>
      </c>
      <c r="FL56" s="36">
        <f t="shared" si="105"/>
        <v>66.671999999999997</v>
      </c>
      <c r="FM56" s="36">
        <f t="shared" si="106"/>
        <v>76.988</v>
      </c>
      <c r="FN56" s="36">
        <f t="shared" si="107"/>
        <v>75.263999999999996</v>
      </c>
      <c r="FO56" s="36">
        <f t="shared" si="108"/>
        <v>69.048000000000002</v>
      </c>
      <c r="FP56" s="36">
        <f t="shared" si="109"/>
        <v>65.712000000000003</v>
      </c>
      <c r="FQ56" s="36">
        <f t="shared" si="110"/>
        <v>66.411999999999992</v>
      </c>
      <c r="FR56" s="36">
        <f t="shared" si="111"/>
        <v>53.352000000000004</v>
      </c>
      <c r="FS56" s="36">
        <f t="shared" si="112"/>
        <v>52.928000000000011</v>
      </c>
      <c r="FT56" s="35">
        <v>63</v>
      </c>
      <c r="FU56" s="36">
        <f t="shared" si="113"/>
        <v>68.671999999999997</v>
      </c>
      <c r="FV56" s="36">
        <f t="shared" si="114"/>
        <v>80.787999999999997</v>
      </c>
      <c r="FW56" s="36">
        <f t="shared" si="115"/>
        <v>78.564000000000007</v>
      </c>
      <c r="FX56" s="36">
        <f t="shared" si="116"/>
        <v>69.24799999999999</v>
      </c>
      <c r="FY56" s="36">
        <f t="shared" si="117"/>
        <v>63.712000000000003</v>
      </c>
      <c r="FZ56" s="36">
        <f t="shared" si="118"/>
        <v>66.512</v>
      </c>
      <c r="GA56" s="36">
        <f t="shared" si="119"/>
        <v>53.352000000000004</v>
      </c>
      <c r="GB56" s="36">
        <f t="shared" si="120"/>
        <v>50.928000000000011</v>
      </c>
      <c r="GC56" s="35">
        <v>56</v>
      </c>
      <c r="GD56" s="36">
        <f t="shared" si="121"/>
        <v>27.23677448901789</v>
      </c>
      <c r="GE56" s="36">
        <f t="shared" si="122"/>
        <v>27.240837658171728</v>
      </c>
      <c r="GF56" s="35">
        <v>57</v>
      </c>
      <c r="GG56" s="36">
        <f t="shared" si="123"/>
        <v>26.488518795442033</v>
      </c>
      <c r="GH56" s="36">
        <f t="shared" si="124"/>
        <v>26.510646793312219</v>
      </c>
      <c r="GI56" s="35">
        <v>58</v>
      </c>
      <c r="GJ56" s="36">
        <f t="shared" si="125"/>
        <v>26.497081522263272</v>
      </c>
      <c r="GK56" s="36">
        <f t="shared" si="126"/>
        <v>26.520843359332474</v>
      </c>
      <c r="GL56" s="35">
        <v>59</v>
      </c>
      <c r="GM56" s="36">
        <f t="shared" si="127"/>
        <v>24.375906813116046</v>
      </c>
      <c r="GN56" s="36">
        <f t="shared" si="128"/>
        <v>24.429023148268811</v>
      </c>
      <c r="GO56" s="35">
        <v>60</v>
      </c>
      <c r="GP56" s="36">
        <f t="shared" si="129"/>
        <v>23.681811141446502</v>
      </c>
      <c r="GQ56" s="36">
        <f t="shared" si="130"/>
        <v>23.726006158148493</v>
      </c>
      <c r="GR56" s="35">
        <v>61</v>
      </c>
      <c r="GS56" s="36">
        <f t="shared" si="131"/>
        <v>21.11685589488529</v>
      </c>
      <c r="GT56" s="36">
        <f t="shared" si="132"/>
        <v>21.202151707556496</v>
      </c>
      <c r="GU56" s="35">
        <v>62</v>
      </c>
      <c r="GV56" s="36">
        <f t="shared" si="133"/>
        <v>19.797238043550905</v>
      </c>
      <c r="GW56" s="36">
        <f t="shared" si="134"/>
        <v>19.994263408765818</v>
      </c>
      <c r="GX56" s="35">
        <v>63</v>
      </c>
      <c r="GY56" s="36">
        <f t="shared" si="135"/>
        <v>16.681964392849991</v>
      </c>
      <c r="GZ56" s="36">
        <f t="shared" si="136"/>
        <v>16.833578425262502</v>
      </c>
      <c r="HA56" s="35">
        <v>-1.2</v>
      </c>
      <c r="HB56" s="35">
        <v>-0.49</v>
      </c>
      <c r="HC56" s="35">
        <v>0.14000000000000001</v>
      </c>
      <c r="HD56" s="35">
        <v>1.56</v>
      </c>
      <c r="HE56" s="35">
        <v>-2.98</v>
      </c>
      <c r="HF56" s="35">
        <v>-1.01</v>
      </c>
      <c r="HG56" s="35">
        <v>0.85</v>
      </c>
      <c r="HH56" s="35">
        <v>3.14</v>
      </c>
    </row>
    <row r="57" spans="1:216" x14ac:dyDescent="0.2">
      <c r="A57" s="8">
        <v>47</v>
      </c>
      <c r="B57" s="178"/>
      <c r="C57" s="28" t="str">
        <f t="shared" ca="1" si="137"/>
        <v>SIN REGISTRO ISPCh</v>
      </c>
      <c r="D57" s="145" t="s">
        <v>931</v>
      </c>
      <c r="E57" s="29"/>
      <c r="F57" s="29">
        <v>15.7</v>
      </c>
      <c r="G57" s="29">
        <v>17.100000000000001</v>
      </c>
      <c r="H57" s="29">
        <v>25.6</v>
      </c>
      <c r="I57" s="29">
        <v>32.700000000000003</v>
      </c>
      <c r="J57" s="29">
        <v>34.299999999999997</v>
      </c>
      <c r="K57" s="29">
        <v>31.8</v>
      </c>
      <c r="L57" s="29">
        <v>32.6</v>
      </c>
      <c r="M57" s="30"/>
      <c r="N57" s="30">
        <v>3.9</v>
      </c>
      <c r="O57" s="30">
        <v>1.7</v>
      </c>
      <c r="P57" s="30">
        <v>3.2</v>
      </c>
      <c r="Q57" s="30">
        <v>3.2</v>
      </c>
      <c r="R57" s="30">
        <v>3</v>
      </c>
      <c r="S57" s="30">
        <v>2.9</v>
      </c>
      <c r="T57" s="30">
        <v>3.9</v>
      </c>
      <c r="U57" s="31">
        <f t="shared" si="40"/>
        <v>0</v>
      </c>
      <c r="V57" s="31">
        <f t="shared" si="41"/>
        <v>9.3039999999999985</v>
      </c>
      <c r="W57" s="31">
        <f t="shared" si="42"/>
        <v>14.312000000000001</v>
      </c>
      <c r="X57" s="31">
        <f t="shared" si="43"/>
        <v>20.352</v>
      </c>
      <c r="Y57" s="31">
        <f t="shared" si="44"/>
        <v>27.452000000000002</v>
      </c>
      <c r="Z57" s="31">
        <f t="shared" si="45"/>
        <v>29.379999999999995</v>
      </c>
      <c r="AA57" s="31">
        <f t="shared" si="46"/>
        <v>27.044</v>
      </c>
      <c r="AB57" s="31">
        <f t="shared" si="47"/>
        <v>26.204000000000001</v>
      </c>
      <c r="AC57" s="32">
        <f t="shared" si="34"/>
        <v>28.234692006206178</v>
      </c>
      <c r="AD57" s="32">
        <f t="shared" si="35"/>
        <v>23.094939762666471</v>
      </c>
      <c r="AE57" s="32">
        <f t="shared" si="36"/>
        <v>16.181179888294203</v>
      </c>
      <c r="AF57" s="33">
        <f t="shared" si="48"/>
        <v>65.3</v>
      </c>
      <c r="AG57" s="33">
        <f t="shared" si="49"/>
        <v>66.096000000000004</v>
      </c>
      <c r="AH57" s="33">
        <f t="shared" si="50"/>
        <v>68.588000000000008</v>
      </c>
      <c r="AI57" s="33">
        <f t="shared" si="51"/>
        <v>67.947999999999993</v>
      </c>
      <c r="AJ57" s="33">
        <f t="shared" si="52"/>
        <v>64.048000000000002</v>
      </c>
      <c r="AK57" s="33">
        <f t="shared" si="53"/>
        <v>63.320000000000007</v>
      </c>
      <c r="AL57" s="33">
        <f t="shared" si="54"/>
        <v>65.456000000000003</v>
      </c>
      <c r="AM57" s="33">
        <f t="shared" si="55"/>
        <v>64.195999999999998</v>
      </c>
      <c r="AN57" s="32">
        <f t="shared" si="56"/>
        <v>24.983220880767149</v>
      </c>
      <c r="AO57" s="34">
        <v>1</v>
      </c>
      <c r="AP57" s="35">
        <v>51.4</v>
      </c>
      <c r="AQ57" s="35">
        <v>62.6</v>
      </c>
      <c r="AR57" s="35">
        <v>70.8</v>
      </c>
      <c r="AS57" s="35">
        <v>81</v>
      </c>
      <c r="AT57" s="35">
        <v>90.4</v>
      </c>
      <c r="AU57" s="35">
        <v>96.2</v>
      </c>
      <c r="AV57" s="35">
        <v>94.7</v>
      </c>
      <c r="AW57" s="35">
        <v>92.3</v>
      </c>
      <c r="AX57" s="34">
        <v>2</v>
      </c>
      <c r="AY57" s="35">
        <v>59.5</v>
      </c>
      <c r="AZ57" s="35">
        <v>68.900000000000006</v>
      </c>
      <c r="BA57" s="35">
        <v>78.3</v>
      </c>
      <c r="BB57" s="35">
        <v>84.3</v>
      </c>
      <c r="BC57" s="35">
        <v>92.8</v>
      </c>
      <c r="BD57" s="35">
        <v>96.3</v>
      </c>
      <c r="BE57" s="35">
        <v>94</v>
      </c>
      <c r="BF57" s="35">
        <v>90</v>
      </c>
      <c r="BG57" s="34">
        <v>3</v>
      </c>
      <c r="BH57" s="35">
        <v>59.8</v>
      </c>
      <c r="BI57" s="35">
        <v>71.099999999999994</v>
      </c>
      <c r="BJ57" s="35">
        <v>80.8</v>
      </c>
      <c r="BK57" s="35">
        <v>88</v>
      </c>
      <c r="BL57" s="35">
        <v>95</v>
      </c>
      <c r="BM57" s="35">
        <v>94.4</v>
      </c>
      <c r="BN57" s="35">
        <v>94.1</v>
      </c>
      <c r="BO57" s="35">
        <v>89</v>
      </c>
      <c r="BP57" s="34">
        <v>4</v>
      </c>
      <c r="BQ57" s="35">
        <v>65.400000000000006</v>
      </c>
      <c r="BR57" s="35">
        <v>77.2</v>
      </c>
      <c r="BS57" s="35">
        <v>84.5</v>
      </c>
      <c r="BT57" s="35">
        <v>89.8</v>
      </c>
      <c r="BU57" s="35">
        <v>95.5</v>
      </c>
      <c r="BV57" s="35">
        <v>94.3</v>
      </c>
      <c r="BW57" s="35">
        <v>92.5</v>
      </c>
      <c r="BX57" s="35">
        <v>88.8</v>
      </c>
      <c r="BY57" s="34">
        <v>5</v>
      </c>
      <c r="BZ57" s="35">
        <v>65.3</v>
      </c>
      <c r="CA57" s="35">
        <v>77.400000000000006</v>
      </c>
      <c r="CB57" s="35">
        <v>86.5</v>
      </c>
      <c r="CC57" s="35">
        <v>92.5</v>
      </c>
      <c r="CD57" s="35">
        <v>96.4</v>
      </c>
      <c r="CE57" s="35">
        <v>93</v>
      </c>
      <c r="CF57" s="35">
        <v>90.4</v>
      </c>
      <c r="CG57" s="35">
        <v>83.7</v>
      </c>
      <c r="CH57" s="34">
        <v>6</v>
      </c>
      <c r="CI57" s="35">
        <v>70.7</v>
      </c>
      <c r="CJ57" s="35">
        <v>82</v>
      </c>
      <c r="CK57" s="35">
        <v>89.3</v>
      </c>
      <c r="CL57" s="35">
        <v>93.3</v>
      </c>
      <c r="CM57" s="35">
        <v>95.5</v>
      </c>
      <c r="CN57" s="35">
        <v>93</v>
      </c>
      <c r="CO57" s="35">
        <v>90.1</v>
      </c>
      <c r="CP57" s="35">
        <v>83</v>
      </c>
      <c r="CQ57" s="34">
        <v>7</v>
      </c>
      <c r="CR57" s="35">
        <v>75.599999999999994</v>
      </c>
      <c r="CS57" s="35">
        <v>84.2</v>
      </c>
      <c r="CT57" s="35">
        <v>90.1</v>
      </c>
      <c r="CU57" s="35">
        <v>93.6</v>
      </c>
      <c r="CV57" s="35">
        <v>96.2</v>
      </c>
      <c r="CW57" s="35">
        <v>91.3</v>
      </c>
      <c r="CX57" s="35">
        <v>87.9</v>
      </c>
      <c r="CY57" s="35">
        <v>81.900000000000006</v>
      </c>
      <c r="CZ57" s="34">
        <v>8</v>
      </c>
      <c r="DA57" s="35">
        <v>77.599999999999994</v>
      </c>
      <c r="DB57" s="35">
        <v>88</v>
      </c>
      <c r="DC57" s="35">
        <v>93.4</v>
      </c>
      <c r="DD57" s="35">
        <v>93.8</v>
      </c>
      <c r="DE57" s="35">
        <v>94.2</v>
      </c>
      <c r="DF57" s="35">
        <v>91.4</v>
      </c>
      <c r="DG57" s="35">
        <v>87.9</v>
      </c>
      <c r="DH57" s="35">
        <v>79.900000000000006</v>
      </c>
      <c r="DI57" s="35">
        <v>1</v>
      </c>
      <c r="DJ57" s="36">
        <f t="shared" si="57"/>
        <v>51.4</v>
      </c>
      <c r="DK57" s="36">
        <f t="shared" si="58"/>
        <v>53.296000000000006</v>
      </c>
      <c r="DL57" s="36">
        <f t="shared" si="59"/>
        <v>56.488</v>
      </c>
      <c r="DM57" s="36">
        <f t="shared" si="60"/>
        <v>60.647999999999996</v>
      </c>
      <c r="DN57" s="36">
        <f t="shared" si="61"/>
        <v>62.948000000000008</v>
      </c>
      <c r="DO57" s="36">
        <f t="shared" si="62"/>
        <v>66.820000000000007</v>
      </c>
      <c r="DP57" s="36">
        <f t="shared" si="63"/>
        <v>67.656000000000006</v>
      </c>
      <c r="DQ57" s="36">
        <f t="shared" si="64"/>
        <v>66.096000000000004</v>
      </c>
      <c r="DR57" s="35">
        <v>58</v>
      </c>
      <c r="DS57" s="36">
        <f t="shared" si="65"/>
        <v>59.5</v>
      </c>
      <c r="DT57" s="36">
        <f t="shared" si="66"/>
        <v>59.596000000000004</v>
      </c>
      <c r="DU57" s="36">
        <f t="shared" si="67"/>
        <v>63.988</v>
      </c>
      <c r="DV57" s="36">
        <f t="shared" si="68"/>
        <v>63.947999999999993</v>
      </c>
      <c r="DW57" s="36">
        <f t="shared" si="69"/>
        <v>65.347999999999999</v>
      </c>
      <c r="DX57" s="36">
        <f t="shared" si="70"/>
        <v>66.92</v>
      </c>
      <c r="DY57" s="36">
        <f t="shared" si="71"/>
        <v>66.956000000000003</v>
      </c>
      <c r="DZ57" s="36">
        <f t="shared" si="72"/>
        <v>63.795999999999999</v>
      </c>
      <c r="EA57" s="35">
        <v>59</v>
      </c>
      <c r="EB57" s="36">
        <f t="shared" si="73"/>
        <v>59.8</v>
      </c>
      <c r="EC57" s="36">
        <f t="shared" si="74"/>
        <v>61.795999999999992</v>
      </c>
      <c r="ED57" s="36">
        <f t="shared" si="75"/>
        <v>66.488</v>
      </c>
      <c r="EE57" s="36">
        <f t="shared" si="76"/>
        <v>67.647999999999996</v>
      </c>
      <c r="EF57" s="36">
        <f t="shared" si="77"/>
        <v>67.548000000000002</v>
      </c>
      <c r="EG57" s="36">
        <f t="shared" si="78"/>
        <v>65.02000000000001</v>
      </c>
      <c r="EH57" s="36">
        <f t="shared" si="79"/>
        <v>67.055999999999997</v>
      </c>
      <c r="EI57" s="36">
        <f t="shared" si="80"/>
        <v>62.795999999999999</v>
      </c>
      <c r="EJ57" s="35">
        <v>60</v>
      </c>
      <c r="EK57" s="36">
        <f t="shared" si="81"/>
        <v>65.400000000000006</v>
      </c>
      <c r="EL57" s="36">
        <f t="shared" si="82"/>
        <v>67.896000000000001</v>
      </c>
      <c r="EM57" s="36">
        <f t="shared" si="83"/>
        <v>70.188000000000002</v>
      </c>
      <c r="EN57" s="36">
        <f t="shared" si="84"/>
        <v>69.447999999999993</v>
      </c>
      <c r="EO57" s="36">
        <f t="shared" si="85"/>
        <v>68.048000000000002</v>
      </c>
      <c r="EP57" s="36">
        <f t="shared" si="86"/>
        <v>64.92</v>
      </c>
      <c r="EQ57" s="36">
        <f t="shared" si="87"/>
        <v>65.456000000000003</v>
      </c>
      <c r="ER57" s="36">
        <f t="shared" si="88"/>
        <v>62.595999999999997</v>
      </c>
      <c r="ES57" s="35">
        <v>61</v>
      </c>
      <c r="ET57" s="36">
        <f t="shared" si="89"/>
        <v>65.3</v>
      </c>
      <c r="EU57" s="36">
        <f t="shared" si="90"/>
        <v>68.096000000000004</v>
      </c>
      <c r="EV57" s="36">
        <f t="shared" si="91"/>
        <v>72.188000000000002</v>
      </c>
      <c r="EW57" s="36">
        <f t="shared" si="92"/>
        <v>72.147999999999996</v>
      </c>
      <c r="EX57" s="36">
        <f t="shared" si="93"/>
        <v>68.948000000000008</v>
      </c>
      <c r="EY57" s="36">
        <f t="shared" si="94"/>
        <v>63.620000000000005</v>
      </c>
      <c r="EZ57" s="36">
        <f t="shared" si="95"/>
        <v>63.356000000000009</v>
      </c>
      <c r="FA57" s="36">
        <f t="shared" si="96"/>
        <v>57.496000000000002</v>
      </c>
      <c r="FB57" s="35">
        <v>62</v>
      </c>
      <c r="FC57" s="36">
        <f t="shared" si="97"/>
        <v>70.7</v>
      </c>
      <c r="FD57" s="36">
        <f t="shared" si="98"/>
        <v>72.695999999999998</v>
      </c>
      <c r="FE57" s="36">
        <f t="shared" si="99"/>
        <v>74.988</v>
      </c>
      <c r="FF57" s="36">
        <f t="shared" si="100"/>
        <v>72.947999999999993</v>
      </c>
      <c r="FG57" s="36">
        <f t="shared" si="101"/>
        <v>68.048000000000002</v>
      </c>
      <c r="FH57" s="36">
        <f t="shared" si="102"/>
        <v>63.620000000000005</v>
      </c>
      <c r="FI57" s="36">
        <f t="shared" si="103"/>
        <v>63.055999999999997</v>
      </c>
      <c r="FJ57" s="36">
        <f t="shared" si="104"/>
        <v>56.795999999999999</v>
      </c>
      <c r="FK57" s="35">
        <v>63</v>
      </c>
      <c r="FL57" s="36">
        <f t="shared" si="105"/>
        <v>75.599999999999994</v>
      </c>
      <c r="FM57" s="36">
        <f t="shared" si="106"/>
        <v>74.896000000000001</v>
      </c>
      <c r="FN57" s="36">
        <f t="shared" si="107"/>
        <v>75.787999999999997</v>
      </c>
      <c r="FO57" s="36">
        <f t="shared" si="108"/>
        <v>73.24799999999999</v>
      </c>
      <c r="FP57" s="36">
        <f t="shared" si="109"/>
        <v>68.748000000000005</v>
      </c>
      <c r="FQ57" s="36">
        <f t="shared" si="110"/>
        <v>61.92</v>
      </c>
      <c r="FR57" s="36">
        <f t="shared" si="111"/>
        <v>60.856000000000009</v>
      </c>
      <c r="FS57" s="36">
        <f t="shared" si="112"/>
        <v>55.696000000000005</v>
      </c>
      <c r="FT57" s="35">
        <v>64</v>
      </c>
      <c r="FU57" s="36">
        <f t="shared" si="113"/>
        <v>77.599999999999994</v>
      </c>
      <c r="FV57" s="36">
        <f t="shared" si="114"/>
        <v>78.695999999999998</v>
      </c>
      <c r="FW57" s="36">
        <f t="shared" si="115"/>
        <v>79.088000000000008</v>
      </c>
      <c r="FX57" s="36">
        <f t="shared" si="116"/>
        <v>73.447999999999993</v>
      </c>
      <c r="FY57" s="36">
        <f t="shared" si="117"/>
        <v>66.748000000000005</v>
      </c>
      <c r="FZ57" s="36">
        <f t="shared" si="118"/>
        <v>62.02000000000001</v>
      </c>
      <c r="GA57" s="36">
        <f t="shared" si="119"/>
        <v>60.856000000000009</v>
      </c>
      <c r="GB57" s="36">
        <f t="shared" si="120"/>
        <v>53.696000000000005</v>
      </c>
      <c r="GC57" s="35">
        <v>57</v>
      </c>
      <c r="GD57" s="36">
        <f t="shared" si="121"/>
        <v>27.29622992196569</v>
      </c>
      <c r="GE57" s="36">
        <f t="shared" si="122"/>
        <v>27.328516396615441</v>
      </c>
      <c r="GF57" s="35">
        <v>58</v>
      </c>
      <c r="GG57" s="36">
        <f t="shared" si="123"/>
        <v>26.479364258699945</v>
      </c>
      <c r="GH57" s="36">
        <f t="shared" si="124"/>
        <v>26.654942243652769</v>
      </c>
      <c r="GI57" s="35">
        <v>59</v>
      </c>
      <c r="GJ57" s="36">
        <f t="shared" si="125"/>
        <v>25.438856528932959</v>
      </c>
      <c r="GK57" s="36">
        <f t="shared" si="126"/>
        <v>25.586436723386271</v>
      </c>
      <c r="GL57" s="35">
        <v>60</v>
      </c>
      <c r="GM57" s="36">
        <f t="shared" si="127"/>
        <v>23.596068629745247</v>
      </c>
      <c r="GN57" s="36">
        <f t="shared" si="128"/>
        <v>23.955174713419225</v>
      </c>
      <c r="GO57" s="35">
        <v>61</v>
      </c>
      <c r="GP57" s="36">
        <f t="shared" si="129"/>
        <v>22.544164178788563</v>
      </c>
      <c r="GQ57" s="36">
        <f t="shared" si="130"/>
        <v>22.816915539472276</v>
      </c>
      <c r="GR57" s="35">
        <v>62</v>
      </c>
      <c r="GS57" s="36">
        <f t="shared" si="131"/>
        <v>20.32527587380541</v>
      </c>
      <c r="GT57" s="36">
        <f t="shared" si="132"/>
        <v>20.913280097037457</v>
      </c>
      <c r="GU57" s="35">
        <v>63</v>
      </c>
      <c r="GV57" s="36">
        <f t="shared" si="133"/>
        <v>18.637170543131617</v>
      </c>
      <c r="GW57" s="36">
        <f t="shared" si="134"/>
        <v>19.975997220481077</v>
      </c>
      <c r="GX57" s="35">
        <v>64</v>
      </c>
      <c r="GY57" s="36">
        <f t="shared" si="135"/>
        <v>16.151809674455023</v>
      </c>
      <c r="GZ57" s="36">
        <f t="shared" si="136"/>
        <v>17.327908963935968</v>
      </c>
      <c r="HA57" s="35">
        <v>-1.2</v>
      </c>
      <c r="HB57" s="35">
        <v>-0.49</v>
      </c>
      <c r="HC57" s="35">
        <v>0.14000000000000001</v>
      </c>
      <c r="HD57" s="35">
        <v>1.56</v>
      </c>
      <c r="HE57" s="35">
        <v>-2.98</v>
      </c>
      <c r="HF57" s="35">
        <v>-1.01</v>
      </c>
      <c r="HG57" s="35">
        <v>0.85</v>
      </c>
      <c r="HH57" s="35">
        <v>3.14</v>
      </c>
    </row>
    <row r="58" spans="1:216" x14ac:dyDescent="0.2">
      <c r="A58" s="8">
        <v>48</v>
      </c>
      <c r="B58" s="178"/>
      <c r="C58" s="28" t="str">
        <f t="shared" ca="1" si="137"/>
        <v>SIN REGISTRO ISPCh</v>
      </c>
      <c r="D58" s="145" t="s">
        <v>932</v>
      </c>
      <c r="E58" s="29"/>
      <c r="F58" s="29">
        <v>22.8</v>
      </c>
      <c r="G58" s="29">
        <v>24.4</v>
      </c>
      <c r="H58" s="29">
        <v>31.6</v>
      </c>
      <c r="I58" s="29">
        <v>41.7</v>
      </c>
      <c r="J58" s="29">
        <v>37.299999999999997</v>
      </c>
      <c r="K58" s="29">
        <v>39.4</v>
      </c>
      <c r="L58" s="29">
        <v>35.9</v>
      </c>
      <c r="M58" s="30"/>
      <c r="N58" s="30">
        <v>3.2</v>
      </c>
      <c r="O58" s="30">
        <v>3.5</v>
      </c>
      <c r="P58" s="30">
        <v>3.4</v>
      </c>
      <c r="Q58" s="30">
        <v>3.4</v>
      </c>
      <c r="R58" s="30">
        <v>3.5</v>
      </c>
      <c r="S58" s="30">
        <v>3.7</v>
      </c>
      <c r="T58" s="30">
        <v>4.4000000000000004</v>
      </c>
      <c r="U58" s="31">
        <f t="shared" si="40"/>
        <v>0</v>
      </c>
      <c r="V58" s="31">
        <f t="shared" si="41"/>
        <v>17.552</v>
      </c>
      <c r="W58" s="31">
        <f t="shared" si="42"/>
        <v>18.66</v>
      </c>
      <c r="X58" s="31">
        <f t="shared" si="43"/>
        <v>26.024000000000001</v>
      </c>
      <c r="Y58" s="31">
        <f t="shared" si="44"/>
        <v>36.124000000000002</v>
      </c>
      <c r="Z58" s="31">
        <f t="shared" si="45"/>
        <v>31.56</v>
      </c>
      <c r="AA58" s="31">
        <f t="shared" si="46"/>
        <v>33.332000000000001</v>
      </c>
      <c r="AB58" s="31">
        <f t="shared" si="47"/>
        <v>28.683999999999997</v>
      </c>
      <c r="AC58" s="32">
        <f t="shared" si="34"/>
        <v>31.995323437640796</v>
      </c>
      <c r="AD58" s="32">
        <f t="shared" si="35"/>
        <v>28.553938102221693</v>
      </c>
      <c r="AE58" s="32">
        <f t="shared" si="36"/>
        <v>22.07210052235385</v>
      </c>
      <c r="AF58" s="33">
        <f t="shared" si="48"/>
        <v>65.3</v>
      </c>
      <c r="AG58" s="33">
        <f t="shared" si="49"/>
        <v>57.848000000000006</v>
      </c>
      <c r="AH58" s="33">
        <f t="shared" si="50"/>
        <v>64.240000000000009</v>
      </c>
      <c r="AI58" s="33">
        <f t="shared" si="51"/>
        <v>62.275999999999996</v>
      </c>
      <c r="AJ58" s="33">
        <f t="shared" si="52"/>
        <v>55.375999999999998</v>
      </c>
      <c r="AK58" s="33">
        <f t="shared" si="53"/>
        <v>61.14</v>
      </c>
      <c r="AL58" s="33">
        <f t="shared" si="54"/>
        <v>59.167999999999999</v>
      </c>
      <c r="AM58" s="33">
        <f t="shared" si="55"/>
        <v>61.716000000000008</v>
      </c>
      <c r="AN58" s="32">
        <f t="shared" si="56"/>
        <v>29.102217012833108</v>
      </c>
      <c r="AO58" s="34">
        <v>1</v>
      </c>
      <c r="AP58" s="35">
        <v>51.4</v>
      </c>
      <c r="AQ58" s="35">
        <v>62.6</v>
      </c>
      <c r="AR58" s="35">
        <v>70.8</v>
      </c>
      <c r="AS58" s="35">
        <v>81</v>
      </c>
      <c r="AT58" s="35">
        <v>90.4</v>
      </c>
      <c r="AU58" s="35">
        <v>96.2</v>
      </c>
      <c r="AV58" s="35">
        <v>94.7</v>
      </c>
      <c r="AW58" s="35">
        <v>92.3</v>
      </c>
      <c r="AX58" s="34">
        <v>2</v>
      </c>
      <c r="AY58" s="35">
        <v>59.5</v>
      </c>
      <c r="AZ58" s="35">
        <v>68.900000000000006</v>
      </c>
      <c r="BA58" s="35">
        <v>78.3</v>
      </c>
      <c r="BB58" s="35">
        <v>84.3</v>
      </c>
      <c r="BC58" s="35">
        <v>92.8</v>
      </c>
      <c r="BD58" s="35">
        <v>96.3</v>
      </c>
      <c r="BE58" s="35">
        <v>94</v>
      </c>
      <c r="BF58" s="35">
        <v>90</v>
      </c>
      <c r="BG58" s="34">
        <v>3</v>
      </c>
      <c r="BH58" s="35">
        <v>59.8</v>
      </c>
      <c r="BI58" s="35">
        <v>71.099999999999994</v>
      </c>
      <c r="BJ58" s="35">
        <v>80.8</v>
      </c>
      <c r="BK58" s="35">
        <v>88</v>
      </c>
      <c r="BL58" s="35">
        <v>95</v>
      </c>
      <c r="BM58" s="35">
        <v>94.4</v>
      </c>
      <c r="BN58" s="35">
        <v>94.1</v>
      </c>
      <c r="BO58" s="35">
        <v>89</v>
      </c>
      <c r="BP58" s="34">
        <v>4</v>
      </c>
      <c r="BQ58" s="35">
        <v>65.400000000000006</v>
      </c>
      <c r="BR58" s="35">
        <v>77.2</v>
      </c>
      <c r="BS58" s="35">
        <v>84.5</v>
      </c>
      <c r="BT58" s="35">
        <v>89.8</v>
      </c>
      <c r="BU58" s="35">
        <v>95.5</v>
      </c>
      <c r="BV58" s="35">
        <v>94.3</v>
      </c>
      <c r="BW58" s="35">
        <v>92.5</v>
      </c>
      <c r="BX58" s="35">
        <v>88.8</v>
      </c>
      <c r="BY58" s="34">
        <v>5</v>
      </c>
      <c r="BZ58" s="35">
        <v>65.3</v>
      </c>
      <c r="CA58" s="35">
        <v>77.400000000000006</v>
      </c>
      <c r="CB58" s="35">
        <v>86.5</v>
      </c>
      <c r="CC58" s="35">
        <v>92.5</v>
      </c>
      <c r="CD58" s="35">
        <v>96.4</v>
      </c>
      <c r="CE58" s="35">
        <v>93</v>
      </c>
      <c r="CF58" s="35">
        <v>90.4</v>
      </c>
      <c r="CG58" s="35">
        <v>83.7</v>
      </c>
      <c r="CH58" s="34">
        <v>6</v>
      </c>
      <c r="CI58" s="35">
        <v>70.7</v>
      </c>
      <c r="CJ58" s="35">
        <v>82</v>
      </c>
      <c r="CK58" s="35">
        <v>89.3</v>
      </c>
      <c r="CL58" s="35">
        <v>93.3</v>
      </c>
      <c r="CM58" s="35">
        <v>95.5</v>
      </c>
      <c r="CN58" s="35">
        <v>93</v>
      </c>
      <c r="CO58" s="35">
        <v>90.1</v>
      </c>
      <c r="CP58" s="35">
        <v>83</v>
      </c>
      <c r="CQ58" s="34">
        <v>7</v>
      </c>
      <c r="CR58" s="35">
        <v>75.599999999999994</v>
      </c>
      <c r="CS58" s="35">
        <v>84.2</v>
      </c>
      <c r="CT58" s="35">
        <v>90.1</v>
      </c>
      <c r="CU58" s="35">
        <v>93.6</v>
      </c>
      <c r="CV58" s="35">
        <v>96.2</v>
      </c>
      <c r="CW58" s="35">
        <v>91.3</v>
      </c>
      <c r="CX58" s="35">
        <v>87.9</v>
      </c>
      <c r="CY58" s="35">
        <v>81.900000000000006</v>
      </c>
      <c r="CZ58" s="34">
        <v>8</v>
      </c>
      <c r="DA58" s="35">
        <v>77.599999999999994</v>
      </c>
      <c r="DB58" s="35">
        <v>88</v>
      </c>
      <c r="DC58" s="35">
        <v>93.4</v>
      </c>
      <c r="DD58" s="35">
        <v>93.8</v>
      </c>
      <c r="DE58" s="35">
        <v>94.2</v>
      </c>
      <c r="DF58" s="35">
        <v>91.4</v>
      </c>
      <c r="DG58" s="35">
        <v>87.9</v>
      </c>
      <c r="DH58" s="35">
        <v>79.900000000000006</v>
      </c>
      <c r="DI58" s="35">
        <v>1</v>
      </c>
      <c r="DJ58" s="36">
        <f t="shared" si="57"/>
        <v>51.4</v>
      </c>
      <c r="DK58" s="36">
        <f t="shared" si="58"/>
        <v>45.048000000000002</v>
      </c>
      <c r="DL58" s="36">
        <f t="shared" si="59"/>
        <v>52.14</v>
      </c>
      <c r="DM58" s="36">
        <f t="shared" si="60"/>
        <v>54.975999999999999</v>
      </c>
      <c r="DN58" s="36">
        <f t="shared" si="61"/>
        <v>54.276000000000003</v>
      </c>
      <c r="DO58" s="36">
        <f t="shared" si="62"/>
        <v>64.64</v>
      </c>
      <c r="DP58" s="36">
        <f t="shared" si="63"/>
        <v>61.368000000000002</v>
      </c>
      <c r="DQ58" s="36">
        <f t="shared" si="64"/>
        <v>63.616</v>
      </c>
      <c r="DR58" s="35">
        <v>59</v>
      </c>
      <c r="DS58" s="36">
        <f t="shared" si="65"/>
        <v>59.5</v>
      </c>
      <c r="DT58" s="36">
        <f t="shared" si="66"/>
        <v>51.348000000000006</v>
      </c>
      <c r="DU58" s="36">
        <f t="shared" si="67"/>
        <v>59.64</v>
      </c>
      <c r="DV58" s="36">
        <f t="shared" si="68"/>
        <v>58.275999999999996</v>
      </c>
      <c r="DW58" s="36">
        <f t="shared" si="69"/>
        <v>56.675999999999995</v>
      </c>
      <c r="DX58" s="36">
        <f t="shared" si="70"/>
        <v>64.739999999999995</v>
      </c>
      <c r="DY58" s="36">
        <f t="shared" si="71"/>
        <v>60.667999999999999</v>
      </c>
      <c r="DZ58" s="36">
        <f t="shared" si="72"/>
        <v>61.316000000000003</v>
      </c>
      <c r="EA58" s="35">
        <v>60</v>
      </c>
      <c r="EB58" s="36">
        <f t="shared" si="73"/>
        <v>59.8</v>
      </c>
      <c r="EC58" s="36">
        <f t="shared" si="74"/>
        <v>53.547999999999995</v>
      </c>
      <c r="ED58" s="36">
        <f t="shared" si="75"/>
        <v>62.14</v>
      </c>
      <c r="EE58" s="36">
        <f t="shared" si="76"/>
        <v>61.975999999999999</v>
      </c>
      <c r="EF58" s="36">
        <f t="shared" si="77"/>
        <v>58.875999999999998</v>
      </c>
      <c r="EG58" s="36">
        <f t="shared" si="78"/>
        <v>62.84</v>
      </c>
      <c r="EH58" s="36">
        <f t="shared" si="79"/>
        <v>60.767999999999994</v>
      </c>
      <c r="EI58" s="36">
        <f t="shared" si="80"/>
        <v>60.316000000000003</v>
      </c>
      <c r="EJ58" s="35">
        <v>61</v>
      </c>
      <c r="EK58" s="36">
        <f t="shared" si="81"/>
        <v>65.400000000000006</v>
      </c>
      <c r="EL58" s="36">
        <f t="shared" si="82"/>
        <v>59.648000000000003</v>
      </c>
      <c r="EM58" s="36">
        <f t="shared" si="83"/>
        <v>65.84</v>
      </c>
      <c r="EN58" s="36">
        <f t="shared" si="84"/>
        <v>63.775999999999996</v>
      </c>
      <c r="EO58" s="36">
        <f t="shared" si="85"/>
        <v>59.375999999999998</v>
      </c>
      <c r="EP58" s="36">
        <f t="shared" si="86"/>
        <v>62.739999999999995</v>
      </c>
      <c r="EQ58" s="36">
        <f t="shared" si="87"/>
        <v>59.167999999999999</v>
      </c>
      <c r="ER58" s="36">
        <f t="shared" si="88"/>
        <v>60.116</v>
      </c>
      <c r="ES58" s="35">
        <v>62</v>
      </c>
      <c r="ET58" s="36">
        <f t="shared" si="89"/>
        <v>65.3</v>
      </c>
      <c r="EU58" s="36">
        <f t="shared" si="90"/>
        <v>59.848000000000006</v>
      </c>
      <c r="EV58" s="36">
        <f t="shared" si="91"/>
        <v>67.84</v>
      </c>
      <c r="EW58" s="36">
        <f t="shared" si="92"/>
        <v>66.475999999999999</v>
      </c>
      <c r="EX58" s="36">
        <f t="shared" si="93"/>
        <v>60.276000000000003</v>
      </c>
      <c r="EY58" s="36">
        <f t="shared" si="94"/>
        <v>61.44</v>
      </c>
      <c r="EZ58" s="36">
        <f t="shared" si="95"/>
        <v>57.068000000000005</v>
      </c>
      <c r="FA58" s="36">
        <f t="shared" si="96"/>
        <v>55.016000000000005</v>
      </c>
      <c r="FB58" s="35">
        <v>63</v>
      </c>
      <c r="FC58" s="36">
        <f t="shared" si="97"/>
        <v>70.7</v>
      </c>
      <c r="FD58" s="36">
        <f t="shared" si="98"/>
        <v>64.448000000000008</v>
      </c>
      <c r="FE58" s="36">
        <f t="shared" si="99"/>
        <v>70.64</v>
      </c>
      <c r="FF58" s="36">
        <f t="shared" si="100"/>
        <v>67.275999999999996</v>
      </c>
      <c r="FG58" s="36">
        <f t="shared" si="101"/>
        <v>59.375999999999998</v>
      </c>
      <c r="FH58" s="36">
        <f t="shared" si="102"/>
        <v>61.44</v>
      </c>
      <c r="FI58" s="36">
        <f t="shared" si="103"/>
        <v>56.767999999999994</v>
      </c>
      <c r="FJ58" s="36">
        <f t="shared" si="104"/>
        <v>54.316000000000003</v>
      </c>
      <c r="FK58" s="35">
        <v>64</v>
      </c>
      <c r="FL58" s="36">
        <f t="shared" si="105"/>
        <v>75.599999999999994</v>
      </c>
      <c r="FM58" s="36">
        <f t="shared" si="106"/>
        <v>66.647999999999996</v>
      </c>
      <c r="FN58" s="36">
        <f t="shared" si="107"/>
        <v>71.44</v>
      </c>
      <c r="FO58" s="36">
        <f t="shared" si="108"/>
        <v>67.575999999999993</v>
      </c>
      <c r="FP58" s="36">
        <f t="shared" si="109"/>
        <v>60.076000000000001</v>
      </c>
      <c r="FQ58" s="36">
        <f t="shared" si="110"/>
        <v>59.739999999999995</v>
      </c>
      <c r="FR58" s="36">
        <f t="shared" si="111"/>
        <v>54.568000000000005</v>
      </c>
      <c r="FS58" s="36">
        <f t="shared" si="112"/>
        <v>53.216000000000008</v>
      </c>
      <c r="FT58" s="35">
        <v>65</v>
      </c>
      <c r="FU58" s="36">
        <f t="shared" si="113"/>
        <v>77.599999999999994</v>
      </c>
      <c r="FV58" s="36">
        <f t="shared" si="114"/>
        <v>70.448000000000008</v>
      </c>
      <c r="FW58" s="36">
        <f t="shared" si="115"/>
        <v>74.740000000000009</v>
      </c>
      <c r="FX58" s="36">
        <f t="shared" si="116"/>
        <v>67.775999999999996</v>
      </c>
      <c r="FY58" s="36">
        <f t="shared" si="117"/>
        <v>58.076000000000001</v>
      </c>
      <c r="FZ58" s="36">
        <f t="shared" si="118"/>
        <v>59.84</v>
      </c>
      <c r="GA58" s="36">
        <f t="shared" si="119"/>
        <v>54.568000000000005</v>
      </c>
      <c r="GB58" s="36">
        <f t="shared" si="120"/>
        <v>51.216000000000008</v>
      </c>
      <c r="GC58" s="35">
        <v>58</v>
      </c>
      <c r="GD58" s="36">
        <f t="shared" si="121"/>
        <v>31.251622915757935</v>
      </c>
      <c r="GE58" s="36">
        <f t="shared" si="122"/>
        <v>31.332342014973079</v>
      </c>
      <c r="GF58" s="35">
        <v>59</v>
      </c>
      <c r="GG58" s="36">
        <f t="shared" si="123"/>
        <v>30.662930278714299</v>
      </c>
      <c r="GH58" s="36">
        <f t="shared" si="124"/>
        <v>31.138991708866413</v>
      </c>
      <c r="GI58" s="35">
        <v>60</v>
      </c>
      <c r="GJ58" s="36">
        <f t="shared" si="125"/>
        <v>30.288029558943222</v>
      </c>
      <c r="GK58" s="36">
        <f t="shared" si="126"/>
        <v>30.755496586034042</v>
      </c>
      <c r="GL58" s="35">
        <v>61</v>
      </c>
      <c r="GM58" s="36">
        <f t="shared" si="127"/>
        <v>28.178591149199889</v>
      </c>
      <c r="GN58" s="36">
        <f t="shared" si="128"/>
        <v>29.302194506407318</v>
      </c>
      <c r="GO58" s="35">
        <v>62</v>
      </c>
      <c r="GP58" s="36">
        <f t="shared" si="129"/>
        <v>27.40815302091633</v>
      </c>
      <c r="GQ58" s="36">
        <f t="shared" si="130"/>
        <v>28.304890365399785</v>
      </c>
      <c r="GR58" s="35">
        <v>63</v>
      </c>
      <c r="GS58" s="36">
        <f t="shared" si="131"/>
        <v>24.625978554034418</v>
      </c>
      <c r="GT58" s="36">
        <f t="shared" si="132"/>
        <v>26.436314697136908</v>
      </c>
      <c r="GU58" s="35">
        <v>64</v>
      </c>
      <c r="GV58" s="36">
        <f t="shared" si="133"/>
        <v>22.003888115405786</v>
      </c>
      <c r="GW58" s="36">
        <f t="shared" si="134"/>
        <v>25.729772161948119</v>
      </c>
      <c r="GX58" s="35">
        <v>65</v>
      </c>
      <c r="GY58" s="36">
        <f t="shared" si="135"/>
        <v>19.729248728037675</v>
      </c>
      <c r="GZ58" s="36">
        <f t="shared" si="136"/>
        <v>23.107913514875236</v>
      </c>
      <c r="HA58" s="35">
        <v>-1.2</v>
      </c>
      <c r="HB58" s="35">
        <v>-0.49</v>
      </c>
      <c r="HC58" s="35">
        <v>0.14000000000000001</v>
      </c>
      <c r="HD58" s="35">
        <v>1.56</v>
      </c>
      <c r="HE58" s="35">
        <v>-2.98</v>
      </c>
      <c r="HF58" s="35">
        <v>-1.01</v>
      </c>
      <c r="HG58" s="35">
        <v>0.85</v>
      </c>
      <c r="HH58" s="35">
        <v>3.14</v>
      </c>
    </row>
    <row r="59" spans="1:216" x14ac:dyDescent="0.2">
      <c r="A59" s="8">
        <v>49</v>
      </c>
      <c r="B59" s="179">
        <v>43289</v>
      </c>
      <c r="C59" s="28" t="str">
        <f t="shared" ca="1" si="137"/>
        <v>SIN REGISTRO ISPCh</v>
      </c>
      <c r="D59" s="8" t="s">
        <v>933</v>
      </c>
      <c r="E59" s="29"/>
      <c r="F59" s="29">
        <v>11.4</v>
      </c>
      <c r="G59" s="29">
        <v>12.3</v>
      </c>
      <c r="H59" s="29">
        <v>24</v>
      </c>
      <c r="I59" s="29">
        <v>23.4</v>
      </c>
      <c r="J59" s="29">
        <v>34.299999999999997</v>
      </c>
      <c r="K59" s="29">
        <v>38.799999999999997</v>
      </c>
      <c r="L59" s="29">
        <v>38.700000000000003</v>
      </c>
      <c r="M59" s="30"/>
      <c r="N59" s="30">
        <v>2.6</v>
      </c>
      <c r="O59" s="30">
        <v>2.6</v>
      </c>
      <c r="P59" s="30">
        <v>2.7</v>
      </c>
      <c r="Q59" s="30">
        <v>2.2999999999999998</v>
      </c>
      <c r="R59" s="30">
        <v>2.5</v>
      </c>
      <c r="S59" s="30">
        <v>2.5</v>
      </c>
      <c r="T59" s="30">
        <v>3.8</v>
      </c>
      <c r="U59" s="31">
        <f t="shared" si="40"/>
        <v>0</v>
      </c>
      <c r="V59" s="31">
        <f t="shared" si="41"/>
        <v>7.1360000000000001</v>
      </c>
      <c r="W59" s="31">
        <f t="shared" si="42"/>
        <v>8.0360000000000014</v>
      </c>
      <c r="X59" s="31">
        <f t="shared" si="43"/>
        <v>19.571999999999999</v>
      </c>
      <c r="Y59" s="31">
        <f t="shared" si="44"/>
        <v>19.628</v>
      </c>
      <c r="Z59" s="31">
        <f t="shared" si="45"/>
        <v>30.199999999999996</v>
      </c>
      <c r="AA59" s="31">
        <f t="shared" si="46"/>
        <v>34.699999999999996</v>
      </c>
      <c r="AB59" s="31">
        <f t="shared" si="47"/>
        <v>32.468000000000004</v>
      </c>
      <c r="AC59" s="32">
        <f t="shared" si="34"/>
        <v>27.748134029370327</v>
      </c>
      <c r="AD59" s="32">
        <f t="shared" si="35"/>
        <v>18.525667416601173</v>
      </c>
      <c r="AE59" s="32">
        <f t="shared" si="36"/>
        <v>11.706915249894312</v>
      </c>
      <c r="AF59" s="33">
        <f t="shared" si="48"/>
        <v>65.3</v>
      </c>
      <c r="AG59" s="33">
        <f t="shared" si="49"/>
        <v>68.26400000000001</v>
      </c>
      <c r="AH59" s="33">
        <f t="shared" si="50"/>
        <v>74.864000000000004</v>
      </c>
      <c r="AI59" s="33">
        <f t="shared" si="51"/>
        <v>68.727999999999994</v>
      </c>
      <c r="AJ59" s="33">
        <f t="shared" si="52"/>
        <v>71.872</v>
      </c>
      <c r="AK59" s="33">
        <f t="shared" si="53"/>
        <v>62.500000000000007</v>
      </c>
      <c r="AL59" s="33">
        <f t="shared" si="54"/>
        <v>57.800000000000004</v>
      </c>
      <c r="AM59" s="33">
        <f t="shared" si="55"/>
        <v>57.932000000000002</v>
      </c>
      <c r="AN59" s="32">
        <f t="shared" si="56"/>
        <v>21.765715125086146</v>
      </c>
      <c r="AO59" s="34">
        <v>1</v>
      </c>
      <c r="AP59" s="35">
        <v>51.4</v>
      </c>
      <c r="AQ59" s="35">
        <v>62.6</v>
      </c>
      <c r="AR59" s="35">
        <v>70.8</v>
      </c>
      <c r="AS59" s="35">
        <v>81</v>
      </c>
      <c r="AT59" s="35">
        <v>90.4</v>
      </c>
      <c r="AU59" s="35">
        <v>96.2</v>
      </c>
      <c r="AV59" s="35">
        <v>94.7</v>
      </c>
      <c r="AW59" s="35">
        <v>92.3</v>
      </c>
      <c r="AX59" s="34">
        <v>2</v>
      </c>
      <c r="AY59" s="35">
        <v>59.5</v>
      </c>
      <c r="AZ59" s="35">
        <v>68.900000000000006</v>
      </c>
      <c r="BA59" s="35">
        <v>78.3</v>
      </c>
      <c r="BB59" s="35">
        <v>84.3</v>
      </c>
      <c r="BC59" s="35">
        <v>92.8</v>
      </c>
      <c r="BD59" s="35">
        <v>96.3</v>
      </c>
      <c r="BE59" s="35">
        <v>94</v>
      </c>
      <c r="BF59" s="35">
        <v>90</v>
      </c>
      <c r="BG59" s="34">
        <v>3</v>
      </c>
      <c r="BH59" s="35">
        <v>59.8</v>
      </c>
      <c r="BI59" s="35">
        <v>71.099999999999994</v>
      </c>
      <c r="BJ59" s="35">
        <v>80.8</v>
      </c>
      <c r="BK59" s="35">
        <v>88</v>
      </c>
      <c r="BL59" s="35">
        <v>95</v>
      </c>
      <c r="BM59" s="35">
        <v>94.4</v>
      </c>
      <c r="BN59" s="35">
        <v>94.1</v>
      </c>
      <c r="BO59" s="35">
        <v>89</v>
      </c>
      <c r="BP59" s="34">
        <v>4</v>
      </c>
      <c r="BQ59" s="35">
        <v>65.400000000000006</v>
      </c>
      <c r="BR59" s="35">
        <v>77.2</v>
      </c>
      <c r="BS59" s="35">
        <v>84.5</v>
      </c>
      <c r="BT59" s="35">
        <v>89.8</v>
      </c>
      <c r="BU59" s="35">
        <v>95.5</v>
      </c>
      <c r="BV59" s="35">
        <v>94.3</v>
      </c>
      <c r="BW59" s="35">
        <v>92.5</v>
      </c>
      <c r="BX59" s="35">
        <v>88.8</v>
      </c>
      <c r="BY59" s="34">
        <v>5</v>
      </c>
      <c r="BZ59" s="35">
        <v>65.3</v>
      </c>
      <c r="CA59" s="35">
        <v>77.400000000000006</v>
      </c>
      <c r="CB59" s="35">
        <v>86.5</v>
      </c>
      <c r="CC59" s="35">
        <v>92.5</v>
      </c>
      <c r="CD59" s="35">
        <v>96.4</v>
      </c>
      <c r="CE59" s="35">
        <v>93</v>
      </c>
      <c r="CF59" s="35">
        <v>90.4</v>
      </c>
      <c r="CG59" s="35">
        <v>83.7</v>
      </c>
      <c r="CH59" s="34">
        <v>6</v>
      </c>
      <c r="CI59" s="35">
        <v>70.7</v>
      </c>
      <c r="CJ59" s="35">
        <v>82</v>
      </c>
      <c r="CK59" s="35">
        <v>89.3</v>
      </c>
      <c r="CL59" s="35">
        <v>93.3</v>
      </c>
      <c r="CM59" s="35">
        <v>95.5</v>
      </c>
      <c r="CN59" s="35">
        <v>93</v>
      </c>
      <c r="CO59" s="35">
        <v>90.1</v>
      </c>
      <c r="CP59" s="35">
        <v>83</v>
      </c>
      <c r="CQ59" s="34">
        <v>7</v>
      </c>
      <c r="CR59" s="35">
        <v>75.599999999999994</v>
      </c>
      <c r="CS59" s="35">
        <v>84.2</v>
      </c>
      <c r="CT59" s="35">
        <v>90.1</v>
      </c>
      <c r="CU59" s="35">
        <v>93.6</v>
      </c>
      <c r="CV59" s="35">
        <v>96.2</v>
      </c>
      <c r="CW59" s="35">
        <v>91.3</v>
      </c>
      <c r="CX59" s="35">
        <v>87.9</v>
      </c>
      <c r="CY59" s="35">
        <v>81.900000000000006</v>
      </c>
      <c r="CZ59" s="34">
        <v>8</v>
      </c>
      <c r="DA59" s="35">
        <v>77.599999999999994</v>
      </c>
      <c r="DB59" s="35">
        <v>88</v>
      </c>
      <c r="DC59" s="35">
        <v>93.4</v>
      </c>
      <c r="DD59" s="35">
        <v>93.8</v>
      </c>
      <c r="DE59" s="35">
        <v>94.2</v>
      </c>
      <c r="DF59" s="35">
        <v>91.4</v>
      </c>
      <c r="DG59" s="35">
        <v>87.9</v>
      </c>
      <c r="DH59" s="35">
        <v>79.900000000000006</v>
      </c>
      <c r="DI59" s="35">
        <v>1</v>
      </c>
      <c r="DJ59" s="36">
        <f t="shared" si="57"/>
        <v>51.4</v>
      </c>
      <c r="DK59" s="36">
        <f t="shared" si="58"/>
        <v>55.463999999999999</v>
      </c>
      <c r="DL59" s="36">
        <f t="shared" si="59"/>
        <v>62.763999999999996</v>
      </c>
      <c r="DM59" s="36">
        <f t="shared" si="60"/>
        <v>61.427999999999997</v>
      </c>
      <c r="DN59" s="36">
        <f t="shared" si="61"/>
        <v>70.772000000000006</v>
      </c>
      <c r="DO59" s="36">
        <f t="shared" si="62"/>
        <v>66</v>
      </c>
      <c r="DP59" s="36">
        <f t="shared" si="63"/>
        <v>60.000000000000007</v>
      </c>
      <c r="DQ59" s="36">
        <f t="shared" si="64"/>
        <v>59.831999999999994</v>
      </c>
      <c r="DR59" s="35">
        <v>60</v>
      </c>
      <c r="DS59" s="36">
        <f t="shared" si="65"/>
        <v>59.5</v>
      </c>
      <c r="DT59" s="36">
        <f t="shared" si="66"/>
        <v>61.764000000000003</v>
      </c>
      <c r="DU59" s="36">
        <f t="shared" si="67"/>
        <v>70.263999999999996</v>
      </c>
      <c r="DV59" s="36">
        <f t="shared" si="68"/>
        <v>64.727999999999994</v>
      </c>
      <c r="DW59" s="36">
        <f t="shared" si="69"/>
        <v>73.171999999999997</v>
      </c>
      <c r="DX59" s="36">
        <f t="shared" si="70"/>
        <v>66.099999999999994</v>
      </c>
      <c r="DY59" s="36">
        <f t="shared" si="71"/>
        <v>59.300000000000004</v>
      </c>
      <c r="DZ59" s="36">
        <f t="shared" si="72"/>
        <v>57.531999999999996</v>
      </c>
      <c r="EA59" s="35">
        <v>61</v>
      </c>
      <c r="EB59" s="36">
        <f t="shared" si="73"/>
        <v>59.8</v>
      </c>
      <c r="EC59" s="36">
        <f t="shared" si="74"/>
        <v>63.963999999999992</v>
      </c>
      <c r="ED59" s="36">
        <f t="shared" si="75"/>
        <v>72.763999999999996</v>
      </c>
      <c r="EE59" s="36">
        <f t="shared" si="76"/>
        <v>68.427999999999997</v>
      </c>
      <c r="EF59" s="36">
        <f t="shared" si="77"/>
        <v>75.372</v>
      </c>
      <c r="EG59" s="36">
        <f t="shared" si="78"/>
        <v>64.200000000000017</v>
      </c>
      <c r="EH59" s="36">
        <f t="shared" si="79"/>
        <v>59.4</v>
      </c>
      <c r="EI59" s="36">
        <f t="shared" si="80"/>
        <v>56.531999999999996</v>
      </c>
      <c r="EJ59" s="35">
        <v>62</v>
      </c>
      <c r="EK59" s="36">
        <f t="shared" si="81"/>
        <v>65.400000000000006</v>
      </c>
      <c r="EL59" s="36">
        <f t="shared" si="82"/>
        <v>70.064000000000007</v>
      </c>
      <c r="EM59" s="36">
        <f t="shared" si="83"/>
        <v>76.463999999999999</v>
      </c>
      <c r="EN59" s="36">
        <f t="shared" si="84"/>
        <v>70.227999999999994</v>
      </c>
      <c r="EO59" s="36">
        <f t="shared" si="85"/>
        <v>75.872</v>
      </c>
      <c r="EP59" s="36">
        <f t="shared" si="86"/>
        <v>64.099999999999994</v>
      </c>
      <c r="EQ59" s="36">
        <f t="shared" si="87"/>
        <v>57.800000000000004</v>
      </c>
      <c r="ER59" s="36">
        <f t="shared" si="88"/>
        <v>56.331999999999994</v>
      </c>
      <c r="ES59" s="35">
        <v>63</v>
      </c>
      <c r="ET59" s="36">
        <f t="shared" si="89"/>
        <v>65.3</v>
      </c>
      <c r="EU59" s="36">
        <f t="shared" si="90"/>
        <v>70.26400000000001</v>
      </c>
      <c r="EV59" s="36">
        <f t="shared" si="91"/>
        <v>78.463999999999999</v>
      </c>
      <c r="EW59" s="36">
        <f t="shared" si="92"/>
        <v>72.927999999999997</v>
      </c>
      <c r="EX59" s="36">
        <f t="shared" si="93"/>
        <v>76.772000000000006</v>
      </c>
      <c r="EY59" s="36">
        <f t="shared" si="94"/>
        <v>62.800000000000004</v>
      </c>
      <c r="EZ59" s="36">
        <f t="shared" si="95"/>
        <v>55.70000000000001</v>
      </c>
      <c r="FA59" s="36">
        <f t="shared" si="96"/>
        <v>51.231999999999999</v>
      </c>
      <c r="FB59" s="35">
        <v>64</v>
      </c>
      <c r="FC59" s="36">
        <f t="shared" si="97"/>
        <v>70.7</v>
      </c>
      <c r="FD59" s="36">
        <f t="shared" si="98"/>
        <v>74.864000000000004</v>
      </c>
      <c r="FE59" s="36">
        <f t="shared" si="99"/>
        <v>81.263999999999996</v>
      </c>
      <c r="FF59" s="36">
        <f t="shared" si="100"/>
        <v>73.727999999999994</v>
      </c>
      <c r="FG59" s="36">
        <f t="shared" si="101"/>
        <v>75.872</v>
      </c>
      <c r="FH59" s="36">
        <f t="shared" si="102"/>
        <v>62.800000000000004</v>
      </c>
      <c r="FI59" s="36">
        <f t="shared" si="103"/>
        <v>55.4</v>
      </c>
      <c r="FJ59" s="36">
        <f t="shared" si="104"/>
        <v>50.531999999999996</v>
      </c>
      <c r="FK59" s="35">
        <v>65</v>
      </c>
      <c r="FL59" s="36">
        <f t="shared" si="105"/>
        <v>75.599999999999994</v>
      </c>
      <c r="FM59" s="36">
        <f t="shared" si="106"/>
        <v>77.064000000000007</v>
      </c>
      <c r="FN59" s="36">
        <f t="shared" si="107"/>
        <v>82.063999999999993</v>
      </c>
      <c r="FO59" s="36">
        <f t="shared" si="108"/>
        <v>74.027999999999992</v>
      </c>
      <c r="FP59" s="36">
        <f t="shared" si="109"/>
        <v>76.572000000000003</v>
      </c>
      <c r="FQ59" s="36">
        <f t="shared" si="110"/>
        <v>61.1</v>
      </c>
      <c r="FR59" s="36">
        <f t="shared" si="111"/>
        <v>53.20000000000001</v>
      </c>
      <c r="FS59" s="36">
        <f t="shared" si="112"/>
        <v>49.432000000000002</v>
      </c>
      <c r="FT59" s="35">
        <v>66</v>
      </c>
      <c r="FU59" s="36">
        <f t="shared" si="113"/>
        <v>77.599999999999994</v>
      </c>
      <c r="FV59" s="36">
        <f t="shared" si="114"/>
        <v>80.864000000000004</v>
      </c>
      <c r="FW59" s="36">
        <f t="shared" si="115"/>
        <v>85.364000000000004</v>
      </c>
      <c r="FX59" s="36">
        <f t="shared" si="116"/>
        <v>74.227999999999994</v>
      </c>
      <c r="FY59" s="36">
        <f t="shared" si="117"/>
        <v>74.572000000000003</v>
      </c>
      <c r="FZ59" s="36">
        <f t="shared" si="118"/>
        <v>61.20000000000001</v>
      </c>
      <c r="GA59" s="36">
        <f t="shared" si="119"/>
        <v>53.20000000000001</v>
      </c>
      <c r="GB59" s="36">
        <f t="shared" si="120"/>
        <v>47.432000000000002</v>
      </c>
      <c r="GC59" s="35">
        <v>59</v>
      </c>
      <c r="GD59" s="36">
        <f t="shared" si="121"/>
        <v>26.643921921768822</v>
      </c>
      <c r="GE59" s="36">
        <f t="shared" si="122"/>
        <v>26.671691176630418</v>
      </c>
      <c r="GF59" s="35">
        <v>60</v>
      </c>
      <c r="GG59" s="36">
        <f t="shared" si="123"/>
        <v>23.74281356718889</v>
      </c>
      <c r="GH59" s="36">
        <f t="shared" si="124"/>
        <v>23.835430045317295</v>
      </c>
      <c r="GI59" s="35">
        <v>61</v>
      </c>
      <c r="GJ59" s="36">
        <f t="shared" si="125"/>
        <v>21.693562630116077</v>
      </c>
      <c r="GK59" s="36">
        <f t="shared" si="126"/>
        <v>21.755253581886492</v>
      </c>
      <c r="GL59" s="35">
        <v>62</v>
      </c>
      <c r="GM59" s="36">
        <f t="shared" si="127"/>
        <v>19.558067009498671</v>
      </c>
      <c r="GN59" s="36">
        <f t="shared" si="128"/>
        <v>19.696258811714515</v>
      </c>
      <c r="GO59" s="35">
        <v>63</v>
      </c>
      <c r="GP59" s="36">
        <f t="shared" si="129"/>
        <v>18.130009610616909</v>
      </c>
      <c r="GQ59" s="36">
        <f t="shared" si="130"/>
        <v>18.226751234825272</v>
      </c>
      <c r="GR59" s="35">
        <v>64</v>
      </c>
      <c r="GS59" s="36">
        <f t="shared" si="131"/>
        <v>16.18355824544237</v>
      </c>
      <c r="GT59" s="36">
        <f t="shared" si="132"/>
        <v>16.400806998868461</v>
      </c>
      <c r="GU59" s="35">
        <v>65</v>
      </c>
      <c r="GV59" s="36">
        <f t="shared" si="133"/>
        <v>14.944510633125276</v>
      </c>
      <c r="GW59" s="36">
        <f t="shared" si="134"/>
        <v>15.467026213215078</v>
      </c>
      <c r="GX59" s="35">
        <v>66</v>
      </c>
      <c r="GY59" s="36">
        <f t="shared" si="135"/>
        <v>12.364670938020041</v>
      </c>
      <c r="GZ59" s="36">
        <f t="shared" si="136"/>
        <v>12.818338074130779</v>
      </c>
      <c r="HA59" s="35">
        <v>-1.2</v>
      </c>
      <c r="HB59" s="35">
        <v>-0.49</v>
      </c>
      <c r="HC59" s="35">
        <v>0.14000000000000001</v>
      </c>
      <c r="HD59" s="35">
        <v>1.56</v>
      </c>
      <c r="HE59" s="35">
        <v>-2.98</v>
      </c>
      <c r="HF59" s="35">
        <v>-1.01</v>
      </c>
      <c r="HG59" s="35">
        <v>0.85</v>
      </c>
      <c r="HH59" s="35">
        <v>3.14</v>
      </c>
    </row>
    <row r="60" spans="1:216" x14ac:dyDescent="0.2">
      <c r="A60" s="8">
        <v>50</v>
      </c>
      <c r="B60" s="179">
        <v>43168</v>
      </c>
      <c r="C60" s="28" t="str">
        <f t="shared" ca="1" si="137"/>
        <v>SIN REGISTRO ISPCh</v>
      </c>
      <c r="D60" s="8" t="s">
        <v>934</v>
      </c>
      <c r="E60" s="29"/>
      <c r="F60" s="29">
        <v>12.6</v>
      </c>
      <c r="G60" s="29">
        <v>19.2</v>
      </c>
      <c r="H60" s="29">
        <v>26.7</v>
      </c>
      <c r="I60" s="29">
        <v>30.9</v>
      </c>
      <c r="J60" s="29">
        <v>34.1</v>
      </c>
      <c r="K60" s="29">
        <v>37.200000000000003</v>
      </c>
      <c r="L60" s="29">
        <v>41.2</v>
      </c>
      <c r="M60" s="30"/>
      <c r="N60" s="30">
        <v>3.1</v>
      </c>
      <c r="O60" s="30">
        <v>2.9</v>
      </c>
      <c r="P60" s="30">
        <v>3.4</v>
      </c>
      <c r="Q60" s="30">
        <v>3.3</v>
      </c>
      <c r="R60" s="30">
        <v>3.1</v>
      </c>
      <c r="S60" s="30">
        <v>3.2</v>
      </c>
      <c r="T60" s="30">
        <v>4.5</v>
      </c>
      <c r="U60" s="31">
        <f t="shared" si="40"/>
        <v>0</v>
      </c>
      <c r="V60" s="31">
        <f t="shared" si="41"/>
        <v>7.516</v>
      </c>
      <c r="W60" s="31">
        <f t="shared" si="42"/>
        <v>14.443999999999999</v>
      </c>
      <c r="X60" s="31">
        <f t="shared" si="43"/>
        <v>21.123999999999999</v>
      </c>
      <c r="Y60" s="31">
        <f t="shared" si="44"/>
        <v>25.488</v>
      </c>
      <c r="Z60" s="31">
        <f t="shared" si="45"/>
        <v>29.016000000000002</v>
      </c>
      <c r="AA60" s="31">
        <f t="shared" si="46"/>
        <v>31.952000000000002</v>
      </c>
      <c r="AB60" s="31">
        <f t="shared" si="47"/>
        <v>33.82</v>
      </c>
      <c r="AC60" s="32">
        <f t="shared" si="34"/>
        <v>30.040639592407786</v>
      </c>
      <c r="AD60" s="32">
        <f t="shared" si="35"/>
        <v>22.885503569112444</v>
      </c>
      <c r="AE60" s="32">
        <f t="shared" si="36"/>
        <v>15.313061162790111</v>
      </c>
      <c r="AF60" s="33">
        <f t="shared" si="48"/>
        <v>65.3</v>
      </c>
      <c r="AG60" s="33">
        <f t="shared" si="49"/>
        <v>67.884</v>
      </c>
      <c r="AH60" s="33">
        <f t="shared" si="50"/>
        <v>68.456000000000003</v>
      </c>
      <c r="AI60" s="33">
        <f t="shared" si="51"/>
        <v>67.176000000000002</v>
      </c>
      <c r="AJ60" s="33">
        <f t="shared" si="52"/>
        <v>66.012</v>
      </c>
      <c r="AK60" s="33">
        <f t="shared" si="53"/>
        <v>63.683999999999997</v>
      </c>
      <c r="AL60" s="33">
        <f t="shared" si="54"/>
        <v>60.548000000000002</v>
      </c>
      <c r="AM60" s="33">
        <f t="shared" si="55"/>
        <v>56.580000000000005</v>
      </c>
      <c r="AN60" s="32">
        <f t="shared" si="56"/>
        <v>25.2759263669912</v>
      </c>
      <c r="AO60" s="34">
        <v>1</v>
      </c>
      <c r="AP60" s="35">
        <v>51.4</v>
      </c>
      <c r="AQ60" s="35">
        <v>62.6</v>
      </c>
      <c r="AR60" s="35">
        <v>70.8</v>
      </c>
      <c r="AS60" s="35">
        <v>81</v>
      </c>
      <c r="AT60" s="35">
        <v>90.4</v>
      </c>
      <c r="AU60" s="35">
        <v>96.2</v>
      </c>
      <c r="AV60" s="35">
        <v>94.7</v>
      </c>
      <c r="AW60" s="35">
        <v>92.3</v>
      </c>
      <c r="AX60" s="34">
        <v>2</v>
      </c>
      <c r="AY60" s="35">
        <v>59.5</v>
      </c>
      <c r="AZ60" s="35">
        <v>68.900000000000006</v>
      </c>
      <c r="BA60" s="35">
        <v>78.3</v>
      </c>
      <c r="BB60" s="35">
        <v>84.3</v>
      </c>
      <c r="BC60" s="35">
        <v>92.8</v>
      </c>
      <c r="BD60" s="35">
        <v>96.3</v>
      </c>
      <c r="BE60" s="35">
        <v>94</v>
      </c>
      <c r="BF60" s="35">
        <v>90</v>
      </c>
      <c r="BG60" s="34">
        <v>3</v>
      </c>
      <c r="BH60" s="35">
        <v>59.8</v>
      </c>
      <c r="BI60" s="35">
        <v>71.099999999999994</v>
      </c>
      <c r="BJ60" s="35">
        <v>80.8</v>
      </c>
      <c r="BK60" s="35">
        <v>88</v>
      </c>
      <c r="BL60" s="35">
        <v>95</v>
      </c>
      <c r="BM60" s="35">
        <v>94.4</v>
      </c>
      <c r="BN60" s="35">
        <v>94.1</v>
      </c>
      <c r="BO60" s="35">
        <v>89</v>
      </c>
      <c r="BP60" s="34">
        <v>4</v>
      </c>
      <c r="BQ60" s="35">
        <v>65.400000000000006</v>
      </c>
      <c r="BR60" s="35">
        <v>77.2</v>
      </c>
      <c r="BS60" s="35">
        <v>84.5</v>
      </c>
      <c r="BT60" s="35">
        <v>89.8</v>
      </c>
      <c r="BU60" s="35">
        <v>95.5</v>
      </c>
      <c r="BV60" s="35">
        <v>94.3</v>
      </c>
      <c r="BW60" s="35">
        <v>92.5</v>
      </c>
      <c r="BX60" s="35">
        <v>88.8</v>
      </c>
      <c r="BY60" s="34">
        <v>5</v>
      </c>
      <c r="BZ60" s="35">
        <v>65.3</v>
      </c>
      <c r="CA60" s="35">
        <v>77.400000000000006</v>
      </c>
      <c r="CB60" s="35">
        <v>86.5</v>
      </c>
      <c r="CC60" s="35">
        <v>92.5</v>
      </c>
      <c r="CD60" s="35">
        <v>96.4</v>
      </c>
      <c r="CE60" s="35">
        <v>93</v>
      </c>
      <c r="CF60" s="35">
        <v>90.4</v>
      </c>
      <c r="CG60" s="35">
        <v>83.7</v>
      </c>
      <c r="CH60" s="34">
        <v>6</v>
      </c>
      <c r="CI60" s="35">
        <v>70.7</v>
      </c>
      <c r="CJ60" s="35">
        <v>82</v>
      </c>
      <c r="CK60" s="35">
        <v>89.3</v>
      </c>
      <c r="CL60" s="35">
        <v>93.3</v>
      </c>
      <c r="CM60" s="35">
        <v>95.5</v>
      </c>
      <c r="CN60" s="35">
        <v>93</v>
      </c>
      <c r="CO60" s="35">
        <v>90.1</v>
      </c>
      <c r="CP60" s="35">
        <v>83</v>
      </c>
      <c r="CQ60" s="34">
        <v>7</v>
      </c>
      <c r="CR60" s="35">
        <v>75.599999999999994</v>
      </c>
      <c r="CS60" s="35">
        <v>84.2</v>
      </c>
      <c r="CT60" s="35">
        <v>90.1</v>
      </c>
      <c r="CU60" s="35">
        <v>93.6</v>
      </c>
      <c r="CV60" s="35">
        <v>96.2</v>
      </c>
      <c r="CW60" s="35">
        <v>91.3</v>
      </c>
      <c r="CX60" s="35">
        <v>87.9</v>
      </c>
      <c r="CY60" s="35">
        <v>81.900000000000006</v>
      </c>
      <c r="CZ60" s="34">
        <v>8</v>
      </c>
      <c r="DA60" s="35">
        <v>77.599999999999994</v>
      </c>
      <c r="DB60" s="35">
        <v>88</v>
      </c>
      <c r="DC60" s="35">
        <v>93.4</v>
      </c>
      <c r="DD60" s="35">
        <v>93.8</v>
      </c>
      <c r="DE60" s="35">
        <v>94.2</v>
      </c>
      <c r="DF60" s="35">
        <v>91.4</v>
      </c>
      <c r="DG60" s="35">
        <v>87.9</v>
      </c>
      <c r="DH60" s="35">
        <v>79.900000000000006</v>
      </c>
      <c r="DI60" s="35">
        <v>1</v>
      </c>
      <c r="DJ60" s="36">
        <f t="shared" si="57"/>
        <v>51.4</v>
      </c>
      <c r="DK60" s="36">
        <f t="shared" si="58"/>
        <v>55.084000000000003</v>
      </c>
      <c r="DL60" s="36">
        <f t="shared" si="59"/>
        <v>56.355999999999995</v>
      </c>
      <c r="DM60" s="36">
        <f t="shared" si="60"/>
        <v>59.876000000000005</v>
      </c>
      <c r="DN60" s="36">
        <f t="shared" si="61"/>
        <v>64.912000000000006</v>
      </c>
      <c r="DO60" s="36">
        <f t="shared" si="62"/>
        <v>67.183999999999997</v>
      </c>
      <c r="DP60" s="36">
        <f t="shared" si="63"/>
        <v>62.748000000000005</v>
      </c>
      <c r="DQ60" s="36">
        <f t="shared" si="64"/>
        <v>58.48</v>
      </c>
      <c r="DR60" s="35">
        <v>61</v>
      </c>
      <c r="DS60" s="36">
        <f t="shared" si="65"/>
        <v>59.5</v>
      </c>
      <c r="DT60" s="36">
        <f t="shared" si="66"/>
        <v>61.384000000000007</v>
      </c>
      <c r="DU60" s="36">
        <f t="shared" si="67"/>
        <v>63.855999999999995</v>
      </c>
      <c r="DV60" s="36">
        <f t="shared" si="68"/>
        <v>63.176000000000002</v>
      </c>
      <c r="DW60" s="36">
        <f t="shared" si="69"/>
        <v>67.311999999999998</v>
      </c>
      <c r="DX60" s="36">
        <f t="shared" si="70"/>
        <v>67.283999999999992</v>
      </c>
      <c r="DY60" s="36">
        <f t="shared" si="71"/>
        <v>62.048000000000002</v>
      </c>
      <c r="DZ60" s="36">
        <f t="shared" si="72"/>
        <v>56.18</v>
      </c>
      <c r="EA60" s="35">
        <v>62</v>
      </c>
      <c r="EB60" s="36">
        <f t="shared" si="73"/>
        <v>59.8</v>
      </c>
      <c r="EC60" s="36">
        <f t="shared" si="74"/>
        <v>63.583999999999996</v>
      </c>
      <c r="ED60" s="36">
        <f t="shared" si="75"/>
        <v>66.355999999999995</v>
      </c>
      <c r="EE60" s="36">
        <f t="shared" si="76"/>
        <v>66.876000000000005</v>
      </c>
      <c r="EF60" s="36">
        <f t="shared" si="77"/>
        <v>69.512</v>
      </c>
      <c r="EG60" s="36">
        <f t="shared" si="78"/>
        <v>65.384</v>
      </c>
      <c r="EH60" s="36">
        <f t="shared" si="79"/>
        <v>62.147999999999996</v>
      </c>
      <c r="EI60" s="36">
        <f t="shared" si="80"/>
        <v>55.18</v>
      </c>
      <c r="EJ60" s="35">
        <v>63</v>
      </c>
      <c r="EK60" s="36">
        <f t="shared" si="81"/>
        <v>65.400000000000006</v>
      </c>
      <c r="EL60" s="36">
        <f t="shared" si="82"/>
        <v>69.683999999999997</v>
      </c>
      <c r="EM60" s="36">
        <f t="shared" si="83"/>
        <v>70.055999999999997</v>
      </c>
      <c r="EN60" s="36">
        <f t="shared" si="84"/>
        <v>68.676000000000002</v>
      </c>
      <c r="EO60" s="36">
        <f t="shared" si="85"/>
        <v>70.012</v>
      </c>
      <c r="EP60" s="36">
        <f t="shared" si="86"/>
        <v>65.283999999999992</v>
      </c>
      <c r="EQ60" s="36">
        <f t="shared" si="87"/>
        <v>60.548000000000002</v>
      </c>
      <c r="ER60" s="36">
        <f t="shared" si="88"/>
        <v>54.98</v>
      </c>
      <c r="ES60" s="35">
        <v>64</v>
      </c>
      <c r="ET60" s="36">
        <f t="shared" si="89"/>
        <v>65.3</v>
      </c>
      <c r="EU60" s="36">
        <f t="shared" si="90"/>
        <v>69.884</v>
      </c>
      <c r="EV60" s="36">
        <f t="shared" si="91"/>
        <v>72.055999999999997</v>
      </c>
      <c r="EW60" s="36">
        <f t="shared" si="92"/>
        <v>71.376000000000005</v>
      </c>
      <c r="EX60" s="36">
        <f t="shared" si="93"/>
        <v>70.912000000000006</v>
      </c>
      <c r="EY60" s="36">
        <f t="shared" si="94"/>
        <v>63.983999999999995</v>
      </c>
      <c r="EZ60" s="36">
        <f t="shared" si="95"/>
        <v>58.448000000000008</v>
      </c>
      <c r="FA60" s="36">
        <f t="shared" si="96"/>
        <v>49.88</v>
      </c>
      <c r="FB60" s="35">
        <v>65</v>
      </c>
      <c r="FC60" s="36">
        <f t="shared" si="97"/>
        <v>70.7</v>
      </c>
      <c r="FD60" s="36">
        <f t="shared" si="98"/>
        <v>74.483999999999995</v>
      </c>
      <c r="FE60" s="36">
        <f t="shared" si="99"/>
        <v>74.855999999999995</v>
      </c>
      <c r="FF60" s="36">
        <f t="shared" si="100"/>
        <v>72.176000000000002</v>
      </c>
      <c r="FG60" s="36">
        <f t="shared" si="101"/>
        <v>70.012</v>
      </c>
      <c r="FH60" s="36">
        <f t="shared" si="102"/>
        <v>63.983999999999995</v>
      </c>
      <c r="FI60" s="36">
        <f t="shared" si="103"/>
        <v>58.147999999999996</v>
      </c>
      <c r="FJ60" s="36">
        <f t="shared" si="104"/>
        <v>49.18</v>
      </c>
      <c r="FK60" s="35">
        <v>66</v>
      </c>
      <c r="FL60" s="36">
        <f t="shared" si="105"/>
        <v>75.599999999999994</v>
      </c>
      <c r="FM60" s="36">
        <f t="shared" si="106"/>
        <v>76.683999999999997</v>
      </c>
      <c r="FN60" s="36">
        <f t="shared" si="107"/>
        <v>75.655999999999992</v>
      </c>
      <c r="FO60" s="36">
        <f t="shared" si="108"/>
        <v>72.475999999999999</v>
      </c>
      <c r="FP60" s="36">
        <f t="shared" si="109"/>
        <v>70.712000000000003</v>
      </c>
      <c r="FQ60" s="36">
        <f t="shared" si="110"/>
        <v>62.283999999999992</v>
      </c>
      <c r="FR60" s="36">
        <f t="shared" si="111"/>
        <v>55.948000000000008</v>
      </c>
      <c r="FS60" s="36">
        <f t="shared" si="112"/>
        <v>48.080000000000005</v>
      </c>
      <c r="FT60" s="35">
        <v>67</v>
      </c>
      <c r="FU60" s="36">
        <f t="shared" si="113"/>
        <v>77.599999999999994</v>
      </c>
      <c r="FV60" s="36">
        <f t="shared" si="114"/>
        <v>80.483999999999995</v>
      </c>
      <c r="FW60" s="36">
        <f t="shared" si="115"/>
        <v>78.956000000000003</v>
      </c>
      <c r="FX60" s="36">
        <f t="shared" si="116"/>
        <v>72.676000000000002</v>
      </c>
      <c r="FY60" s="36">
        <f t="shared" si="117"/>
        <v>68.712000000000003</v>
      </c>
      <c r="FZ60" s="36">
        <f t="shared" si="118"/>
        <v>62.384</v>
      </c>
      <c r="GA60" s="36">
        <f t="shared" si="119"/>
        <v>55.948000000000008</v>
      </c>
      <c r="GB60" s="36">
        <f t="shared" si="120"/>
        <v>46.080000000000005</v>
      </c>
      <c r="GC60" s="35">
        <v>60</v>
      </c>
      <c r="GD60" s="36">
        <f t="shared" si="121"/>
        <v>28.934859347394365</v>
      </c>
      <c r="GE60" s="36">
        <f t="shared" si="122"/>
        <v>28.982025059670065</v>
      </c>
      <c r="GF60" s="35">
        <v>61</v>
      </c>
      <c r="GG60" s="36">
        <f t="shared" si="123"/>
        <v>27.093530440733232</v>
      </c>
      <c r="GH60" s="36">
        <f t="shared" si="124"/>
        <v>27.296411698617575</v>
      </c>
      <c r="GI60" s="35">
        <v>62</v>
      </c>
      <c r="GJ60" s="36">
        <f t="shared" si="125"/>
        <v>25.720172258361146</v>
      </c>
      <c r="GK60" s="36">
        <f t="shared" si="126"/>
        <v>25.877809770467749</v>
      </c>
      <c r="GL60" s="35">
        <v>63</v>
      </c>
      <c r="GM60" s="36">
        <f t="shared" si="127"/>
        <v>23.456257640019118</v>
      </c>
      <c r="GN60" s="36">
        <f t="shared" si="128"/>
        <v>23.803519825762706</v>
      </c>
      <c r="GO60" s="35">
        <v>64</v>
      </c>
      <c r="GP60" s="36">
        <f t="shared" si="129"/>
        <v>22.325217737017226</v>
      </c>
      <c r="GQ60" s="36">
        <f t="shared" si="130"/>
        <v>22.584151356826638</v>
      </c>
      <c r="GR60" s="35">
        <v>65</v>
      </c>
      <c r="GS60" s="36">
        <f t="shared" si="131"/>
        <v>19.991714582005216</v>
      </c>
      <c r="GT60" s="36">
        <f t="shared" si="132"/>
        <v>20.533415169261801</v>
      </c>
      <c r="GU60" s="35">
        <v>66</v>
      </c>
      <c r="GV60" s="36">
        <f t="shared" si="133"/>
        <v>18.2014890791976</v>
      </c>
      <c r="GW60" s="36">
        <f t="shared" si="134"/>
        <v>19.393156331422375</v>
      </c>
      <c r="GX60" s="35">
        <v>67</v>
      </c>
      <c r="GY60" s="36">
        <f t="shared" si="135"/>
        <v>15.58961039357213</v>
      </c>
      <c r="GZ60" s="36">
        <f t="shared" si="136"/>
        <v>16.604719264974108</v>
      </c>
      <c r="HA60" s="35">
        <v>-1.2</v>
      </c>
      <c r="HB60" s="35">
        <v>-0.49</v>
      </c>
      <c r="HC60" s="35">
        <v>0.14000000000000001</v>
      </c>
      <c r="HD60" s="35">
        <v>1.56</v>
      </c>
      <c r="HE60" s="35">
        <v>-2.98</v>
      </c>
      <c r="HF60" s="35">
        <v>-1.01</v>
      </c>
      <c r="HG60" s="35">
        <v>0.85</v>
      </c>
      <c r="HH60" s="35">
        <v>3.14</v>
      </c>
    </row>
    <row r="61" spans="1:216" x14ac:dyDescent="0.2">
      <c r="A61" s="8">
        <v>51</v>
      </c>
      <c r="C61" s="28" t="str">
        <f t="shared" ca="1" si="137"/>
        <v>SIN REGISTRO ISPCh</v>
      </c>
      <c r="D61" s="8" t="s">
        <v>935</v>
      </c>
      <c r="E61" s="29"/>
      <c r="F61" s="29">
        <v>18.5</v>
      </c>
      <c r="G61" s="29">
        <v>21.2</v>
      </c>
      <c r="H61" s="29">
        <v>32.1</v>
      </c>
      <c r="I61" s="29">
        <v>35.299999999999997</v>
      </c>
      <c r="J61" s="29">
        <v>36.6</v>
      </c>
      <c r="K61" s="29">
        <v>37.9</v>
      </c>
      <c r="L61" s="29">
        <v>37.799999999999997</v>
      </c>
      <c r="M61" s="30"/>
      <c r="N61" s="30">
        <v>3.3</v>
      </c>
      <c r="O61" s="30">
        <v>2.7</v>
      </c>
      <c r="P61" s="30">
        <v>3</v>
      </c>
      <c r="Q61" s="30">
        <v>2.7</v>
      </c>
      <c r="R61" s="30">
        <v>3.3</v>
      </c>
      <c r="S61" s="30">
        <v>2.9</v>
      </c>
      <c r="T61" s="30">
        <v>2.9</v>
      </c>
      <c r="U61" s="31">
        <f t="shared" si="40"/>
        <v>0</v>
      </c>
      <c r="V61" s="31">
        <f t="shared" si="41"/>
        <v>13.088000000000001</v>
      </c>
      <c r="W61" s="31">
        <f t="shared" si="42"/>
        <v>16.771999999999998</v>
      </c>
      <c r="X61" s="31">
        <f t="shared" si="43"/>
        <v>27.18</v>
      </c>
      <c r="Y61" s="31">
        <f t="shared" si="44"/>
        <v>30.871999999999996</v>
      </c>
      <c r="Z61" s="31">
        <f t="shared" si="45"/>
        <v>31.188000000000002</v>
      </c>
      <c r="AA61" s="31">
        <f t="shared" si="46"/>
        <v>33.143999999999998</v>
      </c>
      <c r="AB61" s="31">
        <f t="shared" si="47"/>
        <v>33.043999999999997</v>
      </c>
      <c r="AC61" s="32">
        <f t="shared" si="34"/>
        <v>32.4695943813336</v>
      </c>
      <c r="AD61" s="32">
        <f t="shared" si="35"/>
        <v>27.012884881006126</v>
      </c>
      <c r="AE61" s="32">
        <f t="shared" si="36"/>
        <v>19.435072194732534</v>
      </c>
      <c r="AF61" s="33">
        <f t="shared" si="48"/>
        <v>65.3</v>
      </c>
      <c r="AG61" s="33">
        <f t="shared" si="49"/>
        <v>62.312000000000005</v>
      </c>
      <c r="AH61" s="33">
        <f t="shared" si="50"/>
        <v>66.128000000000014</v>
      </c>
      <c r="AI61" s="33">
        <f t="shared" si="51"/>
        <v>61.12</v>
      </c>
      <c r="AJ61" s="33">
        <f t="shared" si="52"/>
        <v>60.628</v>
      </c>
      <c r="AK61" s="33">
        <f t="shared" si="53"/>
        <v>61.512</v>
      </c>
      <c r="AL61" s="33">
        <f t="shared" si="54"/>
        <v>59.356000000000002</v>
      </c>
      <c r="AM61" s="33">
        <f t="shared" si="55"/>
        <v>57.356000000000009</v>
      </c>
      <c r="AN61" s="32">
        <f t="shared" si="56"/>
        <v>28.397132769769641</v>
      </c>
      <c r="AO61" s="34">
        <v>1</v>
      </c>
      <c r="AP61" s="35">
        <v>51.4</v>
      </c>
      <c r="AQ61" s="35">
        <v>62.6</v>
      </c>
      <c r="AR61" s="35">
        <v>70.8</v>
      </c>
      <c r="AS61" s="35">
        <v>81</v>
      </c>
      <c r="AT61" s="35">
        <v>90.4</v>
      </c>
      <c r="AU61" s="35">
        <v>96.2</v>
      </c>
      <c r="AV61" s="35">
        <v>94.7</v>
      </c>
      <c r="AW61" s="35">
        <v>92.3</v>
      </c>
      <c r="AX61" s="34">
        <v>2</v>
      </c>
      <c r="AY61" s="35">
        <v>59.5</v>
      </c>
      <c r="AZ61" s="35">
        <v>68.900000000000006</v>
      </c>
      <c r="BA61" s="35">
        <v>78.3</v>
      </c>
      <c r="BB61" s="35">
        <v>84.3</v>
      </c>
      <c r="BC61" s="35">
        <v>92.8</v>
      </c>
      <c r="BD61" s="35">
        <v>96.3</v>
      </c>
      <c r="BE61" s="35">
        <v>94</v>
      </c>
      <c r="BF61" s="35">
        <v>90</v>
      </c>
      <c r="BG61" s="34">
        <v>3</v>
      </c>
      <c r="BH61" s="35">
        <v>59.8</v>
      </c>
      <c r="BI61" s="35">
        <v>71.099999999999994</v>
      </c>
      <c r="BJ61" s="35">
        <v>80.8</v>
      </c>
      <c r="BK61" s="35">
        <v>88</v>
      </c>
      <c r="BL61" s="35">
        <v>95</v>
      </c>
      <c r="BM61" s="35">
        <v>94.4</v>
      </c>
      <c r="BN61" s="35">
        <v>94.1</v>
      </c>
      <c r="BO61" s="35">
        <v>89</v>
      </c>
      <c r="BP61" s="34">
        <v>4</v>
      </c>
      <c r="BQ61" s="35">
        <v>65.400000000000006</v>
      </c>
      <c r="BR61" s="35">
        <v>77.2</v>
      </c>
      <c r="BS61" s="35">
        <v>84.5</v>
      </c>
      <c r="BT61" s="35">
        <v>89.8</v>
      </c>
      <c r="BU61" s="35">
        <v>95.5</v>
      </c>
      <c r="BV61" s="35">
        <v>94.3</v>
      </c>
      <c r="BW61" s="35">
        <v>92.5</v>
      </c>
      <c r="BX61" s="35">
        <v>88.8</v>
      </c>
      <c r="BY61" s="34">
        <v>5</v>
      </c>
      <c r="BZ61" s="35">
        <v>65.3</v>
      </c>
      <c r="CA61" s="35">
        <v>77.400000000000006</v>
      </c>
      <c r="CB61" s="35">
        <v>86.5</v>
      </c>
      <c r="CC61" s="35">
        <v>92.5</v>
      </c>
      <c r="CD61" s="35">
        <v>96.4</v>
      </c>
      <c r="CE61" s="35">
        <v>93</v>
      </c>
      <c r="CF61" s="35">
        <v>90.4</v>
      </c>
      <c r="CG61" s="35">
        <v>83.7</v>
      </c>
      <c r="CH61" s="34">
        <v>6</v>
      </c>
      <c r="CI61" s="35">
        <v>70.7</v>
      </c>
      <c r="CJ61" s="35">
        <v>82</v>
      </c>
      <c r="CK61" s="35">
        <v>89.3</v>
      </c>
      <c r="CL61" s="35">
        <v>93.3</v>
      </c>
      <c r="CM61" s="35">
        <v>95.5</v>
      </c>
      <c r="CN61" s="35">
        <v>93</v>
      </c>
      <c r="CO61" s="35">
        <v>90.1</v>
      </c>
      <c r="CP61" s="35">
        <v>83</v>
      </c>
      <c r="CQ61" s="34">
        <v>7</v>
      </c>
      <c r="CR61" s="35">
        <v>75.599999999999994</v>
      </c>
      <c r="CS61" s="35">
        <v>84.2</v>
      </c>
      <c r="CT61" s="35">
        <v>90.1</v>
      </c>
      <c r="CU61" s="35">
        <v>93.6</v>
      </c>
      <c r="CV61" s="35">
        <v>96.2</v>
      </c>
      <c r="CW61" s="35">
        <v>91.3</v>
      </c>
      <c r="CX61" s="35">
        <v>87.9</v>
      </c>
      <c r="CY61" s="35">
        <v>81.900000000000006</v>
      </c>
      <c r="CZ61" s="34">
        <v>8</v>
      </c>
      <c r="DA61" s="35">
        <v>77.599999999999994</v>
      </c>
      <c r="DB61" s="35">
        <v>88</v>
      </c>
      <c r="DC61" s="35">
        <v>93.4</v>
      </c>
      <c r="DD61" s="35">
        <v>93.8</v>
      </c>
      <c r="DE61" s="35">
        <v>94.2</v>
      </c>
      <c r="DF61" s="35">
        <v>91.4</v>
      </c>
      <c r="DG61" s="35">
        <v>87.9</v>
      </c>
      <c r="DH61" s="35">
        <v>79.900000000000006</v>
      </c>
      <c r="DI61" s="35">
        <v>1</v>
      </c>
      <c r="DJ61" s="36">
        <f t="shared" si="57"/>
        <v>51.4</v>
      </c>
      <c r="DK61" s="36">
        <f t="shared" si="58"/>
        <v>49.512</v>
      </c>
      <c r="DL61" s="36">
        <f t="shared" si="59"/>
        <v>54.027999999999999</v>
      </c>
      <c r="DM61" s="36">
        <f t="shared" si="60"/>
        <v>53.82</v>
      </c>
      <c r="DN61" s="36">
        <f t="shared" si="61"/>
        <v>59.528000000000006</v>
      </c>
      <c r="DO61" s="36">
        <f t="shared" si="62"/>
        <v>65.012</v>
      </c>
      <c r="DP61" s="36">
        <f t="shared" si="63"/>
        <v>61.556000000000004</v>
      </c>
      <c r="DQ61" s="36">
        <f t="shared" si="64"/>
        <v>59.256</v>
      </c>
      <c r="DR61" s="35">
        <v>62</v>
      </c>
      <c r="DS61" s="36">
        <f t="shared" si="65"/>
        <v>59.5</v>
      </c>
      <c r="DT61" s="36">
        <f t="shared" si="66"/>
        <v>55.812000000000005</v>
      </c>
      <c r="DU61" s="36">
        <f t="shared" si="67"/>
        <v>61.527999999999999</v>
      </c>
      <c r="DV61" s="36">
        <f t="shared" si="68"/>
        <v>57.12</v>
      </c>
      <c r="DW61" s="36">
        <f t="shared" si="69"/>
        <v>61.927999999999997</v>
      </c>
      <c r="DX61" s="36">
        <f t="shared" si="70"/>
        <v>65.111999999999995</v>
      </c>
      <c r="DY61" s="36">
        <f t="shared" si="71"/>
        <v>60.856000000000002</v>
      </c>
      <c r="DZ61" s="36">
        <f t="shared" si="72"/>
        <v>56.956000000000003</v>
      </c>
      <c r="EA61" s="35">
        <v>63</v>
      </c>
      <c r="EB61" s="36">
        <f t="shared" si="73"/>
        <v>59.8</v>
      </c>
      <c r="EC61" s="36">
        <f t="shared" si="74"/>
        <v>58.011999999999993</v>
      </c>
      <c r="ED61" s="36">
        <f t="shared" si="75"/>
        <v>64.027999999999992</v>
      </c>
      <c r="EE61" s="36">
        <f t="shared" si="76"/>
        <v>60.82</v>
      </c>
      <c r="EF61" s="36">
        <f t="shared" si="77"/>
        <v>64.128</v>
      </c>
      <c r="EG61" s="36">
        <f t="shared" si="78"/>
        <v>63.212000000000003</v>
      </c>
      <c r="EH61" s="36">
        <f t="shared" si="79"/>
        <v>60.955999999999996</v>
      </c>
      <c r="EI61" s="36">
        <f t="shared" si="80"/>
        <v>55.956000000000003</v>
      </c>
      <c r="EJ61" s="35">
        <v>64</v>
      </c>
      <c r="EK61" s="36">
        <f t="shared" si="81"/>
        <v>65.400000000000006</v>
      </c>
      <c r="EL61" s="36">
        <f t="shared" si="82"/>
        <v>64.111999999999995</v>
      </c>
      <c r="EM61" s="36">
        <f t="shared" si="83"/>
        <v>67.728000000000009</v>
      </c>
      <c r="EN61" s="36">
        <f t="shared" si="84"/>
        <v>62.62</v>
      </c>
      <c r="EO61" s="36">
        <f t="shared" si="85"/>
        <v>64.628</v>
      </c>
      <c r="EP61" s="36">
        <f t="shared" si="86"/>
        <v>63.111999999999995</v>
      </c>
      <c r="EQ61" s="36">
        <f t="shared" si="87"/>
        <v>59.356000000000002</v>
      </c>
      <c r="ER61" s="36">
        <f t="shared" si="88"/>
        <v>55.756</v>
      </c>
      <c r="ES61" s="35">
        <v>65</v>
      </c>
      <c r="ET61" s="36">
        <f t="shared" si="89"/>
        <v>65.3</v>
      </c>
      <c r="EU61" s="36">
        <f t="shared" si="90"/>
        <v>64.312000000000012</v>
      </c>
      <c r="EV61" s="36">
        <f t="shared" si="91"/>
        <v>69.728000000000009</v>
      </c>
      <c r="EW61" s="36">
        <f t="shared" si="92"/>
        <v>65.319999999999993</v>
      </c>
      <c r="EX61" s="36">
        <f t="shared" si="93"/>
        <v>65.528000000000006</v>
      </c>
      <c r="EY61" s="36">
        <f t="shared" si="94"/>
        <v>61.811999999999998</v>
      </c>
      <c r="EZ61" s="36">
        <f t="shared" si="95"/>
        <v>57.256000000000007</v>
      </c>
      <c r="FA61" s="36">
        <f t="shared" si="96"/>
        <v>50.656000000000006</v>
      </c>
      <c r="FB61" s="35">
        <v>66</v>
      </c>
      <c r="FC61" s="36">
        <f t="shared" si="97"/>
        <v>70.7</v>
      </c>
      <c r="FD61" s="36">
        <f t="shared" si="98"/>
        <v>68.912000000000006</v>
      </c>
      <c r="FE61" s="36">
        <f t="shared" si="99"/>
        <v>72.527999999999992</v>
      </c>
      <c r="FF61" s="36">
        <f t="shared" si="100"/>
        <v>66.12</v>
      </c>
      <c r="FG61" s="36">
        <f t="shared" si="101"/>
        <v>64.628</v>
      </c>
      <c r="FH61" s="36">
        <f t="shared" si="102"/>
        <v>61.811999999999998</v>
      </c>
      <c r="FI61" s="36">
        <f t="shared" si="103"/>
        <v>56.955999999999996</v>
      </c>
      <c r="FJ61" s="36">
        <f t="shared" si="104"/>
        <v>49.956000000000003</v>
      </c>
      <c r="FK61" s="35">
        <v>67</v>
      </c>
      <c r="FL61" s="36">
        <f t="shared" si="105"/>
        <v>75.599999999999994</v>
      </c>
      <c r="FM61" s="36">
        <f t="shared" si="106"/>
        <v>71.111999999999995</v>
      </c>
      <c r="FN61" s="36">
        <f t="shared" si="107"/>
        <v>73.328000000000003</v>
      </c>
      <c r="FO61" s="36">
        <f t="shared" si="108"/>
        <v>66.419999999999987</v>
      </c>
      <c r="FP61" s="36">
        <f t="shared" si="109"/>
        <v>65.328000000000003</v>
      </c>
      <c r="FQ61" s="36">
        <f t="shared" si="110"/>
        <v>60.111999999999995</v>
      </c>
      <c r="FR61" s="36">
        <f t="shared" si="111"/>
        <v>54.756000000000007</v>
      </c>
      <c r="FS61" s="36">
        <f t="shared" si="112"/>
        <v>48.856000000000009</v>
      </c>
      <c r="FT61" s="35">
        <v>68</v>
      </c>
      <c r="FU61" s="36">
        <f t="shared" si="113"/>
        <v>77.599999999999994</v>
      </c>
      <c r="FV61" s="36">
        <f t="shared" si="114"/>
        <v>74.912000000000006</v>
      </c>
      <c r="FW61" s="36">
        <f t="shared" si="115"/>
        <v>76.628000000000014</v>
      </c>
      <c r="FX61" s="36">
        <f t="shared" si="116"/>
        <v>66.62</v>
      </c>
      <c r="FY61" s="36">
        <f t="shared" si="117"/>
        <v>63.328000000000003</v>
      </c>
      <c r="FZ61" s="36">
        <f t="shared" si="118"/>
        <v>60.212000000000003</v>
      </c>
      <c r="GA61" s="36">
        <f t="shared" si="119"/>
        <v>54.756000000000007</v>
      </c>
      <c r="GB61" s="36">
        <f t="shared" si="120"/>
        <v>46.856000000000009</v>
      </c>
      <c r="GC61" s="35">
        <v>61</v>
      </c>
      <c r="GD61" s="36">
        <f t="shared" si="121"/>
        <v>31.510301724065357</v>
      </c>
      <c r="GE61" s="36">
        <f t="shared" si="122"/>
        <v>31.59602397097548</v>
      </c>
      <c r="GF61" s="35">
        <v>62</v>
      </c>
      <c r="GG61" s="36">
        <f t="shared" si="123"/>
        <v>30.120156358138942</v>
      </c>
      <c r="GH61" s="36">
        <f t="shared" si="124"/>
        <v>30.537506288582435</v>
      </c>
      <c r="GI61" s="35">
        <v>63</v>
      </c>
      <c r="GJ61" s="36">
        <f t="shared" si="125"/>
        <v>29.338205776337716</v>
      </c>
      <c r="GK61" s="36">
        <f t="shared" si="126"/>
        <v>29.709784971679923</v>
      </c>
      <c r="GL61" s="35">
        <v>64</v>
      </c>
      <c r="GM61" s="36">
        <f t="shared" si="127"/>
        <v>26.992281841697434</v>
      </c>
      <c r="GN61" s="36">
        <f t="shared" si="128"/>
        <v>27.819703614144814</v>
      </c>
      <c r="GO61" s="35">
        <v>65</v>
      </c>
      <c r="GP61" s="36">
        <f t="shared" si="129"/>
        <v>26.086913398506539</v>
      </c>
      <c r="GQ61" s="36">
        <f t="shared" si="130"/>
        <v>26.729942256296724</v>
      </c>
      <c r="GR61" s="35">
        <v>66</v>
      </c>
      <c r="GS61" s="36">
        <f t="shared" si="131"/>
        <v>23.321838135162892</v>
      </c>
      <c r="GT61" s="36">
        <f t="shared" si="132"/>
        <v>24.585464174332657</v>
      </c>
      <c r="GU61" s="35">
        <v>67</v>
      </c>
      <c r="GV61" s="36">
        <f t="shared" si="133"/>
        <v>20.972280635652382</v>
      </c>
      <c r="GW61" s="36">
        <f t="shared" si="134"/>
        <v>23.601786663948246</v>
      </c>
      <c r="GX61" s="35">
        <v>68</v>
      </c>
      <c r="GY61" s="36">
        <f t="shared" si="135"/>
        <v>18.456425227632877</v>
      </c>
      <c r="GZ61" s="36">
        <f t="shared" si="136"/>
        <v>20.698961508382524</v>
      </c>
      <c r="HA61" s="35">
        <v>-1.2</v>
      </c>
      <c r="HB61" s="35">
        <v>-0.49</v>
      </c>
      <c r="HC61" s="35">
        <v>0.14000000000000001</v>
      </c>
      <c r="HD61" s="35">
        <v>1.56</v>
      </c>
      <c r="HE61" s="35">
        <v>-2.98</v>
      </c>
      <c r="HF61" s="35">
        <v>-1.01</v>
      </c>
      <c r="HG61" s="35">
        <v>0.85</v>
      </c>
      <c r="HH61" s="35">
        <v>3.14</v>
      </c>
    </row>
    <row r="62" spans="1:216" x14ac:dyDescent="0.2">
      <c r="A62" s="8">
        <v>52</v>
      </c>
      <c r="B62" s="179">
        <v>43168</v>
      </c>
      <c r="C62" s="28" t="str">
        <f t="shared" ca="1" si="137"/>
        <v>SIN REGISTRO ISPCh</v>
      </c>
      <c r="D62" s="8" t="s">
        <v>936</v>
      </c>
      <c r="E62" s="29"/>
      <c r="F62" s="29">
        <v>14.2</v>
      </c>
      <c r="G62" s="29">
        <v>17.899999999999999</v>
      </c>
      <c r="H62" s="29">
        <v>26</v>
      </c>
      <c r="I62" s="29">
        <v>33.799999999999997</v>
      </c>
      <c r="J62" s="29">
        <v>36.200000000000003</v>
      </c>
      <c r="K62" s="29">
        <v>32.200000000000003</v>
      </c>
      <c r="L62" s="29">
        <v>38.200000000000003</v>
      </c>
      <c r="M62" s="30"/>
      <c r="N62" s="30">
        <v>2.4</v>
      </c>
      <c r="O62" s="30">
        <v>2.8</v>
      </c>
      <c r="P62" s="30">
        <v>3</v>
      </c>
      <c r="Q62" s="30">
        <v>2.5</v>
      </c>
      <c r="R62" s="30">
        <v>3.2</v>
      </c>
      <c r="S62" s="30">
        <v>2.6</v>
      </c>
      <c r="T62" s="30">
        <v>2.1</v>
      </c>
      <c r="U62" s="31">
        <f t="shared" si="40"/>
        <v>0</v>
      </c>
      <c r="V62" s="31">
        <f t="shared" si="41"/>
        <v>10.263999999999999</v>
      </c>
      <c r="W62" s="31">
        <f t="shared" si="42"/>
        <v>13.308</v>
      </c>
      <c r="X62" s="31">
        <f t="shared" si="43"/>
        <v>21.08</v>
      </c>
      <c r="Y62" s="31">
        <f t="shared" si="44"/>
        <v>29.699999999999996</v>
      </c>
      <c r="Z62" s="31">
        <f t="shared" si="45"/>
        <v>30.952000000000002</v>
      </c>
      <c r="AA62" s="31">
        <f t="shared" si="46"/>
        <v>27.936000000000003</v>
      </c>
      <c r="AB62" s="31">
        <f t="shared" si="47"/>
        <v>34.756</v>
      </c>
      <c r="AC62" s="32">
        <f t="shared" si="34"/>
        <v>30.444272768755638</v>
      </c>
      <c r="AD62" s="32">
        <f t="shared" si="35"/>
        <v>23.440320606709193</v>
      </c>
      <c r="AE62" s="32">
        <f t="shared" si="36"/>
        <v>16.08921322607501</v>
      </c>
      <c r="AF62" s="33">
        <f t="shared" si="48"/>
        <v>65.3</v>
      </c>
      <c r="AG62" s="33">
        <f t="shared" si="49"/>
        <v>65.13600000000001</v>
      </c>
      <c r="AH62" s="33">
        <f t="shared" si="50"/>
        <v>69.592000000000013</v>
      </c>
      <c r="AI62" s="33">
        <f t="shared" si="51"/>
        <v>67.22</v>
      </c>
      <c r="AJ62" s="33">
        <f t="shared" si="52"/>
        <v>61.800000000000004</v>
      </c>
      <c r="AK62" s="33">
        <f t="shared" si="53"/>
        <v>61.748000000000005</v>
      </c>
      <c r="AL62" s="33">
        <f t="shared" si="54"/>
        <v>64.563999999999993</v>
      </c>
      <c r="AM62" s="33">
        <f t="shared" si="55"/>
        <v>55.644000000000005</v>
      </c>
      <c r="AN62" s="32">
        <f t="shared" si="56"/>
        <v>25.644256739919356</v>
      </c>
      <c r="AO62" s="34">
        <v>1</v>
      </c>
      <c r="AP62" s="35">
        <v>51.4</v>
      </c>
      <c r="AQ62" s="35">
        <v>62.6</v>
      </c>
      <c r="AR62" s="35">
        <v>70.8</v>
      </c>
      <c r="AS62" s="35">
        <v>81</v>
      </c>
      <c r="AT62" s="35">
        <v>90.4</v>
      </c>
      <c r="AU62" s="35">
        <v>96.2</v>
      </c>
      <c r="AV62" s="35">
        <v>94.7</v>
      </c>
      <c r="AW62" s="35">
        <v>92.3</v>
      </c>
      <c r="AX62" s="34">
        <v>2</v>
      </c>
      <c r="AY62" s="35">
        <v>59.5</v>
      </c>
      <c r="AZ62" s="35">
        <v>68.900000000000006</v>
      </c>
      <c r="BA62" s="35">
        <v>78.3</v>
      </c>
      <c r="BB62" s="35">
        <v>84.3</v>
      </c>
      <c r="BC62" s="35">
        <v>92.8</v>
      </c>
      <c r="BD62" s="35">
        <v>96.3</v>
      </c>
      <c r="BE62" s="35">
        <v>94</v>
      </c>
      <c r="BF62" s="35">
        <v>90</v>
      </c>
      <c r="BG62" s="34">
        <v>3</v>
      </c>
      <c r="BH62" s="35">
        <v>59.8</v>
      </c>
      <c r="BI62" s="35">
        <v>71.099999999999994</v>
      </c>
      <c r="BJ62" s="35">
        <v>80.8</v>
      </c>
      <c r="BK62" s="35">
        <v>88</v>
      </c>
      <c r="BL62" s="35">
        <v>95</v>
      </c>
      <c r="BM62" s="35">
        <v>94.4</v>
      </c>
      <c r="BN62" s="35">
        <v>94.1</v>
      </c>
      <c r="BO62" s="35">
        <v>89</v>
      </c>
      <c r="BP62" s="34">
        <v>4</v>
      </c>
      <c r="BQ62" s="35">
        <v>65.400000000000006</v>
      </c>
      <c r="BR62" s="35">
        <v>77.2</v>
      </c>
      <c r="BS62" s="35">
        <v>84.5</v>
      </c>
      <c r="BT62" s="35">
        <v>89.8</v>
      </c>
      <c r="BU62" s="35">
        <v>95.5</v>
      </c>
      <c r="BV62" s="35">
        <v>94.3</v>
      </c>
      <c r="BW62" s="35">
        <v>92.5</v>
      </c>
      <c r="BX62" s="35">
        <v>88.8</v>
      </c>
      <c r="BY62" s="34">
        <v>5</v>
      </c>
      <c r="BZ62" s="35">
        <v>65.3</v>
      </c>
      <c r="CA62" s="35">
        <v>77.400000000000006</v>
      </c>
      <c r="CB62" s="35">
        <v>86.5</v>
      </c>
      <c r="CC62" s="35">
        <v>92.5</v>
      </c>
      <c r="CD62" s="35">
        <v>96.4</v>
      </c>
      <c r="CE62" s="35">
        <v>93</v>
      </c>
      <c r="CF62" s="35">
        <v>90.4</v>
      </c>
      <c r="CG62" s="35">
        <v>83.7</v>
      </c>
      <c r="CH62" s="34">
        <v>6</v>
      </c>
      <c r="CI62" s="35">
        <v>70.7</v>
      </c>
      <c r="CJ62" s="35">
        <v>82</v>
      </c>
      <c r="CK62" s="35">
        <v>89.3</v>
      </c>
      <c r="CL62" s="35">
        <v>93.3</v>
      </c>
      <c r="CM62" s="35">
        <v>95.5</v>
      </c>
      <c r="CN62" s="35">
        <v>93</v>
      </c>
      <c r="CO62" s="35">
        <v>90.1</v>
      </c>
      <c r="CP62" s="35">
        <v>83</v>
      </c>
      <c r="CQ62" s="34">
        <v>7</v>
      </c>
      <c r="CR62" s="35">
        <v>75.599999999999994</v>
      </c>
      <c r="CS62" s="35">
        <v>84.2</v>
      </c>
      <c r="CT62" s="35">
        <v>90.1</v>
      </c>
      <c r="CU62" s="35">
        <v>93.6</v>
      </c>
      <c r="CV62" s="35">
        <v>96.2</v>
      </c>
      <c r="CW62" s="35">
        <v>91.3</v>
      </c>
      <c r="CX62" s="35">
        <v>87.9</v>
      </c>
      <c r="CY62" s="35">
        <v>81.900000000000006</v>
      </c>
      <c r="CZ62" s="34">
        <v>8</v>
      </c>
      <c r="DA62" s="35">
        <v>77.599999999999994</v>
      </c>
      <c r="DB62" s="35">
        <v>88</v>
      </c>
      <c r="DC62" s="35">
        <v>93.4</v>
      </c>
      <c r="DD62" s="35">
        <v>93.8</v>
      </c>
      <c r="DE62" s="35">
        <v>94.2</v>
      </c>
      <c r="DF62" s="35">
        <v>91.4</v>
      </c>
      <c r="DG62" s="35">
        <v>87.9</v>
      </c>
      <c r="DH62" s="35">
        <v>79.900000000000006</v>
      </c>
      <c r="DI62" s="35">
        <v>1</v>
      </c>
      <c r="DJ62" s="36">
        <f t="shared" si="57"/>
        <v>51.4</v>
      </c>
      <c r="DK62" s="36">
        <f t="shared" si="58"/>
        <v>52.335999999999999</v>
      </c>
      <c r="DL62" s="36">
        <f t="shared" si="59"/>
        <v>57.491999999999997</v>
      </c>
      <c r="DM62" s="36">
        <f t="shared" si="60"/>
        <v>59.92</v>
      </c>
      <c r="DN62" s="36">
        <f t="shared" si="61"/>
        <v>60.70000000000001</v>
      </c>
      <c r="DO62" s="36">
        <f t="shared" si="62"/>
        <v>65.248000000000005</v>
      </c>
      <c r="DP62" s="36">
        <f t="shared" si="63"/>
        <v>66.763999999999996</v>
      </c>
      <c r="DQ62" s="36">
        <f t="shared" si="64"/>
        <v>57.543999999999997</v>
      </c>
      <c r="DR62" s="35">
        <v>63</v>
      </c>
      <c r="DS62" s="36">
        <f t="shared" si="65"/>
        <v>59.5</v>
      </c>
      <c r="DT62" s="36">
        <f t="shared" si="66"/>
        <v>58.63600000000001</v>
      </c>
      <c r="DU62" s="36">
        <f t="shared" si="67"/>
        <v>64.99199999999999</v>
      </c>
      <c r="DV62" s="36">
        <f t="shared" si="68"/>
        <v>63.22</v>
      </c>
      <c r="DW62" s="36">
        <f t="shared" si="69"/>
        <v>63.1</v>
      </c>
      <c r="DX62" s="36">
        <f t="shared" si="70"/>
        <v>65.347999999999999</v>
      </c>
      <c r="DY62" s="36">
        <f t="shared" si="71"/>
        <v>66.063999999999993</v>
      </c>
      <c r="DZ62" s="36">
        <f t="shared" si="72"/>
        <v>55.244</v>
      </c>
      <c r="EA62" s="35">
        <v>64</v>
      </c>
      <c r="EB62" s="36">
        <f t="shared" si="73"/>
        <v>59.8</v>
      </c>
      <c r="EC62" s="36">
        <f t="shared" si="74"/>
        <v>60.835999999999999</v>
      </c>
      <c r="ED62" s="36">
        <f t="shared" si="75"/>
        <v>67.49199999999999</v>
      </c>
      <c r="EE62" s="36">
        <f t="shared" si="76"/>
        <v>66.92</v>
      </c>
      <c r="EF62" s="36">
        <f t="shared" si="77"/>
        <v>65.300000000000011</v>
      </c>
      <c r="EG62" s="36">
        <f t="shared" si="78"/>
        <v>63.448000000000008</v>
      </c>
      <c r="EH62" s="36">
        <f t="shared" si="79"/>
        <v>66.163999999999987</v>
      </c>
      <c r="EI62" s="36">
        <f t="shared" si="80"/>
        <v>54.244</v>
      </c>
      <c r="EJ62" s="35">
        <v>65</v>
      </c>
      <c r="EK62" s="36">
        <f t="shared" si="81"/>
        <v>65.400000000000006</v>
      </c>
      <c r="EL62" s="36">
        <f t="shared" si="82"/>
        <v>66.936000000000007</v>
      </c>
      <c r="EM62" s="36">
        <f t="shared" si="83"/>
        <v>71.192000000000007</v>
      </c>
      <c r="EN62" s="36">
        <f t="shared" si="84"/>
        <v>68.72</v>
      </c>
      <c r="EO62" s="36">
        <f t="shared" si="85"/>
        <v>65.800000000000011</v>
      </c>
      <c r="EP62" s="36">
        <f t="shared" si="86"/>
        <v>63.347999999999999</v>
      </c>
      <c r="EQ62" s="36">
        <f t="shared" si="87"/>
        <v>64.563999999999993</v>
      </c>
      <c r="ER62" s="36">
        <f t="shared" si="88"/>
        <v>54.043999999999997</v>
      </c>
      <c r="ES62" s="35">
        <v>66</v>
      </c>
      <c r="ET62" s="36">
        <f t="shared" si="89"/>
        <v>65.3</v>
      </c>
      <c r="EU62" s="36">
        <f t="shared" si="90"/>
        <v>67.13600000000001</v>
      </c>
      <c r="EV62" s="36">
        <f t="shared" si="91"/>
        <v>73.192000000000007</v>
      </c>
      <c r="EW62" s="36">
        <f t="shared" si="92"/>
        <v>71.42</v>
      </c>
      <c r="EX62" s="36">
        <f t="shared" si="93"/>
        <v>66.700000000000017</v>
      </c>
      <c r="EY62" s="36">
        <f t="shared" si="94"/>
        <v>62.048000000000002</v>
      </c>
      <c r="EZ62" s="36">
        <f t="shared" si="95"/>
        <v>62.463999999999999</v>
      </c>
      <c r="FA62" s="36">
        <f t="shared" si="96"/>
        <v>48.944000000000003</v>
      </c>
      <c r="FB62" s="35">
        <v>67</v>
      </c>
      <c r="FC62" s="36">
        <f t="shared" si="97"/>
        <v>70.7</v>
      </c>
      <c r="FD62" s="36">
        <f t="shared" si="98"/>
        <v>71.736000000000004</v>
      </c>
      <c r="FE62" s="36">
        <f t="shared" si="99"/>
        <v>75.99199999999999</v>
      </c>
      <c r="FF62" s="36">
        <f t="shared" si="100"/>
        <v>72.22</v>
      </c>
      <c r="FG62" s="36">
        <f t="shared" si="101"/>
        <v>65.800000000000011</v>
      </c>
      <c r="FH62" s="36">
        <f t="shared" si="102"/>
        <v>62.048000000000002</v>
      </c>
      <c r="FI62" s="36">
        <f t="shared" si="103"/>
        <v>62.163999999999987</v>
      </c>
      <c r="FJ62" s="36">
        <f t="shared" si="104"/>
        <v>48.244</v>
      </c>
      <c r="FK62" s="35">
        <v>68</v>
      </c>
      <c r="FL62" s="36">
        <f t="shared" si="105"/>
        <v>75.599999999999994</v>
      </c>
      <c r="FM62" s="36">
        <f t="shared" si="106"/>
        <v>73.936000000000007</v>
      </c>
      <c r="FN62" s="36">
        <f t="shared" si="107"/>
        <v>76.792000000000002</v>
      </c>
      <c r="FO62" s="36">
        <f t="shared" si="108"/>
        <v>72.52</v>
      </c>
      <c r="FP62" s="36">
        <f t="shared" si="109"/>
        <v>66.5</v>
      </c>
      <c r="FQ62" s="36">
        <f t="shared" si="110"/>
        <v>60.347999999999999</v>
      </c>
      <c r="FR62" s="36">
        <f t="shared" si="111"/>
        <v>59.963999999999999</v>
      </c>
      <c r="FS62" s="36">
        <f t="shared" si="112"/>
        <v>47.144000000000005</v>
      </c>
      <c r="FT62" s="35">
        <v>69</v>
      </c>
      <c r="FU62" s="36">
        <f t="shared" si="113"/>
        <v>77.599999999999994</v>
      </c>
      <c r="FV62" s="36">
        <f t="shared" si="114"/>
        <v>77.736000000000004</v>
      </c>
      <c r="FW62" s="36">
        <f t="shared" si="115"/>
        <v>80.092000000000013</v>
      </c>
      <c r="FX62" s="36">
        <f t="shared" si="116"/>
        <v>72.72</v>
      </c>
      <c r="FY62" s="36">
        <f t="shared" si="117"/>
        <v>64.5</v>
      </c>
      <c r="FZ62" s="36">
        <f t="shared" si="118"/>
        <v>60.448000000000008</v>
      </c>
      <c r="GA62" s="36">
        <f t="shared" si="119"/>
        <v>59.963999999999999</v>
      </c>
      <c r="GB62" s="36">
        <f t="shared" si="120"/>
        <v>45.144000000000005</v>
      </c>
      <c r="GC62" s="35">
        <v>62</v>
      </c>
      <c r="GD62" s="36">
        <f t="shared" si="121"/>
        <v>29.321781398123591</v>
      </c>
      <c r="GE62" s="36">
        <f t="shared" si="122"/>
        <v>29.37336827568646</v>
      </c>
      <c r="GF62" s="35">
        <v>63</v>
      </c>
      <c r="GG62" s="36">
        <f t="shared" si="123"/>
        <v>27.767733710251747</v>
      </c>
      <c r="GH62" s="36">
        <f t="shared" si="124"/>
        <v>28.005635930127482</v>
      </c>
      <c r="GI62" s="35">
        <v>64</v>
      </c>
      <c r="GJ62" s="36">
        <f t="shared" si="125"/>
        <v>26.43950660976688</v>
      </c>
      <c r="GK62" s="36">
        <f t="shared" si="126"/>
        <v>26.626159268544697</v>
      </c>
      <c r="GL62" s="35">
        <v>65</v>
      </c>
      <c r="GM62" s="36">
        <f t="shared" si="127"/>
        <v>24.191988569767176</v>
      </c>
      <c r="GN62" s="36">
        <f t="shared" si="128"/>
        <v>24.606507406874897</v>
      </c>
      <c r="GO62" s="35">
        <v>66</v>
      </c>
      <c r="GP62" s="36">
        <f t="shared" si="129"/>
        <v>22.890057299766838</v>
      </c>
      <c r="GQ62" s="36">
        <f t="shared" si="130"/>
        <v>23.186208473089309</v>
      </c>
      <c r="GR62" s="35">
        <v>67</v>
      </c>
      <c r="GS62" s="36">
        <f t="shared" si="131"/>
        <v>20.448409883932143</v>
      </c>
      <c r="GT62" s="36">
        <f t="shared" si="132"/>
        <v>21.054560247750828</v>
      </c>
      <c r="GU62" s="35">
        <v>68</v>
      </c>
      <c r="GV62" s="36">
        <f t="shared" si="133"/>
        <v>18.751931949831373</v>
      </c>
      <c r="GW62" s="36">
        <f t="shared" si="134"/>
        <v>20.132952977115394</v>
      </c>
      <c r="GX62" s="35">
        <v>69</v>
      </c>
      <c r="GY62" s="36">
        <f t="shared" si="135"/>
        <v>16.148984159938351</v>
      </c>
      <c r="GZ62" s="36">
        <f t="shared" si="136"/>
        <v>17.324205027327707</v>
      </c>
      <c r="HA62" s="35">
        <v>-1.2</v>
      </c>
      <c r="HB62" s="35">
        <v>-0.49</v>
      </c>
      <c r="HC62" s="35">
        <v>0.14000000000000001</v>
      </c>
      <c r="HD62" s="35">
        <v>1.56</v>
      </c>
      <c r="HE62" s="35">
        <v>-2.98</v>
      </c>
      <c r="HF62" s="35">
        <v>-1.01</v>
      </c>
      <c r="HG62" s="35">
        <v>0.85</v>
      </c>
      <c r="HH62" s="35">
        <v>3.14</v>
      </c>
    </row>
    <row r="63" spans="1:216" x14ac:dyDescent="0.2">
      <c r="A63" s="8">
        <v>53</v>
      </c>
      <c r="C63" s="28" t="str">
        <f t="shared" ca="1" si="137"/>
        <v>SIN REGISTRO ISPCh</v>
      </c>
      <c r="D63" s="8" t="s">
        <v>937</v>
      </c>
      <c r="E63" s="29">
        <v>25.1</v>
      </c>
      <c r="F63" s="29">
        <v>26.8</v>
      </c>
      <c r="G63" s="29">
        <v>25.7</v>
      </c>
      <c r="H63" s="29">
        <v>26.5</v>
      </c>
      <c r="I63" s="29">
        <v>25.2</v>
      </c>
      <c r="J63" s="29">
        <v>32.9</v>
      </c>
      <c r="K63" s="29">
        <v>33.9</v>
      </c>
      <c r="L63" s="29">
        <v>39.4</v>
      </c>
      <c r="M63" s="30">
        <v>5.7</v>
      </c>
      <c r="N63" s="30">
        <v>4.7</v>
      </c>
      <c r="O63" s="30">
        <v>5.7</v>
      </c>
      <c r="P63" s="30">
        <v>5.7</v>
      </c>
      <c r="Q63" s="30">
        <v>4.2</v>
      </c>
      <c r="R63" s="30">
        <v>4.8</v>
      </c>
      <c r="S63" s="30">
        <v>5.2</v>
      </c>
      <c r="T63" s="30">
        <v>6.7</v>
      </c>
      <c r="U63" s="31">
        <f t="shared" si="40"/>
        <v>15.752000000000002</v>
      </c>
      <c r="V63" s="31">
        <f t="shared" si="41"/>
        <v>19.091999999999999</v>
      </c>
      <c r="W63" s="31">
        <f t="shared" si="42"/>
        <v>16.352</v>
      </c>
      <c r="X63" s="31">
        <f t="shared" si="43"/>
        <v>17.152000000000001</v>
      </c>
      <c r="Y63" s="31">
        <f t="shared" si="44"/>
        <v>18.311999999999998</v>
      </c>
      <c r="Z63" s="31">
        <f t="shared" si="45"/>
        <v>25.027999999999999</v>
      </c>
      <c r="AA63" s="31">
        <f t="shared" si="46"/>
        <v>25.372</v>
      </c>
      <c r="AB63" s="31">
        <f t="shared" si="47"/>
        <v>28.411999999999999</v>
      </c>
      <c r="AC63" s="32">
        <f t="shared" si="34"/>
        <v>24.132833042273692</v>
      </c>
      <c r="AD63" s="32">
        <f t="shared" si="35"/>
        <v>19.323898482376787</v>
      </c>
      <c r="AE63" s="32">
        <f t="shared" si="36"/>
        <v>17.980148328526329</v>
      </c>
      <c r="AF63" s="33">
        <f t="shared" si="48"/>
        <v>49.547999999999995</v>
      </c>
      <c r="AG63" s="33">
        <f t="shared" si="49"/>
        <v>56.308000000000007</v>
      </c>
      <c r="AH63" s="33">
        <f t="shared" si="50"/>
        <v>66.548000000000002</v>
      </c>
      <c r="AI63" s="33">
        <f t="shared" si="51"/>
        <v>71.147999999999996</v>
      </c>
      <c r="AJ63" s="33">
        <f t="shared" si="52"/>
        <v>73.188000000000002</v>
      </c>
      <c r="AK63" s="33">
        <f t="shared" si="53"/>
        <v>67.671999999999997</v>
      </c>
      <c r="AL63" s="33">
        <f t="shared" si="54"/>
        <v>67.128</v>
      </c>
      <c r="AM63" s="33">
        <f t="shared" si="55"/>
        <v>61.988000000000007</v>
      </c>
      <c r="AN63" s="32">
        <f t="shared" si="56"/>
        <v>22.882953209028599</v>
      </c>
      <c r="AO63" s="34">
        <v>1</v>
      </c>
      <c r="AP63" s="35">
        <v>51.4</v>
      </c>
      <c r="AQ63" s="35">
        <v>62.6</v>
      </c>
      <c r="AR63" s="35">
        <v>70.8</v>
      </c>
      <c r="AS63" s="35">
        <v>81</v>
      </c>
      <c r="AT63" s="35">
        <v>90.4</v>
      </c>
      <c r="AU63" s="35">
        <v>96.2</v>
      </c>
      <c r="AV63" s="35">
        <v>94.7</v>
      </c>
      <c r="AW63" s="35">
        <v>92.3</v>
      </c>
      <c r="AX63" s="34">
        <v>2</v>
      </c>
      <c r="AY63" s="35">
        <v>59.5</v>
      </c>
      <c r="AZ63" s="35">
        <v>68.900000000000006</v>
      </c>
      <c r="BA63" s="35">
        <v>78.3</v>
      </c>
      <c r="BB63" s="35">
        <v>84.3</v>
      </c>
      <c r="BC63" s="35">
        <v>92.8</v>
      </c>
      <c r="BD63" s="35">
        <v>96.3</v>
      </c>
      <c r="BE63" s="35">
        <v>94</v>
      </c>
      <c r="BF63" s="35">
        <v>90</v>
      </c>
      <c r="BG63" s="34">
        <v>3</v>
      </c>
      <c r="BH63" s="35">
        <v>59.8</v>
      </c>
      <c r="BI63" s="35">
        <v>71.099999999999994</v>
      </c>
      <c r="BJ63" s="35">
        <v>80.8</v>
      </c>
      <c r="BK63" s="35">
        <v>88</v>
      </c>
      <c r="BL63" s="35">
        <v>95</v>
      </c>
      <c r="BM63" s="35">
        <v>94.4</v>
      </c>
      <c r="BN63" s="35">
        <v>94.1</v>
      </c>
      <c r="BO63" s="35">
        <v>89</v>
      </c>
      <c r="BP63" s="34">
        <v>4</v>
      </c>
      <c r="BQ63" s="35">
        <v>65.400000000000006</v>
      </c>
      <c r="BR63" s="35">
        <v>77.2</v>
      </c>
      <c r="BS63" s="35">
        <v>84.5</v>
      </c>
      <c r="BT63" s="35">
        <v>89.8</v>
      </c>
      <c r="BU63" s="35">
        <v>95.5</v>
      </c>
      <c r="BV63" s="35">
        <v>94.3</v>
      </c>
      <c r="BW63" s="35">
        <v>92.5</v>
      </c>
      <c r="BX63" s="35">
        <v>88.8</v>
      </c>
      <c r="BY63" s="34">
        <v>5</v>
      </c>
      <c r="BZ63" s="35">
        <v>65.3</v>
      </c>
      <c r="CA63" s="35">
        <v>77.400000000000006</v>
      </c>
      <c r="CB63" s="35">
        <v>86.5</v>
      </c>
      <c r="CC63" s="35">
        <v>92.5</v>
      </c>
      <c r="CD63" s="35">
        <v>96.4</v>
      </c>
      <c r="CE63" s="35">
        <v>93</v>
      </c>
      <c r="CF63" s="35">
        <v>90.4</v>
      </c>
      <c r="CG63" s="35">
        <v>83.7</v>
      </c>
      <c r="CH63" s="34">
        <v>6</v>
      </c>
      <c r="CI63" s="35">
        <v>70.7</v>
      </c>
      <c r="CJ63" s="35">
        <v>82</v>
      </c>
      <c r="CK63" s="35">
        <v>89.3</v>
      </c>
      <c r="CL63" s="35">
        <v>93.3</v>
      </c>
      <c r="CM63" s="35">
        <v>95.5</v>
      </c>
      <c r="CN63" s="35">
        <v>93</v>
      </c>
      <c r="CO63" s="35">
        <v>90.1</v>
      </c>
      <c r="CP63" s="35">
        <v>83</v>
      </c>
      <c r="CQ63" s="34">
        <v>7</v>
      </c>
      <c r="CR63" s="35">
        <v>75.599999999999994</v>
      </c>
      <c r="CS63" s="35">
        <v>84.2</v>
      </c>
      <c r="CT63" s="35">
        <v>90.1</v>
      </c>
      <c r="CU63" s="35">
        <v>93.6</v>
      </c>
      <c r="CV63" s="35">
        <v>96.2</v>
      </c>
      <c r="CW63" s="35">
        <v>91.3</v>
      </c>
      <c r="CX63" s="35">
        <v>87.9</v>
      </c>
      <c r="CY63" s="35">
        <v>81.900000000000006</v>
      </c>
      <c r="CZ63" s="34">
        <v>8</v>
      </c>
      <c r="DA63" s="35">
        <v>77.599999999999994</v>
      </c>
      <c r="DB63" s="35">
        <v>88</v>
      </c>
      <c r="DC63" s="35">
        <v>93.4</v>
      </c>
      <c r="DD63" s="35">
        <v>93.8</v>
      </c>
      <c r="DE63" s="35">
        <v>94.2</v>
      </c>
      <c r="DF63" s="35">
        <v>91.4</v>
      </c>
      <c r="DG63" s="35">
        <v>87.9</v>
      </c>
      <c r="DH63" s="35">
        <v>79.900000000000006</v>
      </c>
      <c r="DI63" s="35">
        <v>1</v>
      </c>
      <c r="DJ63" s="36">
        <f t="shared" si="57"/>
        <v>35.647999999999996</v>
      </c>
      <c r="DK63" s="36">
        <f t="shared" si="58"/>
        <v>43.508000000000003</v>
      </c>
      <c r="DL63" s="36">
        <f t="shared" si="59"/>
        <v>54.447999999999993</v>
      </c>
      <c r="DM63" s="36">
        <f t="shared" si="60"/>
        <v>63.847999999999999</v>
      </c>
      <c r="DN63" s="36">
        <f t="shared" si="61"/>
        <v>72.088000000000008</v>
      </c>
      <c r="DO63" s="36">
        <f t="shared" si="62"/>
        <v>71.171999999999997</v>
      </c>
      <c r="DP63" s="36">
        <f t="shared" si="63"/>
        <v>69.328000000000003</v>
      </c>
      <c r="DQ63" s="36">
        <f t="shared" si="64"/>
        <v>63.887999999999998</v>
      </c>
      <c r="DR63" s="35">
        <v>64</v>
      </c>
      <c r="DS63" s="36">
        <f t="shared" si="65"/>
        <v>43.747999999999998</v>
      </c>
      <c r="DT63" s="36">
        <f t="shared" si="66"/>
        <v>49.808000000000007</v>
      </c>
      <c r="DU63" s="36">
        <f t="shared" si="67"/>
        <v>61.947999999999993</v>
      </c>
      <c r="DV63" s="36">
        <f t="shared" si="68"/>
        <v>67.147999999999996</v>
      </c>
      <c r="DW63" s="36">
        <f t="shared" si="69"/>
        <v>74.488</v>
      </c>
      <c r="DX63" s="36">
        <f t="shared" si="70"/>
        <v>71.271999999999991</v>
      </c>
      <c r="DY63" s="36">
        <f t="shared" si="71"/>
        <v>68.628</v>
      </c>
      <c r="DZ63" s="36">
        <f t="shared" si="72"/>
        <v>61.588000000000001</v>
      </c>
      <c r="EA63" s="35">
        <v>65</v>
      </c>
      <c r="EB63" s="36">
        <f t="shared" si="73"/>
        <v>44.047999999999995</v>
      </c>
      <c r="EC63" s="36">
        <f t="shared" si="74"/>
        <v>52.007999999999996</v>
      </c>
      <c r="ED63" s="36">
        <f t="shared" si="75"/>
        <v>64.447999999999993</v>
      </c>
      <c r="EE63" s="36">
        <f t="shared" si="76"/>
        <v>70.847999999999999</v>
      </c>
      <c r="EF63" s="36">
        <f t="shared" si="77"/>
        <v>76.688000000000002</v>
      </c>
      <c r="EG63" s="36">
        <f t="shared" si="78"/>
        <v>69.372000000000014</v>
      </c>
      <c r="EH63" s="36">
        <f t="shared" si="79"/>
        <v>68.727999999999994</v>
      </c>
      <c r="EI63" s="36">
        <f t="shared" si="80"/>
        <v>60.588000000000001</v>
      </c>
      <c r="EJ63" s="35">
        <v>66</v>
      </c>
      <c r="EK63" s="36">
        <f t="shared" si="81"/>
        <v>49.648000000000003</v>
      </c>
      <c r="EL63" s="36">
        <f t="shared" si="82"/>
        <v>58.108000000000004</v>
      </c>
      <c r="EM63" s="36">
        <f t="shared" si="83"/>
        <v>68.147999999999996</v>
      </c>
      <c r="EN63" s="36">
        <f t="shared" si="84"/>
        <v>72.647999999999996</v>
      </c>
      <c r="EO63" s="36">
        <f t="shared" si="85"/>
        <v>77.188000000000002</v>
      </c>
      <c r="EP63" s="36">
        <f t="shared" si="86"/>
        <v>69.271999999999991</v>
      </c>
      <c r="EQ63" s="36">
        <f t="shared" si="87"/>
        <v>67.128</v>
      </c>
      <c r="ER63" s="36">
        <f t="shared" si="88"/>
        <v>60.387999999999998</v>
      </c>
      <c r="ES63" s="35">
        <v>67</v>
      </c>
      <c r="ET63" s="36">
        <f t="shared" si="89"/>
        <v>49.547999999999995</v>
      </c>
      <c r="EU63" s="36">
        <f t="shared" si="90"/>
        <v>58.308000000000007</v>
      </c>
      <c r="EV63" s="36">
        <f t="shared" si="91"/>
        <v>70.147999999999996</v>
      </c>
      <c r="EW63" s="36">
        <f t="shared" si="92"/>
        <v>75.347999999999999</v>
      </c>
      <c r="EX63" s="36">
        <f t="shared" si="93"/>
        <v>78.088000000000008</v>
      </c>
      <c r="EY63" s="36">
        <f t="shared" si="94"/>
        <v>67.972000000000008</v>
      </c>
      <c r="EZ63" s="36">
        <f t="shared" si="95"/>
        <v>65.028000000000006</v>
      </c>
      <c r="FA63" s="36">
        <f t="shared" si="96"/>
        <v>55.288000000000004</v>
      </c>
      <c r="FB63" s="35">
        <v>68</v>
      </c>
      <c r="FC63" s="36">
        <f t="shared" si="97"/>
        <v>54.948</v>
      </c>
      <c r="FD63" s="36">
        <f t="shared" si="98"/>
        <v>62.908000000000001</v>
      </c>
      <c r="FE63" s="36">
        <f t="shared" si="99"/>
        <v>72.947999999999993</v>
      </c>
      <c r="FF63" s="36">
        <f t="shared" si="100"/>
        <v>76.147999999999996</v>
      </c>
      <c r="FG63" s="36">
        <f t="shared" si="101"/>
        <v>77.188000000000002</v>
      </c>
      <c r="FH63" s="36">
        <f t="shared" si="102"/>
        <v>67.972000000000008</v>
      </c>
      <c r="FI63" s="36">
        <f t="shared" si="103"/>
        <v>64.727999999999994</v>
      </c>
      <c r="FJ63" s="36">
        <f t="shared" si="104"/>
        <v>54.588000000000001</v>
      </c>
      <c r="FK63" s="35">
        <v>69</v>
      </c>
      <c r="FL63" s="36">
        <f t="shared" si="105"/>
        <v>59.847999999999992</v>
      </c>
      <c r="FM63" s="36">
        <f t="shared" si="106"/>
        <v>65.108000000000004</v>
      </c>
      <c r="FN63" s="36">
        <f t="shared" si="107"/>
        <v>73.74799999999999</v>
      </c>
      <c r="FO63" s="36">
        <f t="shared" si="108"/>
        <v>76.447999999999993</v>
      </c>
      <c r="FP63" s="36">
        <f t="shared" si="109"/>
        <v>77.888000000000005</v>
      </c>
      <c r="FQ63" s="36">
        <f t="shared" si="110"/>
        <v>66.271999999999991</v>
      </c>
      <c r="FR63" s="36">
        <f t="shared" si="111"/>
        <v>62.528000000000006</v>
      </c>
      <c r="FS63" s="36">
        <f t="shared" si="112"/>
        <v>53.488000000000007</v>
      </c>
      <c r="FT63" s="35">
        <v>70</v>
      </c>
      <c r="FU63" s="36">
        <f t="shared" si="113"/>
        <v>61.847999999999992</v>
      </c>
      <c r="FV63" s="36">
        <f t="shared" si="114"/>
        <v>68.908000000000001</v>
      </c>
      <c r="FW63" s="36">
        <f t="shared" si="115"/>
        <v>77.048000000000002</v>
      </c>
      <c r="FX63" s="36">
        <f t="shared" si="116"/>
        <v>76.647999999999996</v>
      </c>
      <c r="FY63" s="36">
        <f t="shared" si="117"/>
        <v>75.888000000000005</v>
      </c>
      <c r="FZ63" s="36">
        <f t="shared" si="118"/>
        <v>66.372000000000014</v>
      </c>
      <c r="GA63" s="36">
        <f t="shared" si="119"/>
        <v>62.528000000000006</v>
      </c>
      <c r="GB63" s="36">
        <f t="shared" si="120"/>
        <v>51.488000000000007</v>
      </c>
      <c r="GC63" s="35">
        <v>63</v>
      </c>
      <c r="GD63" s="36">
        <f t="shared" si="121"/>
        <v>23.663735634727459</v>
      </c>
      <c r="GE63" s="36">
        <f t="shared" si="122"/>
        <v>23.664106295313175</v>
      </c>
      <c r="GF63" s="35">
        <v>64</v>
      </c>
      <c r="GG63" s="36">
        <f t="shared" si="123"/>
        <v>22.432674040904601</v>
      </c>
      <c r="GH63" s="36">
        <f t="shared" si="124"/>
        <v>22.434476817250498</v>
      </c>
      <c r="GI63" s="35">
        <v>65</v>
      </c>
      <c r="GJ63" s="36">
        <f t="shared" si="125"/>
        <v>21.022111456665854</v>
      </c>
      <c r="GK63" s="36">
        <f t="shared" si="126"/>
        <v>21.023507391844191</v>
      </c>
      <c r="GL63" s="35">
        <v>66</v>
      </c>
      <c r="GM63" s="36">
        <f t="shared" si="127"/>
        <v>20.328525270948688</v>
      </c>
      <c r="GN63" s="36">
        <f t="shared" si="128"/>
        <v>20.33284695391751</v>
      </c>
      <c r="GO63" s="35">
        <v>67</v>
      </c>
      <c r="GP63" s="36">
        <f t="shared" si="129"/>
        <v>19.224430376575299</v>
      </c>
      <c r="GQ63" s="36">
        <f t="shared" si="130"/>
        <v>19.227705224075748</v>
      </c>
      <c r="GR63" s="35">
        <v>68</v>
      </c>
      <c r="GS63" s="36">
        <f t="shared" si="131"/>
        <v>19.029694610731568</v>
      </c>
      <c r="GT63" s="36">
        <f t="shared" si="132"/>
        <v>19.040561293609073</v>
      </c>
      <c r="GU63" s="35">
        <v>69</v>
      </c>
      <c r="GV63" s="36">
        <f t="shared" si="133"/>
        <v>18.545306584398389</v>
      </c>
      <c r="GW63" s="36">
        <f t="shared" si="134"/>
        <v>18.575410243216609</v>
      </c>
      <c r="GX63" s="35">
        <v>70</v>
      </c>
      <c r="GY63" s="36">
        <f t="shared" si="135"/>
        <v>18.202626257969683</v>
      </c>
      <c r="GZ63" s="36">
        <f t="shared" si="136"/>
        <v>18.246788711004967</v>
      </c>
      <c r="HA63" s="35">
        <v>-1.2</v>
      </c>
      <c r="HB63" s="35">
        <v>-0.49</v>
      </c>
      <c r="HC63" s="35">
        <v>0.14000000000000001</v>
      </c>
      <c r="HD63" s="35">
        <v>1.56</v>
      </c>
      <c r="HE63" s="35">
        <v>-2.98</v>
      </c>
      <c r="HF63" s="35">
        <v>-1.01</v>
      </c>
      <c r="HG63" s="35">
        <v>0.85</v>
      </c>
      <c r="HH63" s="35">
        <v>3.14</v>
      </c>
    </row>
    <row r="64" spans="1:216" x14ac:dyDescent="0.2">
      <c r="A64" s="8">
        <v>54</v>
      </c>
      <c r="C64" s="28" t="str">
        <f t="shared" ca="1" si="137"/>
        <v>SIN REGISTRO ISPCh</v>
      </c>
      <c r="D64" s="8" t="s">
        <v>938</v>
      </c>
      <c r="E64" s="29">
        <v>14.6</v>
      </c>
      <c r="F64" s="29">
        <v>14.2</v>
      </c>
      <c r="G64" s="29">
        <v>22.3</v>
      </c>
      <c r="H64" s="29">
        <v>32.200000000000003</v>
      </c>
      <c r="I64" s="29">
        <v>37.4</v>
      </c>
      <c r="J64" s="29">
        <v>34.1</v>
      </c>
      <c r="K64" s="29">
        <v>33.700000000000003</v>
      </c>
      <c r="L64" s="29">
        <v>36.799999999999997</v>
      </c>
      <c r="M64" s="30">
        <v>4.2</v>
      </c>
      <c r="N64" s="30">
        <v>3.7</v>
      </c>
      <c r="O64" s="30">
        <v>3.5</v>
      </c>
      <c r="P64" s="30">
        <v>3.2</v>
      </c>
      <c r="Q64" s="30">
        <v>4.3</v>
      </c>
      <c r="R64" s="30">
        <v>3.1</v>
      </c>
      <c r="S64" s="30">
        <v>3.2</v>
      </c>
      <c r="T64" s="30">
        <v>2.7</v>
      </c>
      <c r="U64" s="31">
        <f t="shared" si="40"/>
        <v>7.7119999999999997</v>
      </c>
      <c r="V64" s="31">
        <f t="shared" si="41"/>
        <v>8.1319999999999997</v>
      </c>
      <c r="W64" s="31">
        <f t="shared" si="42"/>
        <v>16.560000000000002</v>
      </c>
      <c r="X64" s="31">
        <f t="shared" si="43"/>
        <v>26.952000000000002</v>
      </c>
      <c r="Y64" s="31">
        <f t="shared" si="44"/>
        <v>30.347999999999999</v>
      </c>
      <c r="Z64" s="31">
        <f t="shared" si="45"/>
        <v>29.016000000000002</v>
      </c>
      <c r="AA64" s="31">
        <f t="shared" si="46"/>
        <v>28.452000000000002</v>
      </c>
      <c r="AB64" s="31">
        <f t="shared" si="47"/>
        <v>32.372</v>
      </c>
      <c r="AC64" s="32">
        <f t="shared" si="34"/>
        <v>30.011472190277289</v>
      </c>
      <c r="AD64" s="32">
        <f t="shared" si="35"/>
        <v>25.490741144617836</v>
      </c>
      <c r="AE64" s="32">
        <f t="shared" si="36"/>
        <v>16.499036209342975</v>
      </c>
      <c r="AF64" s="33">
        <f t="shared" si="48"/>
        <v>57.587999999999994</v>
      </c>
      <c r="AG64" s="33">
        <f t="shared" si="49"/>
        <v>67.268000000000001</v>
      </c>
      <c r="AH64" s="33">
        <f t="shared" si="50"/>
        <v>66.34</v>
      </c>
      <c r="AI64" s="33">
        <f t="shared" si="51"/>
        <v>61.347999999999999</v>
      </c>
      <c r="AJ64" s="33">
        <f t="shared" si="52"/>
        <v>61.152000000000001</v>
      </c>
      <c r="AK64" s="33">
        <f t="shared" si="53"/>
        <v>63.683999999999997</v>
      </c>
      <c r="AL64" s="33">
        <f t="shared" si="54"/>
        <v>64.048000000000002</v>
      </c>
      <c r="AM64" s="33">
        <f t="shared" si="55"/>
        <v>58.028000000000006</v>
      </c>
      <c r="AN64" s="32">
        <f t="shared" si="56"/>
        <v>27.354611815188733</v>
      </c>
      <c r="AO64" s="34">
        <v>1</v>
      </c>
      <c r="AP64" s="35">
        <v>51.4</v>
      </c>
      <c r="AQ64" s="35">
        <v>62.6</v>
      </c>
      <c r="AR64" s="35">
        <v>70.8</v>
      </c>
      <c r="AS64" s="35">
        <v>81</v>
      </c>
      <c r="AT64" s="35">
        <v>90.4</v>
      </c>
      <c r="AU64" s="35">
        <v>96.2</v>
      </c>
      <c r="AV64" s="35">
        <v>94.7</v>
      </c>
      <c r="AW64" s="35">
        <v>92.3</v>
      </c>
      <c r="AX64" s="34">
        <v>2</v>
      </c>
      <c r="AY64" s="35">
        <v>59.5</v>
      </c>
      <c r="AZ64" s="35">
        <v>68.900000000000006</v>
      </c>
      <c r="BA64" s="35">
        <v>78.3</v>
      </c>
      <c r="BB64" s="35">
        <v>84.3</v>
      </c>
      <c r="BC64" s="35">
        <v>92.8</v>
      </c>
      <c r="BD64" s="35">
        <v>96.3</v>
      </c>
      <c r="BE64" s="35">
        <v>94</v>
      </c>
      <c r="BF64" s="35">
        <v>90</v>
      </c>
      <c r="BG64" s="34">
        <v>3</v>
      </c>
      <c r="BH64" s="35">
        <v>59.8</v>
      </c>
      <c r="BI64" s="35">
        <v>71.099999999999994</v>
      </c>
      <c r="BJ64" s="35">
        <v>80.8</v>
      </c>
      <c r="BK64" s="35">
        <v>88</v>
      </c>
      <c r="BL64" s="35">
        <v>95</v>
      </c>
      <c r="BM64" s="35">
        <v>94.4</v>
      </c>
      <c r="BN64" s="35">
        <v>94.1</v>
      </c>
      <c r="BO64" s="35">
        <v>89</v>
      </c>
      <c r="BP64" s="34">
        <v>4</v>
      </c>
      <c r="BQ64" s="35">
        <v>65.400000000000006</v>
      </c>
      <c r="BR64" s="35">
        <v>77.2</v>
      </c>
      <c r="BS64" s="35">
        <v>84.5</v>
      </c>
      <c r="BT64" s="35">
        <v>89.8</v>
      </c>
      <c r="BU64" s="35">
        <v>95.5</v>
      </c>
      <c r="BV64" s="35">
        <v>94.3</v>
      </c>
      <c r="BW64" s="35">
        <v>92.5</v>
      </c>
      <c r="BX64" s="35">
        <v>88.8</v>
      </c>
      <c r="BY64" s="34">
        <v>5</v>
      </c>
      <c r="BZ64" s="35">
        <v>65.3</v>
      </c>
      <c r="CA64" s="35">
        <v>77.400000000000006</v>
      </c>
      <c r="CB64" s="35">
        <v>86.5</v>
      </c>
      <c r="CC64" s="35">
        <v>92.5</v>
      </c>
      <c r="CD64" s="35">
        <v>96.4</v>
      </c>
      <c r="CE64" s="35">
        <v>93</v>
      </c>
      <c r="CF64" s="35">
        <v>90.4</v>
      </c>
      <c r="CG64" s="35">
        <v>83.7</v>
      </c>
      <c r="CH64" s="34">
        <v>6</v>
      </c>
      <c r="CI64" s="35">
        <v>70.7</v>
      </c>
      <c r="CJ64" s="35">
        <v>82</v>
      </c>
      <c r="CK64" s="35">
        <v>89.3</v>
      </c>
      <c r="CL64" s="35">
        <v>93.3</v>
      </c>
      <c r="CM64" s="35">
        <v>95.5</v>
      </c>
      <c r="CN64" s="35">
        <v>93</v>
      </c>
      <c r="CO64" s="35">
        <v>90.1</v>
      </c>
      <c r="CP64" s="35">
        <v>83</v>
      </c>
      <c r="CQ64" s="34">
        <v>7</v>
      </c>
      <c r="CR64" s="35">
        <v>75.599999999999994</v>
      </c>
      <c r="CS64" s="35">
        <v>84.2</v>
      </c>
      <c r="CT64" s="35">
        <v>90.1</v>
      </c>
      <c r="CU64" s="35">
        <v>93.6</v>
      </c>
      <c r="CV64" s="35">
        <v>96.2</v>
      </c>
      <c r="CW64" s="35">
        <v>91.3</v>
      </c>
      <c r="CX64" s="35">
        <v>87.9</v>
      </c>
      <c r="CY64" s="35">
        <v>81.900000000000006</v>
      </c>
      <c r="CZ64" s="34">
        <v>8</v>
      </c>
      <c r="DA64" s="35">
        <v>77.599999999999994</v>
      </c>
      <c r="DB64" s="35">
        <v>88</v>
      </c>
      <c r="DC64" s="35">
        <v>93.4</v>
      </c>
      <c r="DD64" s="35">
        <v>93.8</v>
      </c>
      <c r="DE64" s="35">
        <v>94.2</v>
      </c>
      <c r="DF64" s="35">
        <v>91.4</v>
      </c>
      <c r="DG64" s="35">
        <v>87.9</v>
      </c>
      <c r="DH64" s="35">
        <v>79.900000000000006</v>
      </c>
      <c r="DI64" s="35">
        <v>1</v>
      </c>
      <c r="DJ64" s="36">
        <f t="shared" si="57"/>
        <v>43.688000000000002</v>
      </c>
      <c r="DK64" s="36">
        <f t="shared" si="58"/>
        <v>54.468000000000004</v>
      </c>
      <c r="DL64" s="36">
        <f t="shared" si="59"/>
        <v>54.239999999999995</v>
      </c>
      <c r="DM64" s="36">
        <f t="shared" si="60"/>
        <v>54.048000000000002</v>
      </c>
      <c r="DN64" s="36">
        <f t="shared" si="61"/>
        <v>60.052000000000007</v>
      </c>
      <c r="DO64" s="36">
        <f t="shared" si="62"/>
        <v>67.183999999999997</v>
      </c>
      <c r="DP64" s="36">
        <f t="shared" si="63"/>
        <v>66.248000000000005</v>
      </c>
      <c r="DQ64" s="36">
        <f t="shared" si="64"/>
        <v>59.927999999999997</v>
      </c>
      <c r="DR64" s="35">
        <v>65</v>
      </c>
      <c r="DS64" s="36">
        <f t="shared" si="65"/>
        <v>51.787999999999997</v>
      </c>
      <c r="DT64" s="36">
        <f t="shared" si="66"/>
        <v>60.768000000000008</v>
      </c>
      <c r="DU64" s="36">
        <f t="shared" si="67"/>
        <v>61.739999999999995</v>
      </c>
      <c r="DV64" s="36">
        <f t="shared" si="68"/>
        <v>57.347999999999999</v>
      </c>
      <c r="DW64" s="36">
        <f t="shared" si="69"/>
        <v>62.451999999999998</v>
      </c>
      <c r="DX64" s="36">
        <f t="shared" si="70"/>
        <v>67.283999999999992</v>
      </c>
      <c r="DY64" s="36">
        <f t="shared" si="71"/>
        <v>65.548000000000002</v>
      </c>
      <c r="DZ64" s="36">
        <f t="shared" si="72"/>
        <v>57.628</v>
      </c>
      <c r="EA64" s="35">
        <v>66</v>
      </c>
      <c r="EB64" s="36">
        <f t="shared" si="73"/>
        <v>52.087999999999994</v>
      </c>
      <c r="EC64" s="36">
        <f t="shared" si="74"/>
        <v>62.967999999999996</v>
      </c>
      <c r="ED64" s="36">
        <f t="shared" si="75"/>
        <v>64.239999999999995</v>
      </c>
      <c r="EE64" s="36">
        <f t="shared" si="76"/>
        <v>61.048000000000002</v>
      </c>
      <c r="EF64" s="36">
        <f t="shared" si="77"/>
        <v>64.652000000000001</v>
      </c>
      <c r="EG64" s="36">
        <f t="shared" si="78"/>
        <v>65.384</v>
      </c>
      <c r="EH64" s="36">
        <f t="shared" si="79"/>
        <v>65.647999999999996</v>
      </c>
      <c r="EI64" s="36">
        <f t="shared" si="80"/>
        <v>56.628</v>
      </c>
      <c r="EJ64" s="35">
        <v>67</v>
      </c>
      <c r="EK64" s="36">
        <f t="shared" si="81"/>
        <v>57.688000000000002</v>
      </c>
      <c r="EL64" s="36">
        <f t="shared" si="82"/>
        <v>69.067999999999998</v>
      </c>
      <c r="EM64" s="36">
        <f t="shared" si="83"/>
        <v>67.94</v>
      </c>
      <c r="EN64" s="36">
        <f t="shared" si="84"/>
        <v>62.847999999999999</v>
      </c>
      <c r="EO64" s="36">
        <f t="shared" si="85"/>
        <v>65.152000000000001</v>
      </c>
      <c r="EP64" s="36">
        <f t="shared" si="86"/>
        <v>65.283999999999992</v>
      </c>
      <c r="EQ64" s="36">
        <f t="shared" si="87"/>
        <v>64.048000000000002</v>
      </c>
      <c r="ER64" s="36">
        <f t="shared" si="88"/>
        <v>56.427999999999997</v>
      </c>
      <c r="ES64" s="35">
        <v>68</v>
      </c>
      <c r="ET64" s="36">
        <f t="shared" si="89"/>
        <v>57.587999999999994</v>
      </c>
      <c r="EU64" s="36">
        <f t="shared" si="90"/>
        <v>69.268000000000001</v>
      </c>
      <c r="EV64" s="36">
        <f t="shared" si="91"/>
        <v>69.94</v>
      </c>
      <c r="EW64" s="36">
        <f t="shared" si="92"/>
        <v>65.548000000000002</v>
      </c>
      <c r="EX64" s="36">
        <f t="shared" si="93"/>
        <v>66.052000000000007</v>
      </c>
      <c r="EY64" s="36">
        <f t="shared" si="94"/>
        <v>63.983999999999995</v>
      </c>
      <c r="EZ64" s="36">
        <f t="shared" si="95"/>
        <v>61.948000000000008</v>
      </c>
      <c r="FA64" s="36">
        <f t="shared" si="96"/>
        <v>51.328000000000003</v>
      </c>
      <c r="FB64" s="35">
        <v>69</v>
      </c>
      <c r="FC64" s="36">
        <f t="shared" si="97"/>
        <v>62.988</v>
      </c>
      <c r="FD64" s="36">
        <f t="shared" si="98"/>
        <v>73.867999999999995</v>
      </c>
      <c r="FE64" s="36">
        <f t="shared" si="99"/>
        <v>72.739999999999995</v>
      </c>
      <c r="FF64" s="36">
        <f t="shared" si="100"/>
        <v>66.347999999999999</v>
      </c>
      <c r="FG64" s="36">
        <f t="shared" si="101"/>
        <v>65.152000000000001</v>
      </c>
      <c r="FH64" s="36">
        <f t="shared" si="102"/>
        <v>63.983999999999995</v>
      </c>
      <c r="FI64" s="36">
        <f t="shared" si="103"/>
        <v>61.647999999999996</v>
      </c>
      <c r="FJ64" s="36">
        <f t="shared" si="104"/>
        <v>50.628</v>
      </c>
      <c r="FK64" s="35">
        <v>70</v>
      </c>
      <c r="FL64" s="36">
        <f t="shared" si="105"/>
        <v>67.887999999999991</v>
      </c>
      <c r="FM64" s="36">
        <f t="shared" si="106"/>
        <v>76.067999999999998</v>
      </c>
      <c r="FN64" s="36">
        <f t="shared" si="107"/>
        <v>73.539999999999992</v>
      </c>
      <c r="FO64" s="36">
        <f t="shared" si="108"/>
        <v>66.647999999999996</v>
      </c>
      <c r="FP64" s="36">
        <f t="shared" si="109"/>
        <v>65.852000000000004</v>
      </c>
      <c r="FQ64" s="36">
        <f t="shared" si="110"/>
        <v>62.283999999999992</v>
      </c>
      <c r="FR64" s="36">
        <f t="shared" si="111"/>
        <v>59.448000000000008</v>
      </c>
      <c r="FS64" s="36">
        <f t="shared" si="112"/>
        <v>49.528000000000006</v>
      </c>
      <c r="FT64" s="35">
        <v>71</v>
      </c>
      <c r="FU64" s="36">
        <f t="shared" si="113"/>
        <v>69.887999999999991</v>
      </c>
      <c r="FV64" s="36">
        <f t="shared" si="114"/>
        <v>79.867999999999995</v>
      </c>
      <c r="FW64" s="36">
        <f t="shared" si="115"/>
        <v>76.84</v>
      </c>
      <c r="FX64" s="36">
        <f t="shared" si="116"/>
        <v>66.847999999999999</v>
      </c>
      <c r="FY64" s="36">
        <f t="shared" si="117"/>
        <v>63.852000000000004</v>
      </c>
      <c r="FZ64" s="36">
        <f t="shared" si="118"/>
        <v>62.384</v>
      </c>
      <c r="GA64" s="36">
        <f t="shared" si="119"/>
        <v>59.448000000000008</v>
      </c>
      <c r="GB64" s="36">
        <f t="shared" si="120"/>
        <v>47.528000000000006</v>
      </c>
      <c r="GC64" s="35">
        <v>64</v>
      </c>
      <c r="GD64" s="36">
        <f t="shared" si="121"/>
        <v>29.114390344845205</v>
      </c>
      <c r="GE64" s="36">
        <f t="shared" si="122"/>
        <v>29.122678114429618</v>
      </c>
      <c r="GF64" s="35">
        <v>65</v>
      </c>
      <c r="GG64" s="36">
        <f t="shared" si="123"/>
        <v>28.339785289389141</v>
      </c>
      <c r="GH64" s="36">
        <f t="shared" si="124"/>
        <v>28.384743478573824</v>
      </c>
      <c r="GI64" s="35">
        <v>66</v>
      </c>
      <c r="GJ64" s="36">
        <f t="shared" si="125"/>
        <v>27.805612466572512</v>
      </c>
      <c r="GK64" s="36">
        <f t="shared" si="126"/>
        <v>27.848199084251291</v>
      </c>
      <c r="GL64" s="35">
        <v>67</v>
      </c>
      <c r="GM64" s="36">
        <f t="shared" si="127"/>
        <v>25.778119658705691</v>
      </c>
      <c r="GN64" s="36">
        <f t="shared" si="128"/>
        <v>25.87567814885071</v>
      </c>
      <c r="GO64" s="35">
        <v>68</v>
      </c>
      <c r="GP64" s="36">
        <f t="shared" si="129"/>
        <v>25.12768498600893</v>
      </c>
      <c r="GQ64" s="36">
        <f t="shared" si="130"/>
        <v>25.209614969820365</v>
      </c>
      <c r="GR64" s="35">
        <v>69</v>
      </c>
      <c r="GS64" s="36">
        <f t="shared" si="131"/>
        <v>22.45516814849411</v>
      </c>
      <c r="GT64" s="36">
        <f t="shared" si="132"/>
        <v>22.609985269482991</v>
      </c>
      <c r="GU64" s="35">
        <v>70</v>
      </c>
      <c r="GV64" s="36">
        <f t="shared" si="133"/>
        <v>20.952089047091505</v>
      </c>
      <c r="GW64" s="36">
        <f t="shared" si="134"/>
        <v>21.298008007521034</v>
      </c>
      <c r="GX64" s="35">
        <v>71</v>
      </c>
      <c r="GY64" s="36">
        <f t="shared" si="135"/>
        <v>17.825332311809973</v>
      </c>
      <c r="GZ64" s="36">
        <f t="shared" si="136"/>
        <v>18.089737976324102</v>
      </c>
      <c r="HA64" s="35">
        <v>-1.2</v>
      </c>
      <c r="HB64" s="35">
        <v>-0.49</v>
      </c>
      <c r="HC64" s="35">
        <v>0.14000000000000001</v>
      </c>
      <c r="HD64" s="35">
        <v>1.56</v>
      </c>
      <c r="HE64" s="35">
        <v>-2.98</v>
      </c>
      <c r="HF64" s="35">
        <v>-1.01</v>
      </c>
      <c r="HG64" s="35">
        <v>0.85</v>
      </c>
      <c r="HH64" s="35">
        <v>3.14</v>
      </c>
    </row>
    <row r="65" spans="1:216" x14ac:dyDescent="0.2">
      <c r="A65" s="8">
        <v>55</v>
      </c>
      <c r="B65" s="179">
        <v>43085</v>
      </c>
      <c r="C65" s="28" t="str">
        <f t="shared" ca="1" si="137"/>
        <v>SIN REGISTRO ISPCh</v>
      </c>
      <c r="D65" s="8" t="s">
        <v>1005</v>
      </c>
      <c r="E65" s="29">
        <v>13.6</v>
      </c>
      <c r="F65" s="29">
        <v>13.4</v>
      </c>
      <c r="G65" s="29">
        <v>18.3</v>
      </c>
      <c r="H65" s="29">
        <v>26.8</v>
      </c>
      <c r="I65" s="29">
        <v>35.5</v>
      </c>
      <c r="J65" s="29">
        <v>33.200000000000003</v>
      </c>
      <c r="K65" s="29">
        <v>32.799999999999997</v>
      </c>
      <c r="L65" s="29">
        <v>33.200000000000003</v>
      </c>
      <c r="M65" s="30">
        <v>3.2</v>
      </c>
      <c r="N65" s="30">
        <v>3.4</v>
      </c>
      <c r="O65" s="30">
        <v>2.4</v>
      </c>
      <c r="P65" s="30">
        <v>2.8</v>
      </c>
      <c r="Q65" s="30">
        <v>3.4</v>
      </c>
      <c r="R65" s="30">
        <v>4</v>
      </c>
      <c r="S65" s="30">
        <v>2.6</v>
      </c>
      <c r="T65" s="30">
        <v>3.4</v>
      </c>
      <c r="U65" s="31">
        <f t="shared" si="40"/>
        <v>8.3520000000000003</v>
      </c>
      <c r="V65" s="31">
        <f t="shared" si="41"/>
        <v>7.8240000000000007</v>
      </c>
      <c r="W65" s="31">
        <f t="shared" si="42"/>
        <v>14.364000000000001</v>
      </c>
      <c r="X65" s="31">
        <f t="shared" si="43"/>
        <v>22.208000000000002</v>
      </c>
      <c r="Y65" s="31">
        <f t="shared" si="44"/>
        <v>29.923999999999999</v>
      </c>
      <c r="Z65" s="31">
        <f t="shared" si="45"/>
        <v>26.640000000000004</v>
      </c>
      <c r="AA65" s="31">
        <f t="shared" si="46"/>
        <v>28.535999999999998</v>
      </c>
      <c r="AB65" s="31">
        <f t="shared" si="47"/>
        <v>27.624000000000002</v>
      </c>
      <c r="AC65" s="32">
        <f t="shared" si="34"/>
        <v>28.143319212550459</v>
      </c>
      <c r="AD65" s="32">
        <f t="shared" si="35"/>
        <v>23.570547941822586</v>
      </c>
      <c r="AE65" s="32">
        <f t="shared" si="36"/>
        <v>15.488080934588815</v>
      </c>
      <c r="AF65" s="33">
        <f t="shared" si="48"/>
        <v>56.947999999999993</v>
      </c>
      <c r="AG65" s="33">
        <f t="shared" si="49"/>
        <v>67.576000000000008</v>
      </c>
      <c r="AH65" s="33">
        <f t="shared" si="50"/>
        <v>68.536000000000001</v>
      </c>
      <c r="AI65" s="33">
        <f t="shared" si="51"/>
        <v>66.091999999999999</v>
      </c>
      <c r="AJ65" s="33">
        <f t="shared" si="52"/>
        <v>61.576000000000001</v>
      </c>
      <c r="AK65" s="33">
        <f t="shared" si="53"/>
        <v>66.06</v>
      </c>
      <c r="AL65" s="33">
        <f t="shared" si="54"/>
        <v>63.963999999999999</v>
      </c>
      <c r="AM65" s="33">
        <f t="shared" si="55"/>
        <v>62.776000000000003</v>
      </c>
      <c r="AN65" s="32">
        <f t="shared" si="56"/>
        <v>25.641136298588535</v>
      </c>
      <c r="AO65" s="34">
        <v>1</v>
      </c>
      <c r="AP65" s="35">
        <v>51.4</v>
      </c>
      <c r="AQ65" s="35">
        <v>62.6</v>
      </c>
      <c r="AR65" s="35">
        <v>70.8</v>
      </c>
      <c r="AS65" s="35">
        <v>81</v>
      </c>
      <c r="AT65" s="35">
        <v>90.4</v>
      </c>
      <c r="AU65" s="35">
        <v>96.2</v>
      </c>
      <c r="AV65" s="35">
        <v>94.7</v>
      </c>
      <c r="AW65" s="35">
        <v>92.3</v>
      </c>
      <c r="AX65" s="34">
        <v>2</v>
      </c>
      <c r="AY65" s="35">
        <v>59.5</v>
      </c>
      <c r="AZ65" s="35">
        <v>68.900000000000006</v>
      </c>
      <c r="BA65" s="35">
        <v>78.3</v>
      </c>
      <c r="BB65" s="35">
        <v>84.3</v>
      </c>
      <c r="BC65" s="35">
        <v>92.8</v>
      </c>
      <c r="BD65" s="35">
        <v>96.3</v>
      </c>
      <c r="BE65" s="35">
        <v>94</v>
      </c>
      <c r="BF65" s="35">
        <v>90</v>
      </c>
      <c r="BG65" s="34">
        <v>3</v>
      </c>
      <c r="BH65" s="35">
        <v>59.8</v>
      </c>
      <c r="BI65" s="35">
        <v>71.099999999999994</v>
      </c>
      <c r="BJ65" s="35">
        <v>80.8</v>
      </c>
      <c r="BK65" s="35">
        <v>88</v>
      </c>
      <c r="BL65" s="35">
        <v>95</v>
      </c>
      <c r="BM65" s="35">
        <v>94.4</v>
      </c>
      <c r="BN65" s="35">
        <v>94.1</v>
      </c>
      <c r="BO65" s="35">
        <v>89</v>
      </c>
      <c r="BP65" s="34">
        <v>4</v>
      </c>
      <c r="BQ65" s="35">
        <v>65.400000000000006</v>
      </c>
      <c r="BR65" s="35">
        <v>77.2</v>
      </c>
      <c r="BS65" s="35">
        <v>84.5</v>
      </c>
      <c r="BT65" s="35">
        <v>89.8</v>
      </c>
      <c r="BU65" s="35">
        <v>95.5</v>
      </c>
      <c r="BV65" s="35">
        <v>94.3</v>
      </c>
      <c r="BW65" s="35">
        <v>92.5</v>
      </c>
      <c r="BX65" s="35">
        <v>88.8</v>
      </c>
      <c r="BY65" s="34">
        <v>5</v>
      </c>
      <c r="BZ65" s="35">
        <v>65.3</v>
      </c>
      <c r="CA65" s="35">
        <v>77.400000000000006</v>
      </c>
      <c r="CB65" s="35">
        <v>86.5</v>
      </c>
      <c r="CC65" s="35">
        <v>92.5</v>
      </c>
      <c r="CD65" s="35">
        <v>96.4</v>
      </c>
      <c r="CE65" s="35">
        <v>93</v>
      </c>
      <c r="CF65" s="35">
        <v>90.4</v>
      </c>
      <c r="CG65" s="35">
        <v>83.7</v>
      </c>
      <c r="CH65" s="34">
        <v>6</v>
      </c>
      <c r="CI65" s="35">
        <v>70.7</v>
      </c>
      <c r="CJ65" s="35">
        <v>82</v>
      </c>
      <c r="CK65" s="35">
        <v>89.3</v>
      </c>
      <c r="CL65" s="35">
        <v>93.3</v>
      </c>
      <c r="CM65" s="35">
        <v>95.5</v>
      </c>
      <c r="CN65" s="35">
        <v>93</v>
      </c>
      <c r="CO65" s="35">
        <v>90.1</v>
      </c>
      <c r="CP65" s="35">
        <v>83</v>
      </c>
      <c r="CQ65" s="34">
        <v>7</v>
      </c>
      <c r="CR65" s="35">
        <v>75.599999999999994</v>
      </c>
      <c r="CS65" s="35">
        <v>84.2</v>
      </c>
      <c r="CT65" s="35">
        <v>90.1</v>
      </c>
      <c r="CU65" s="35">
        <v>93.6</v>
      </c>
      <c r="CV65" s="35">
        <v>96.2</v>
      </c>
      <c r="CW65" s="35">
        <v>91.3</v>
      </c>
      <c r="CX65" s="35">
        <v>87.9</v>
      </c>
      <c r="CY65" s="35">
        <v>81.900000000000006</v>
      </c>
      <c r="CZ65" s="34">
        <v>8</v>
      </c>
      <c r="DA65" s="35">
        <v>77.599999999999994</v>
      </c>
      <c r="DB65" s="35">
        <v>88</v>
      </c>
      <c r="DC65" s="35">
        <v>93.4</v>
      </c>
      <c r="DD65" s="35">
        <v>93.8</v>
      </c>
      <c r="DE65" s="35">
        <v>94.2</v>
      </c>
      <c r="DF65" s="35">
        <v>91.4</v>
      </c>
      <c r="DG65" s="35">
        <v>87.9</v>
      </c>
      <c r="DH65" s="35">
        <v>79.900000000000006</v>
      </c>
      <c r="DI65" s="35">
        <v>1</v>
      </c>
      <c r="DJ65" s="36">
        <f t="shared" si="57"/>
        <v>43.048000000000002</v>
      </c>
      <c r="DK65" s="36">
        <f t="shared" si="58"/>
        <v>54.776000000000003</v>
      </c>
      <c r="DL65" s="36">
        <f t="shared" si="59"/>
        <v>56.435999999999993</v>
      </c>
      <c r="DM65" s="36">
        <f t="shared" si="60"/>
        <v>58.792000000000002</v>
      </c>
      <c r="DN65" s="36">
        <f t="shared" si="61"/>
        <v>60.476000000000006</v>
      </c>
      <c r="DO65" s="36">
        <f t="shared" si="62"/>
        <v>69.56</v>
      </c>
      <c r="DP65" s="36">
        <f t="shared" si="63"/>
        <v>66.164000000000001</v>
      </c>
      <c r="DQ65" s="36">
        <f t="shared" si="64"/>
        <v>64.675999999999988</v>
      </c>
      <c r="DR65" s="35">
        <v>66</v>
      </c>
      <c r="DS65" s="36">
        <f t="shared" si="65"/>
        <v>51.147999999999996</v>
      </c>
      <c r="DT65" s="36">
        <f t="shared" si="66"/>
        <v>61.076000000000008</v>
      </c>
      <c r="DU65" s="36">
        <f t="shared" si="67"/>
        <v>63.935999999999993</v>
      </c>
      <c r="DV65" s="36">
        <f t="shared" si="68"/>
        <v>62.091999999999999</v>
      </c>
      <c r="DW65" s="36">
        <f t="shared" si="69"/>
        <v>62.875999999999998</v>
      </c>
      <c r="DX65" s="36">
        <f t="shared" si="70"/>
        <v>69.66</v>
      </c>
      <c r="DY65" s="36">
        <f t="shared" si="71"/>
        <v>65.463999999999999</v>
      </c>
      <c r="DZ65" s="36">
        <f t="shared" si="72"/>
        <v>62.375999999999998</v>
      </c>
      <c r="EA65" s="35">
        <v>67</v>
      </c>
      <c r="EB65" s="36">
        <f t="shared" si="73"/>
        <v>51.447999999999993</v>
      </c>
      <c r="EC65" s="36">
        <f t="shared" si="74"/>
        <v>63.275999999999996</v>
      </c>
      <c r="ED65" s="36">
        <f t="shared" si="75"/>
        <v>66.435999999999993</v>
      </c>
      <c r="EE65" s="36">
        <f t="shared" si="76"/>
        <v>65.792000000000002</v>
      </c>
      <c r="EF65" s="36">
        <f t="shared" si="77"/>
        <v>65.075999999999993</v>
      </c>
      <c r="EG65" s="36">
        <f t="shared" si="78"/>
        <v>67.760000000000005</v>
      </c>
      <c r="EH65" s="36">
        <f t="shared" si="79"/>
        <v>65.563999999999993</v>
      </c>
      <c r="EI65" s="36">
        <f t="shared" si="80"/>
        <v>61.375999999999998</v>
      </c>
      <c r="EJ65" s="35">
        <v>68</v>
      </c>
      <c r="EK65" s="36">
        <f t="shared" si="81"/>
        <v>57.048000000000002</v>
      </c>
      <c r="EL65" s="36">
        <f t="shared" si="82"/>
        <v>69.376000000000005</v>
      </c>
      <c r="EM65" s="36">
        <f t="shared" si="83"/>
        <v>70.135999999999996</v>
      </c>
      <c r="EN65" s="36">
        <f t="shared" si="84"/>
        <v>67.591999999999999</v>
      </c>
      <c r="EO65" s="36">
        <f t="shared" si="85"/>
        <v>65.575999999999993</v>
      </c>
      <c r="EP65" s="36">
        <f t="shared" si="86"/>
        <v>67.66</v>
      </c>
      <c r="EQ65" s="36">
        <f t="shared" si="87"/>
        <v>63.963999999999999</v>
      </c>
      <c r="ER65" s="36">
        <f t="shared" si="88"/>
        <v>61.175999999999995</v>
      </c>
      <c r="ES65" s="35">
        <v>69</v>
      </c>
      <c r="ET65" s="36">
        <f t="shared" si="89"/>
        <v>56.947999999999993</v>
      </c>
      <c r="EU65" s="36">
        <f t="shared" si="90"/>
        <v>69.576000000000008</v>
      </c>
      <c r="EV65" s="36">
        <f t="shared" si="91"/>
        <v>72.135999999999996</v>
      </c>
      <c r="EW65" s="36">
        <f t="shared" si="92"/>
        <v>70.292000000000002</v>
      </c>
      <c r="EX65" s="36">
        <f t="shared" si="93"/>
        <v>66.475999999999999</v>
      </c>
      <c r="EY65" s="36">
        <f t="shared" si="94"/>
        <v>66.36</v>
      </c>
      <c r="EZ65" s="36">
        <f t="shared" si="95"/>
        <v>61.864000000000004</v>
      </c>
      <c r="FA65" s="36">
        <f t="shared" si="96"/>
        <v>56.076000000000001</v>
      </c>
      <c r="FB65" s="35">
        <v>70</v>
      </c>
      <c r="FC65" s="36">
        <f t="shared" si="97"/>
        <v>62.347999999999999</v>
      </c>
      <c r="FD65" s="36">
        <f t="shared" si="98"/>
        <v>74.176000000000002</v>
      </c>
      <c r="FE65" s="36">
        <f t="shared" si="99"/>
        <v>74.935999999999993</v>
      </c>
      <c r="FF65" s="36">
        <f t="shared" si="100"/>
        <v>71.091999999999999</v>
      </c>
      <c r="FG65" s="36">
        <f t="shared" si="101"/>
        <v>65.575999999999993</v>
      </c>
      <c r="FH65" s="36">
        <f t="shared" si="102"/>
        <v>66.36</v>
      </c>
      <c r="FI65" s="36">
        <f t="shared" si="103"/>
        <v>61.563999999999993</v>
      </c>
      <c r="FJ65" s="36">
        <f t="shared" si="104"/>
        <v>55.375999999999998</v>
      </c>
      <c r="FK65" s="35">
        <v>71</v>
      </c>
      <c r="FL65" s="36">
        <f t="shared" si="105"/>
        <v>67.24799999999999</v>
      </c>
      <c r="FM65" s="36">
        <f t="shared" si="106"/>
        <v>76.376000000000005</v>
      </c>
      <c r="FN65" s="36">
        <f t="shared" si="107"/>
        <v>75.73599999999999</v>
      </c>
      <c r="FO65" s="36">
        <f t="shared" si="108"/>
        <v>71.391999999999996</v>
      </c>
      <c r="FP65" s="36">
        <f t="shared" si="109"/>
        <v>66.27600000000001</v>
      </c>
      <c r="FQ65" s="36">
        <f t="shared" si="110"/>
        <v>64.66</v>
      </c>
      <c r="FR65" s="36">
        <f t="shared" si="111"/>
        <v>59.364000000000004</v>
      </c>
      <c r="FS65" s="36">
        <f t="shared" si="112"/>
        <v>54.276000000000003</v>
      </c>
      <c r="FT65" s="35">
        <v>72</v>
      </c>
      <c r="FU65" s="36">
        <f t="shared" si="113"/>
        <v>69.24799999999999</v>
      </c>
      <c r="FV65" s="36">
        <f t="shared" si="114"/>
        <v>80.176000000000002</v>
      </c>
      <c r="FW65" s="36">
        <f t="shared" si="115"/>
        <v>79.036000000000001</v>
      </c>
      <c r="FX65" s="36">
        <f t="shared" si="116"/>
        <v>71.591999999999999</v>
      </c>
      <c r="FY65" s="36">
        <f t="shared" si="117"/>
        <v>64.27600000000001</v>
      </c>
      <c r="FZ65" s="36">
        <f t="shared" si="118"/>
        <v>64.760000000000005</v>
      </c>
      <c r="GA65" s="36">
        <f t="shared" si="119"/>
        <v>59.364000000000004</v>
      </c>
      <c r="GB65" s="36">
        <f t="shared" si="120"/>
        <v>52.276000000000003</v>
      </c>
      <c r="GC65" s="35">
        <v>65</v>
      </c>
      <c r="GD65" s="36">
        <f t="shared" si="121"/>
        <v>27.272445005540717</v>
      </c>
      <c r="GE65" s="36">
        <f t="shared" si="122"/>
        <v>27.27712303219721</v>
      </c>
      <c r="GF65" s="35">
        <v>66</v>
      </c>
      <c r="GG65" s="36">
        <f t="shared" si="123"/>
        <v>26.587926343337543</v>
      </c>
      <c r="GH65" s="36">
        <f t="shared" si="124"/>
        <v>26.613788779144116</v>
      </c>
      <c r="GI65" s="35">
        <v>67</v>
      </c>
      <c r="GJ65" s="36">
        <f t="shared" si="125"/>
        <v>26.086381535535267</v>
      </c>
      <c r="GK65" s="36">
        <f t="shared" si="126"/>
        <v>26.111067846521649</v>
      </c>
      <c r="GL65" s="35">
        <v>68</v>
      </c>
      <c r="GM65" s="36">
        <f t="shared" si="127"/>
        <v>24.147911750379549</v>
      </c>
      <c r="GN65" s="36">
        <f t="shared" si="128"/>
        <v>24.20548903373961</v>
      </c>
      <c r="GO65" s="35">
        <v>69</v>
      </c>
      <c r="GP65" s="36">
        <f t="shared" si="129"/>
        <v>23.249354085402572</v>
      </c>
      <c r="GQ65" s="36">
        <f t="shared" si="130"/>
        <v>23.295042082231888</v>
      </c>
      <c r="GR65" s="35">
        <v>70</v>
      </c>
      <c r="GS65" s="36">
        <f t="shared" si="131"/>
        <v>20.882669589841313</v>
      </c>
      <c r="GT65" s="36">
        <f t="shared" si="132"/>
        <v>20.975024681064852</v>
      </c>
      <c r="GU65" s="35">
        <v>71</v>
      </c>
      <c r="GV65" s="36">
        <f t="shared" si="133"/>
        <v>19.655459286085559</v>
      </c>
      <c r="GW65" s="36">
        <f t="shared" si="134"/>
        <v>19.873731339767119</v>
      </c>
      <c r="GX65" s="35">
        <v>72</v>
      </c>
      <c r="GY65" s="36">
        <f t="shared" si="135"/>
        <v>16.700546817698978</v>
      </c>
      <c r="GZ65" s="36">
        <f t="shared" si="136"/>
        <v>16.874858062612091</v>
      </c>
      <c r="HA65" s="35">
        <v>-1.2</v>
      </c>
      <c r="HB65" s="35">
        <v>-0.49</v>
      </c>
      <c r="HC65" s="35">
        <v>0.14000000000000001</v>
      </c>
      <c r="HD65" s="35">
        <v>1.56</v>
      </c>
      <c r="HE65" s="35">
        <v>-2.98</v>
      </c>
      <c r="HF65" s="35">
        <v>-1.01</v>
      </c>
      <c r="HG65" s="35">
        <v>0.85</v>
      </c>
      <c r="HH65" s="35">
        <v>3.14</v>
      </c>
    </row>
    <row r="66" spans="1:216" x14ac:dyDescent="0.2">
      <c r="A66" s="8">
        <v>56</v>
      </c>
      <c r="D66" s="8" t="s">
        <v>939</v>
      </c>
      <c r="E66" s="29"/>
      <c r="F66" s="29"/>
      <c r="G66" s="29"/>
      <c r="H66" s="29"/>
      <c r="I66" s="29"/>
      <c r="J66" s="29"/>
      <c r="K66" s="29"/>
      <c r="L66" s="29"/>
      <c r="M66" s="30"/>
      <c r="N66" s="30"/>
      <c r="O66" s="30"/>
      <c r="P66" s="30"/>
      <c r="Q66" s="30"/>
      <c r="R66" s="30"/>
      <c r="S66" s="30"/>
      <c r="T66" s="30"/>
      <c r="U66" s="31">
        <f t="shared" si="40"/>
        <v>0</v>
      </c>
      <c r="V66" s="31">
        <f t="shared" si="41"/>
        <v>0</v>
      </c>
      <c r="W66" s="31">
        <f t="shared" si="42"/>
        <v>0</v>
      </c>
      <c r="X66" s="31">
        <f t="shared" si="43"/>
        <v>0</v>
      </c>
      <c r="Y66" s="31">
        <f t="shared" si="44"/>
        <v>0</v>
      </c>
      <c r="Z66" s="31">
        <f t="shared" si="45"/>
        <v>0</v>
      </c>
      <c r="AA66" s="31">
        <f t="shared" si="46"/>
        <v>0</v>
      </c>
      <c r="AB66" s="31">
        <f t="shared" si="47"/>
        <v>0</v>
      </c>
      <c r="AC66" s="32">
        <f t="shared" si="34"/>
        <v>-1.4641977937706968E-2</v>
      </c>
      <c r="AD66" s="32">
        <f t="shared" si="35"/>
        <v>2.4910512713808348E-2</v>
      </c>
      <c r="AE66" s="32">
        <f t="shared" si="36"/>
        <v>4.5595616594547202E-2</v>
      </c>
      <c r="AF66" s="33">
        <f t="shared" si="48"/>
        <v>65.3</v>
      </c>
      <c r="AG66" s="33">
        <f t="shared" si="49"/>
        <v>75.400000000000006</v>
      </c>
      <c r="AH66" s="33">
        <f t="shared" si="50"/>
        <v>82.9</v>
      </c>
      <c r="AI66" s="33">
        <f t="shared" si="51"/>
        <v>88.3</v>
      </c>
      <c r="AJ66" s="33">
        <f t="shared" si="52"/>
        <v>91.5</v>
      </c>
      <c r="AK66" s="33">
        <f t="shared" si="53"/>
        <v>92.7</v>
      </c>
      <c r="AL66" s="33">
        <f t="shared" si="54"/>
        <v>92.5</v>
      </c>
      <c r="AM66" s="33">
        <f t="shared" si="55"/>
        <v>90.4</v>
      </c>
      <c r="AN66" s="32">
        <f t="shared" si="56"/>
        <v>1.5128685188023212</v>
      </c>
      <c r="AO66" s="34">
        <v>1</v>
      </c>
      <c r="AP66" s="35">
        <v>51.4</v>
      </c>
      <c r="AQ66" s="35">
        <v>62.6</v>
      </c>
      <c r="AR66" s="35">
        <v>70.8</v>
      </c>
      <c r="AS66" s="35">
        <v>81</v>
      </c>
      <c r="AT66" s="35">
        <v>90.4</v>
      </c>
      <c r="AU66" s="35">
        <v>96.2</v>
      </c>
      <c r="AV66" s="35">
        <v>94.7</v>
      </c>
      <c r="AW66" s="35">
        <v>92.3</v>
      </c>
      <c r="AX66" s="34">
        <v>2</v>
      </c>
      <c r="AY66" s="35">
        <v>59.5</v>
      </c>
      <c r="AZ66" s="35">
        <v>68.900000000000006</v>
      </c>
      <c r="BA66" s="35">
        <v>78.3</v>
      </c>
      <c r="BB66" s="35">
        <v>84.3</v>
      </c>
      <c r="BC66" s="35">
        <v>92.8</v>
      </c>
      <c r="BD66" s="35">
        <v>96.3</v>
      </c>
      <c r="BE66" s="35">
        <v>94</v>
      </c>
      <c r="BF66" s="35">
        <v>90</v>
      </c>
      <c r="BG66" s="34">
        <v>3</v>
      </c>
      <c r="BH66" s="35">
        <v>59.8</v>
      </c>
      <c r="BI66" s="35">
        <v>71.099999999999994</v>
      </c>
      <c r="BJ66" s="35">
        <v>80.8</v>
      </c>
      <c r="BK66" s="35">
        <v>88</v>
      </c>
      <c r="BL66" s="35">
        <v>95</v>
      </c>
      <c r="BM66" s="35">
        <v>94.4</v>
      </c>
      <c r="BN66" s="35">
        <v>94.1</v>
      </c>
      <c r="BO66" s="35">
        <v>89</v>
      </c>
      <c r="BP66" s="34">
        <v>4</v>
      </c>
      <c r="BQ66" s="35">
        <v>65.400000000000006</v>
      </c>
      <c r="BR66" s="35">
        <v>77.2</v>
      </c>
      <c r="BS66" s="35">
        <v>84.5</v>
      </c>
      <c r="BT66" s="35">
        <v>89.8</v>
      </c>
      <c r="BU66" s="35">
        <v>95.5</v>
      </c>
      <c r="BV66" s="35">
        <v>94.3</v>
      </c>
      <c r="BW66" s="35">
        <v>92.5</v>
      </c>
      <c r="BX66" s="35">
        <v>88.8</v>
      </c>
      <c r="BY66" s="34">
        <v>5</v>
      </c>
      <c r="BZ66" s="35">
        <v>65.3</v>
      </c>
      <c r="CA66" s="35">
        <v>77.400000000000006</v>
      </c>
      <c r="CB66" s="35">
        <v>86.5</v>
      </c>
      <c r="CC66" s="35">
        <v>92.5</v>
      </c>
      <c r="CD66" s="35">
        <v>96.4</v>
      </c>
      <c r="CE66" s="35">
        <v>93</v>
      </c>
      <c r="CF66" s="35">
        <v>90.4</v>
      </c>
      <c r="CG66" s="35">
        <v>83.7</v>
      </c>
      <c r="CH66" s="34">
        <v>6</v>
      </c>
      <c r="CI66" s="35">
        <v>70.7</v>
      </c>
      <c r="CJ66" s="35">
        <v>82</v>
      </c>
      <c r="CK66" s="35">
        <v>89.3</v>
      </c>
      <c r="CL66" s="35">
        <v>93.3</v>
      </c>
      <c r="CM66" s="35">
        <v>95.5</v>
      </c>
      <c r="CN66" s="35">
        <v>93</v>
      </c>
      <c r="CO66" s="35">
        <v>90.1</v>
      </c>
      <c r="CP66" s="35">
        <v>83</v>
      </c>
      <c r="CQ66" s="34">
        <v>7</v>
      </c>
      <c r="CR66" s="35">
        <v>75.599999999999994</v>
      </c>
      <c r="CS66" s="35">
        <v>84.2</v>
      </c>
      <c r="CT66" s="35">
        <v>90.1</v>
      </c>
      <c r="CU66" s="35">
        <v>93.6</v>
      </c>
      <c r="CV66" s="35">
        <v>96.2</v>
      </c>
      <c r="CW66" s="35">
        <v>91.3</v>
      </c>
      <c r="CX66" s="35">
        <v>87.9</v>
      </c>
      <c r="CY66" s="35">
        <v>81.900000000000006</v>
      </c>
      <c r="CZ66" s="34">
        <v>8</v>
      </c>
      <c r="DA66" s="35">
        <v>77.599999999999994</v>
      </c>
      <c r="DB66" s="35">
        <v>88</v>
      </c>
      <c r="DC66" s="35">
        <v>93.4</v>
      </c>
      <c r="DD66" s="35">
        <v>93.8</v>
      </c>
      <c r="DE66" s="35">
        <v>94.2</v>
      </c>
      <c r="DF66" s="35">
        <v>91.4</v>
      </c>
      <c r="DG66" s="35">
        <v>87.9</v>
      </c>
      <c r="DH66" s="35">
        <v>79.900000000000006</v>
      </c>
      <c r="DI66" s="35">
        <v>1</v>
      </c>
      <c r="DJ66" s="36">
        <f t="shared" si="57"/>
        <v>51.4</v>
      </c>
      <c r="DK66" s="36">
        <f t="shared" si="58"/>
        <v>62.6</v>
      </c>
      <c r="DL66" s="36">
        <f t="shared" si="59"/>
        <v>70.8</v>
      </c>
      <c r="DM66" s="36">
        <f t="shared" si="60"/>
        <v>81</v>
      </c>
      <c r="DN66" s="36">
        <f t="shared" si="61"/>
        <v>90.4</v>
      </c>
      <c r="DO66" s="36">
        <f t="shared" si="62"/>
        <v>96.2</v>
      </c>
      <c r="DP66" s="36">
        <f t="shared" si="63"/>
        <v>94.7</v>
      </c>
      <c r="DQ66" s="36">
        <f t="shared" si="64"/>
        <v>92.3</v>
      </c>
      <c r="DR66" s="35">
        <v>67</v>
      </c>
      <c r="DS66" s="36">
        <f t="shared" si="65"/>
        <v>59.5</v>
      </c>
      <c r="DT66" s="36">
        <f t="shared" si="66"/>
        <v>68.900000000000006</v>
      </c>
      <c r="DU66" s="36">
        <f t="shared" si="67"/>
        <v>78.3</v>
      </c>
      <c r="DV66" s="36">
        <f t="shared" si="68"/>
        <v>84.3</v>
      </c>
      <c r="DW66" s="36">
        <f t="shared" si="69"/>
        <v>92.8</v>
      </c>
      <c r="DX66" s="36">
        <f t="shared" si="70"/>
        <v>96.3</v>
      </c>
      <c r="DY66" s="36">
        <f t="shared" si="71"/>
        <v>94</v>
      </c>
      <c r="DZ66" s="36">
        <f t="shared" si="72"/>
        <v>90</v>
      </c>
      <c r="EA66" s="35">
        <v>68</v>
      </c>
      <c r="EB66" s="36">
        <f t="shared" si="73"/>
        <v>59.8</v>
      </c>
      <c r="EC66" s="36">
        <f t="shared" si="74"/>
        <v>71.099999999999994</v>
      </c>
      <c r="ED66" s="36">
        <f t="shared" si="75"/>
        <v>80.8</v>
      </c>
      <c r="EE66" s="36">
        <f t="shared" si="76"/>
        <v>88</v>
      </c>
      <c r="EF66" s="36">
        <f t="shared" si="77"/>
        <v>95</v>
      </c>
      <c r="EG66" s="36">
        <f t="shared" si="78"/>
        <v>94.4</v>
      </c>
      <c r="EH66" s="36">
        <f t="shared" si="79"/>
        <v>94.1</v>
      </c>
      <c r="EI66" s="36">
        <f t="shared" si="80"/>
        <v>89</v>
      </c>
      <c r="EJ66" s="35">
        <v>69</v>
      </c>
      <c r="EK66" s="36">
        <f t="shared" si="81"/>
        <v>65.400000000000006</v>
      </c>
      <c r="EL66" s="36">
        <f t="shared" si="82"/>
        <v>77.2</v>
      </c>
      <c r="EM66" s="36">
        <f t="shared" si="83"/>
        <v>84.5</v>
      </c>
      <c r="EN66" s="36">
        <f t="shared" si="84"/>
        <v>89.8</v>
      </c>
      <c r="EO66" s="36">
        <f t="shared" si="85"/>
        <v>95.5</v>
      </c>
      <c r="EP66" s="36">
        <f t="shared" si="86"/>
        <v>94.3</v>
      </c>
      <c r="EQ66" s="36">
        <f t="shared" si="87"/>
        <v>92.5</v>
      </c>
      <c r="ER66" s="36">
        <f t="shared" si="88"/>
        <v>88.8</v>
      </c>
      <c r="ES66" s="35">
        <v>70</v>
      </c>
      <c r="ET66" s="36">
        <f t="shared" si="89"/>
        <v>65.3</v>
      </c>
      <c r="EU66" s="36">
        <f t="shared" si="90"/>
        <v>77.400000000000006</v>
      </c>
      <c r="EV66" s="36">
        <f t="shared" si="91"/>
        <v>86.5</v>
      </c>
      <c r="EW66" s="36">
        <f t="shared" si="92"/>
        <v>92.5</v>
      </c>
      <c r="EX66" s="36">
        <f t="shared" si="93"/>
        <v>96.4</v>
      </c>
      <c r="EY66" s="36">
        <f t="shared" si="94"/>
        <v>93</v>
      </c>
      <c r="EZ66" s="36">
        <f t="shared" si="95"/>
        <v>90.4</v>
      </c>
      <c r="FA66" s="36">
        <f t="shared" si="96"/>
        <v>83.7</v>
      </c>
      <c r="FB66" s="35">
        <v>71</v>
      </c>
      <c r="FC66" s="36">
        <f t="shared" si="97"/>
        <v>70.7</v>
      </c>
      <c r="FD66" s="36">
        <f t="shared" si="98"/>
        <v>82</v>
      </c>
      <c r="FE66" s="36">
        <f t="shared" si="99"/>
        <v>89.3</v>
      </c>
      <c r="FF66" s="36">
        <f t="shared" si="100"/>
        <v>93.3</v>
      </c>
      <c r="FG66" s="36">
        <f t="shared" si="101"/>
        <v>95.5</v>
      </c>
      <c r="FH66" s="36">
        <f t="shared" si="102"/>
        <v>93</v>
      </c>
      <c r="FI66" s="36">
        <f t="shared" si="103"/>
        <v>90.1</v>
      </c>
      <c r="FJ66" s="36">
        <f t="shared" si="104"/>
        <v>83</v>
      </c>
      <c r="FK66" s="35">
        <v>72</v>
      </c>
      <c r="FL66" s="36">
        <f t="shared" si="105"/>
        <v>75.599999999999994</v>
      </c>
      <c r="FM66" s="36">
        <f t="shared" si="106"/>
        <v>84.2</v>
      </c>
      <c r="FN66" s="36">
        <f t="shared" si="107"/>
        <v>90.1</v>
      </c>
      <c r="FO66" s="36">
        <f t="shared" si="108"/>
        <v>93.6</v>
      </c>
      <c r="FP66" s="36">
        <f t="shared" si="109"/>
        <v>96.2</v>
      </c>
      <c r="FQ66" s="36">
        <f t="shared" si="110"/>
        <v>91.3</v>
      </c>
      <c r="FR66" s="36">
        <f t="shared" si="111"/>
        <v>87.9</v>
      </c>
      <c r="FS66" s="36">
        <f t="shared" si="112"/>
        <v>81.900000000000006</v>
      </c>
      <c r="FT66" s="35">
        <v>73</v>
      </c>
      <c r="FU66" s="36">
        <f t="shared" si="113"/>
        <v>77.599999999999994</v>
      </c>
      <c r="FV66" s="36">
        <f t="shared" si="114"/>
        <v>88</v>
      </c>
      <c r="FW66" s="36">
        <f t="shared" si="115"/>
        <v>93.4</v>
      </c>
      <c r="FX66" s="36">
        <f t="shared" si="116"/>
        <v>93.8</v>
      </c>
      <c r="FY66" s="36">
        <f t="shared" si="117"/>
        <v>94.2</v>
      </c>
      <c r="FZ66" s="36">
        <f t="shared" si="118"/>
        <v>91.4</v>
      </c>
      <c r="GA66" s="36">
        <f t="shared" si="119"/>
        <v>87.9</v>
      </c>
      <c r="GB66" s="36">
        <f t="shared" si="120"/>
        <v>79.900000000000006</v>
      </c>
      <c r="GC66" s="35">
        <v>66</v>
      </c>
      <c r="GD66" s="36">
        <f t="shared" si="121"/>
        <v>-2.3603849250278586E-2</v>
      </c>
      <c r="GE66" s="36">
        <f t="shared" si="122"/>
        <v>-2.3544224454084883E-2</v>
      </c>
      <c r="GF66" s="35">
        <v>67</v>
      </c>
      <c r="GG66" s="36">
        <f t="shared" si="123"/>
        <v>-1.2384835451356935E-2</v>
      </c>
      <c r="GH66" s="36">
        <f t="shared" si="124"/>
        <v>-1.1998855162644873E-2</v>
      </c>
      <c r="GI66" s="35">
        <v>68</v>
      </c>
      <c r="GJ66" s="36">
        <f t="shared" si="125"/>
        <v>-2.0040529691527809E-2</v>
      </c>
      <c r="GK66" s="36">
        <f t="shared" si="126"/>
        <v>-1.9627671504537147E-2</v>
      </c>
      <c r="GL66" s="35">
        <v>69</v>
      </c>
      <c r="GM66" s="36">
        <f t="shared" si="127"/>
        <v>-2.9994818512207644E-2</v>
      </c>
      <c r="GN66" s="36">
        <f t="shared" si="128"/>
        <v>-2.8499066434065412E-2</v>
      </c>
      <c r="GO66" s="35">
        <v>70</v>
      </c>
      <c r="GP66" s="36">
        <f t="shared" si="129"/>
        <v>1.1033250097071345E-2</v>
      </c>
      <c r="GQ66" s="36">
        <f t="shared" si="130"/>
        <v>1.2508825519844891E-2</v>
      </c>
      <c r="GR66" s="35">
        <v>71</v>
      </c>
      <c r="GS66" s="36">
        <f t="shared" si="131"/>
        <v>3.2452499206684138E-2</v>
      </c>
      <c r="GT66" s="36">
        <f t="shared" si="132"/>
        <v>3.7596330632538866E-2</v>
      </c>
      <c r="GU66" s="35">
        <v>72</v>
      </c>
      <c r="GV66" s="36">
        <f t="shared" si="133"/>
        <v>4.2495075939370963E-2</v>
      </c>
      <c r="GW66" s="36">
        <f t="shared" si="134"/>
        <v>5.8447665967733542E-2</v>
      </c>
      <c r="GX66" s="35">
        <v>73</v>
      </c>
      <c r="GY66" s="36">
        <f t="shared" si="135"/>
        <v>-2.9037543498589002E-5</v>
      </c>
      <c r="GZ66" s="36">
        <f t="shared" si="136"/>
        <v>2.5034014590687548E-2</v>
      </c>
      <c r="HA66" s="35">
        <v>-1.2</v>
      </c>
      <c r="HB66" s="35">
        <v>-0.49</v>
      </c>
      <c r="HC66" s="35">
        <v>0.14000000000000001</v>
      </c>
      <c r="HD66" s="35">
        <v>1.56</v>
      </c>
      <c r="HE66" s="35">
        <v>-2.98</v>
      </c>
      <c r="HF66" s="35">
        <v>-1.01</v>
      </c>
      <c r="HG66" s="35">
        <v>0.85</v>
      </c>
      <c r="HH66" s="35">
        <v>3.14</v>
      </c>
    </row>
    <row r="67" spans="1:216" x14ac:dyDescent="0.2">
      <c r="A67" s="8">
        <v>57</v>
      </c>
      <c r="D67" s="8" t="s">
        <v>940</v>
      </c>
      <c r="E67" s="29"/>
      <c r="F67" s="29"/>
      <c r="G67" s="29"/>
      <c r="H67" s="29"/>
      <c r="I67" s="29"/>
      <c r="J67" s="29"/>
      <c r="K67" s="29"/>
      <c r="L67" s="29"/>
      <c r="M67" s="30"/>
      <c r="N67" s="30"/>
      <c r="O67" s="30"/>
      <c r="P67" s="30"/>
      <c r="Q67" s="30"/>
      <c r="R67" s="30"/>
      <c r="S67" s="30"/>
      <c r="T67" s="30"/>
      <c r="U67" s="31">
        <f t="shared" si="40"/>
        <v>0</v>
      </c>
      <c r="V67" s="31">
        <f t="shared" si="41"/>
        <v>0</v>
      </c>
      <c r="W67" s="31">
        <f t="shared" si="42"/>
        <v>0</v>
      </c>
      <c r="X67" s="31">
        <f t="shared" si="43"/>
        <v>0</v>
      </c>
      <c r="Y67" s="31">
        <f t="shared" si="44"/>
        <v>0</v>
      </c>
      <c r="Z67" s="31">
        <f t="shared" si="45"/>
        <v>0</v>
      </c>
      <c r="AA67" s="31">
        <f t="shared" si="46"/>
        <v>0</v>
      </c>
      <c r="AB67" s="31">
        <f t="shared" si="47"/>
        <v>0</v>
      </c>
      <c r="AC67" s="32">
        <f t="shared" si="34"/>
        <v>-1.4641977937706968E-2</v>
      </c>
      <c r="AD67" s="32">
        <f t="shared" si="35"/>
        <v>2.4910512713808348E-2</v>
      </c>
      <c r="AE67" s="32">
        <f t="shared" si="36"/>
        <v>4.5595616594547202E-2</v>
      </c>
      <c r="AF67" s="33">
        <f t="shared" si="48"/>
        <v>65.3</v>
      </c>
      <c r="AG67" s="33">
        <f t="shared" si="49"/>
        <v>75.400000000000006</v>
      </c>
      <c r="AH67" s="33">
        <f t="shared" si="50"/>
        <v>82.9</v>
      </c>
      <c r="AI67" s="33">
        <f t="shared" si="51"/>
        <v>88.3</v>
      </c>
      <c r="AJ67" s="33">
        <f t="shared" si="52"/>
        <v>91.5</v>
      </c>
      <c r="AK67" s="33">
        <f t="shared" si="53"/>
        <v>92.7</v>
      </c>
      <c r="AL67" s="33">
        <f t="shared" si="54"/>
        <v>92.5</v>
      </c>
      <c r="AM67" s="33">
        <f t="shared" si="55"/>
        <v>90.4</v>
      </c>
      <c r="AN67" s="32">
        <f t="shared" si="56"/>
        <v>1.5128685188023212</v>
      </c>
      <c r="AO67" s="34">
        <v>1</v>
      </c>
      <c r="AP67" s="35">
        <v>51.4</v>
      </c>
      <c r="AQ67" s="35">
        <v>62.6</v>
      </c>
      <c r="AR67" s="35">
        <v>70.8</v>
      </c>
      <c r="AS67" s="35">
        <v>81</v>
      </c>
      <c r="AT67" s="35">
        <v>90.4</v>
      </c>
      <c r="AU67" s="35">
        <v>96.2</v>
      </c>
      <c r="AV67" s="35">
        <v>94.7</v>
      </c>
      <c r="AW67" s="35">
        <v>92.3</v>
      </c>
      <c r="AX67" s="34">
        <v>2</v>
      </c>
      <c r="AY67" s="35">
        <v>59.5</v>
      </c>
      <c r="AZ67" s="35">
        <v>68.900000000000006</v>
      </c>
      <c r="BA67" s="35">
        <v>78.3</v>
      </c>
      <c r="BB67" s="35">
        <v>84.3</v>
      </c>
      <c r="BC67" s="35">
        <v>92.8</v>
      </c>
      <c r="BD67" s="35">
        <v>96.3</v>
      </c>
      <c r="BE67" s="35">
        <v>94</v>
      </c>
      <c r="BF67" s="35">
        <v>90</v>
      </c>
      <c r="BG67" s="34">
        <v>3</v>
      </c>
      <c r="BH67" s="35">
        <v>59.8</v>
      </c>
      <c r="BI67" s="35">
        <v>71.099999999999994</v>
      </c>
      <c r="BJ67" s="35">
        <v>80.8</v>
      </c>
      <c r="BK67" s="35">
        <v>88</v>
      </c>
      <c r="BL67" s="35">
        <v>95</v>
      </c>
      <c r="BM67" s="35">
        <v>94.4</v>
      </c>
      <c r="BN67" s="35">
        <v>94.1</v>
      </c>
      <c r="BO67" s="35">
        <v>89</v>
      </c>
      <c r="BP67" s="34">
        <v>4</v>
      </c>
      <c r="BQ67" s="35">
        <v>65.400000000000006</v>
      </c>
      <c r="BR67" s="35">
        <v>77.2</v>
      </c>
      <c r="BS67" s="35">
        <v>84.5</v>
      </c>
      <c r="BT67" s="35">
        <v>89.8</v>
      </c>
      <c r="BU67" s="35">
        <v>95.5</v>
      </c>
      <c r="BV67" s="35">
        <v>94.3</v>
      </c>
      <c r="BW67" s="35">
        <v>92.5</v>
      </c>
      <c r="BX67" s="35">
        <v>88.8</v>
      </c>
      <c r="BY67" s="34">
        <v>5</v>
      </c>
      <c r="BZ67" s="35">
        <v>65.3</v>
      </c>
      <c r="CA67" s="35">
        <v>77.400000000000006</v>
      </c>
      <c r="CB67" s="35">
        <v>86.5</v>
      </c>
      <c r="CC67" s="35">
        <v>92.5</v>
      </c>
      <c r="CD67" s="35">
        <v>96.4</v>
      </c>
      <c r="CE67" s="35">
        <v>93</v>
      </c>
      <c r="CF67" s="35">
        <v>90.4</v>
      </c>
      <c r="CG67" s="35">
        <v>83.7</v>
      </c>
      <c r="CH67" s="34">
        <v>6</v>
      </c>
      <c r="CI67" s="35">
        <v>70.7</v>
      </c>
      <c r="CJ67" s="35">
        <v>82</v>
      </c>
      <c r="CK67" s="35">
        <v>89.3</v>
      </c>
      <c r="CL67" s="35">
        <v>93.3</v>
      </c>
      <c r="CM67" s="35">
        <v>95.5</v>
      </c>
      <c r="CN67" s="35">
        <v>93</v>
      </c>
      <c r="CO67" s="35">
        <v>90.1</v>
      </c>
      <c r="CP67" s="35">
        <v>83</v>
      </c>
      <c r="CQ67" s="34">
        <v>7</v>
      </c>
      <c r="CR67" s="35">
        <v>75.599999999999994</v>
      </c>
      <c r="CS67" s="35">
        <v>84.2</v>
      </c>
      <c r="CT67" s="35">
        <v>90.1</v>
      </c>
      <c r="CU67" s="35">
        <v>93.6</v>
      </c>
      <c r="CV67" s="35">
        <v>96.2</v>
      </c>
      <c r="CW67" s="35">
        <v>91.3</v>
      </c>
      <c r="CX67" s="35">
        <v>87.9</v>
      </c>
      <c r="CY67" s="35">
        <v>81.900000000000006</v>
      </c>
      <c r="CZ67" s="34">
        <v>8</v>
      </c>
      <c r="DA67" s="35">
        <v>77.599999999999994</v>
      </c>
      <c r="DB67" s="35">
        <v>88</v>
      </c>
      <c r="DC67" s="35">
        <v>93.4</v>
      </c>
      <c r="DD67" s="35">
        <v>93.8</v>
      </c>
      <c r="DE67" s="35">
        <v>94.2</v>
      </c>
      <c r="DF67" s="35">
        <v>91.4</v>
      </c>
      <c r="DG67" s="35">
        <v>87.9</v>
      </c>
      <c r="DH67" s="35">
        <v>79.900000000000006</v>
      </c>
      <c r="DI67" s="35">
        <v>1</v>
      </c>
      <c r="DJ67" s="36">
        <f t="shared" si="57"/>
        <v>51.4</v>
      </c>
      <c r="DK67" s="36">
        <f t="shared" si="58"/>
        <v>62.6</v>
      </c>
      <c r="DL67" s="36">
        <f t="shared" si="59"/>
        <v>70.8</v>
      </c>
      <c r="DM67" s="36">
        <f t="shared" si="60"/>
        <v>81</v>
      </c>
      <c r="DN67" s="36">
        <f t="shared" si="61"/>
        <v>90.4</v>
      </c>
      <c r="DO67" s="36">
        <f t="shared" si="62"/>
        <v>96.2</v>
      </c>
      <c r="DP67" s="36">
        <f t="shared" si="63"/>
        <v>94.7</v>
      </c>
      <c r="DQ67" s="36">
        <f t="shared" si="64"/>
        <v>92.3</v>
      </c>
      <c r="DR67" s="35">
        <v>68</v>
      </c>
      <c r="DS67" s="36">
        <f t="shared" si="65"/>
        <v>59.5</v>
      </c>
      <c r="DT67" s="36">
        <f t="shared" si="66"/>
        <v>68.900000000000006</v>
      </c>
      <c r="DU67" s="36">
        <f t="shared" si="67"/>
        <v>78.3</v>
      </c>
      <c r="DV67" s="36">
        <f t="shared" si="68"/>
        <v>84.3</v>
      </c>
      <c r="DW67" s="36">
        <f t="shared" si="69"/>
        <v>92.8</v>
      </c>
      <c r="DX67" s="36">
        <f t="shared" si="70"/>
        <v>96.3</v>
      </c>
      <c r="DY67" s="36">
        <f t="shared" si="71"/>
        <v>94</v>
      </c>
      <c r="DZ67" s="36">
        <f t="shared" si="72"/>
        <v>90</v>
      </c>
      <c r="EA67" s="35">
        <v>69</v>
      </c>
      <c r="EB67" s="36">
        <f t="shared" si="73"/>
        <v>59.8</v>
      </c>
      <c r="EC67" s="36">
        <f t="shared" si="74"/>
        <v>71.099999999999994</v>
      </c>
      <c r="ED67" s="36">
        <f t="shared" si="75"/>
        <v>80.8</v>
      </c>
      <c r="EE67" s="36">
        <f t="shared" si="76"/>
        <v>88</v>
      </c>
      <c r="EF67" s="36">
        <f t="shared" si="77"/>
        <v>95</v>
      </c>
      <c r="EG67" s="36">
        <f t="shared" si="78"/>
        <v>94.4</v>
      </c>
      <c r="EH67" s="36">
        <f t="shared" si="79"/>
        <v>94.1</v>
      </c>
      <c r="EI67" s="36">
        <f t="shared" si="80"/>
        <v>89</v>
      </c>
      <c r="EJ67" s="35">
        <v>70</v>
      </c>
      <c r="EK67" s="36">
        <f t="shared" si="81"/>
        <v>65.400000000000006</v>
      </c>
      <c r="EL67" s="36">
        <f t="shared" si="82"/>
        <v>77.2</v>
      </c>
      <c r="EM67" s="36">
        <f t="shared" si="83"/>
        <v>84.5</v>
      </c>
      <c r="EN67" s="36">
        <f t="shared" si="84"/>
        <v>89.8</v>
      </c>
      <c r="EO67" s="36">
        <f t="shared" si="85"/>
        <v>95.5</v>
      </c>
      <c r="EP67" s="36">
        <f t="shared" si="86"/>
        <v>94.3</v>
      </c>
      <c r="EQ67" s="36">
        <f t="shared" si="87"/>
        <v>92.5</v>
      </c>
      <c r="ER67" s="36">
        <f t="shared" si="88"/>
        <v>88.8</v>
      </c>
      <c r="ES67" s="35">
        <v>71</v>
      </c>
      <c r="ET67" s="36">
        <f t="shared" si="89"/>
        <v>65.3</v>
      </c>
      <c r="EU67" s="36">
        <f t="shared" si="90"/>
        <v>77.400000000000006</v>
      </c>
      <c r="EV67" s="36">
        <f t="shared" si="91"/>
        <v>86.5</v>
      </c>
      <c r="EW67" s="36">
        <f t="shared" si="92"/>
        <v>92.5</v>
      </c>
      <c r="EX67" s="36">
        <f t="shared" si="93"/>
        <v>96.4</v>
      </c>
      <c r="EY67" s="36">
        <f t="shared" si="94"/>
        <v>93</v>
      </c>
      <c r="EZ67" s="36">
        <f t="shared" si="95"/>
        <v>90.4</v>
      </c>
      <c r="FA67" s="36">
        <f t="shared" si="96"/>
        <v>83.7</v>
      </c>
      <c r="FB67" s="35">
        <v>72</v>
      </c>
      <c r="FC67" s="36">
        <f t="shared" si="97"/>
        <v>70.7</v>
      </c>
      <c r="FD67" s="36">
        <f t="shared" si="98"/>
        <v>82</v>
      </c>
      <c r="FE67" s="36">
        <f t="shared" si="99"/>
        <v>89.3</v>
      </c>
      <c r="FF67" s="36">
        <f t="shared" si="100"/>
        <v>93.3</v>
      </c>
      <c r="FG67" s="36">
        <f t="shared" si="101"/>
        <v>95.5</v>
      </c>
      <c r="FH67" s="36">
        <f t="shared" si="102"/>
        <v>93</v>
      </c>
      <c r="FI67" s="36">
        <f t="shared" si="103"/>
        <v>90.1</v>
      </c>
      <c r="FJ67" s="36">
        <f t="shared" si="104"/>
        <v>83</v>
      </c>
      <c r="FK67" s="35">
        <v>73</v>
      </c>
      <c r="FL67" s="36">
        <f t="shared" si="105"/>
        <v>75.599999999999994</v>
      </c>
      <c r="FM67" s="36">
        <f t="shared" si="106"/>
        <v>84.2</v>
      </c>
      <c r="FN67" s="36">
        <f t="shared" si="107"/>
        <v>90.1</v>
      </c>
      <c r="FO67" s="36">
        <f t="shared" si="108"/>
        <v>93.6</v>
      </c>
      <c r="FP67" s="36">
        <f t="shared" si="109"/>
        <v>96.2</v>
      </c>
      <c r="FQ67" s="36">
        <f t="shared" si="110"/>
        <v>91.3</v>
      </c>
      <c r="FR67" s="36">
        <f t="shared" si="111"/>
        <v>87.9</v>
      </c>
      <c r="FS67" s="36">
        <f t="shared" si="112"/>
        <v>81.900000000000006</v>
      </c>
      <c r="FT67" s="35">
        <v>74</v>
      </c>
      <c r="FU67" s="36">
        <f t="shared" si="113"/>
        <v>77.599999999999994</v>
      </c>
      <c r="FV67" s="36">
        <f t="shared" si="114"/>
        <v>88</v>
      </c>
      <c r="FW67" s="36">
        <f t="shared" si="115"/>
        <v>93.4</v>
      </c>
      <c r="FX67" s="36">
        <f t="shared" si="116"/>
        <v>93.8</v>
      </c>
      <c r="FY67" s="36">
        <f t="shared" si="117"/>
        <v>94.2</v>
      </c>
      <c r="FZ67" s="36">
        <f t="shared" si="118"/>
        <v>91.4</v>
      </c>
      <c r="GA67" s="36">
        <f t="shared" si="119"/>
        <v>87.9</v>
      </c>
      <c r="GB67" s="36">
        <f t="shared" si="120"/>
        <v>79.900000000000006</v>
      </c>
      <c r="GC67" s="35">
        <v>67</v>
      </c>
      <c r="GD67" s="36">
        <f t="shared" si="121"/>
        <v>-2.3603849250278586E-2</v>
      </c>
      <c r="GE67" s="36">
        <f t="shared" si="122"/>
        <v>-2.3544224454084883E-2</v>
      </c>
      <c r="GF67" s="35">
        <v>68</v>
      </c>
      <c r="GG67" s="36">
        <f t="shared" si="123"/>
        <v>-1.2384835451356935E-2</v>
      </c>
      <c r="GH67" s="36">
        <f t="shared" si="124"/>
        <v>-1.1998855162644873E-2</v>
      </c>
      <c r="GI67" s="35">
        <v>69</v>
      </c>
      <c r="GJ67" s="36">
        <f t="shared" si="125"/>
        <v>-2.0040529691527809E-2</v>
      </c>
      <c r="GK67" s="36">
        <f t="shared" si="126"/>
        <v>-1.9627671504537147E-2</v>
      </c>
      <c r="GL67" s="35">
        <v>70</v>
      </c>
      <c r="GM67" s="36">
        <f t="shared" si="127"/>
        <v>-2.9994818512207644E-2</v>
      </c>
      <c r="GN67" s="36">
        <f t="shared" si="128"/>
        <v>-2.8499066434065412E-2</v>
      </c>
      <c r="GO67" s="35">
        <v>71</v>
      </c>
      <c r="GP67" s="36">
        <f t="shared" si="129"/>
        <v>1.1033250097071345E-2</v>
      </c>
      <c r="GQ67" s="36">
        <f t="shared" si="130"/>
        <v>1.2508825519844891E-2</v>
      </c>
      <c r="GR67" s="35">
        <v>72</v>
      </c>
      <c r="GS67" s="36">
        <f t="shared" si="131"/>
        <v>3.2452499206684138E-2</v>
      </c>
      <c r="GT67" s="36">
        <f t="shared" si="132"/>
        <v>3.7596330632538866E-2</v>
      </c>
      <c r="GU67" s="35">
        <v>73</v>
      </c>
      <c r="GV67" s="36">
        <f t="shared" si="133"/>
        <v>4.2495075939370963E-2</v>
      </c>
      <c r="GW67" s="36">
        <f t="shared" si="134"/>
        <v>5.8447665967733542E-2</v>
      </c>
      <c r="GX67" s="35">
        <v>74</v>
      </c>
      <c r="GY67" s="36">
        <f t="shared" si="135"/>
        <v>-2.9037543498589002E-5</v>
      </c>
      <c r="GZ67" s="36">
        <f t="shared" si="136"/>
        <v>2.5034014590687548E-2</v>
      </c>
      <c r="HA67" s="35">
        <v>-1.2</v>
      </c>
      <c r="HB67" s="35">
        <v>-0.49</v>
      </c>
      <c r="HC67" s="35">
        <v>0.14000000000000001</v>
      </c>
      <c r="HD67" s="35">
        <v>1.56</v>
      </c>
      <c r="HE67" s="35">
        <v>-2.98</v>
      </c>
      <c r="HF67" s="35">
        <v>-1.01</v>
      </c>
      <c r="HG67" s="35">
        <v>0.85</v>
      </c>
      <c r="HH67" s="35">
        <v>3.14</v>
      </c>
    </row>
    <row r="68" spans="1:216" x14ac:dyDescent="0.2">
      <c r="A68" s="8">
        <v>58</v>
      </c>
      <c r="D68" s="8" t="s">
        <v>941</v>
      </c>
      <c r="E68" s="29"/>
      <c r="F68" s="29"/>
      <c r="G68" s="29"/>
      <c r="H68" s="29"/>
      <c r="I68" s="29"/>
      <c r="J68" s="29"/>
      <c r="K68" s="29"/>
      <c r="L68" s="29"/>
      <c r="M68" s="30"/>
      <c r="N68" s="30"/>
      <c r="O68" s="30"/>
      <c r="P68" s="30"/>
      <c r="Q68" s="30"/>
      <c r="R68" s="30"/>
      <c r="S68" s="30"/>
      <c r="T68" s="30"/>
      <c r="U68" s="31">
        <f t="shared" si="40"/>
        <v>0</v>
      </c>
      <c r="V68" s="31">
        <f t="shared" si="41"/>
        <v>0</v>
      </c>
      <c r="W68" s="31">
        <f t="shared" si="42"/>
        <v>0</v>
      </c>
      <c r="X68" s="31">
        <f t="shared" si="43"/>
        <v>0</v>
      </c>
      <c r="Y68" s="31">
        <f t="shared" si="44"/>
        <v>0</v>
      </c>
      <c r="Z68" s="31">
        <f t="shared" si="45"/>
        <v>0</v>
      </c>
      <c r="AA68" s="31">
        <f t="shared" si="46"/>
        <v>0</v>
      </c>
      <c r="AB68" s="31">
        <f t="shared" si="47"/>
        <v>0</v>
      </c>
      <c r="AC68" s="32">
        <f t="shared" si="34"/>
        <v>-1.4641977937706968E-2</v>
      </c>
      <c r="AD68" s="32">
        <f t="shared" si="35"/>
        <v>2.4910512713808348E-2</v>
      </c>
      <c r="AE68" s="32">
        <f t="shared" si="36"/>
        <v>4.5595616594547202E-2</v>
      </c>
      <c r="AF68" s="33">
        <f t="shared" si="48"/>
        <v>65.3</v>
      </c>
      <c r="AG68" s="33">
        <f t="shared" si="49"/>
        <v>75.400000000000006</v>
      </c>
      <c r="AH68" s="33">
        <f t="shared" si="50"/>
        <v>82.9</v>
      </c>
      <c r="AI68" s="33">
        <f t="shared" si="51"/>
        <v>88.3</v>
      </c>
      <c r="AJ68" s="33">
        <f t="shared" si="52"/>
        <v>91.5</v>
      </c>
      <c r="AK68" s="33">
        <f t="shared" si="53"/>
        <v>92.7</v>
      </c>
      <c r="AL68" s="33">
        <f t="shared" si="54"/>
        <v>92.5</v>
      </c>
      <c r="AM68" s="33">
        <f t="shared" si="55"/>
        <v>90.4</v>
      </c>
      <c r="AN68" s="32">
        <f t="shared" si="56"/>
        <v>1.5128685188023212</v>
      </c>
      <c r="AO68" s="34">
        <v>1</v>
      </c>
      <c r="AP68" s="35">
        <v>51.4</v>
      </c>
      <c r="AQ68" s="35">
        <v>62.6</v>
      </c>
      <c r="AR68" s="35">
        <v>70.8</v>
      </c>
      <c r="AS68" s="35">
        <v>81</v>
      </c>
      <c r="AT68" s="35">
        <v>90.4</v>
      </c>
      <c r="AU68" s="35">
        <v>96.2</v>
      </c>
      <c r="AV68" s="35">
        <v>94.7</v>
      </c>
      <c r="AW68" s="35">
        <v>92.3</v>
      </c>
      <c r="AX68" s="34">
        <v>2</v>
      </c>
      <c r="AY68" s="35">
        <v>59.5</v>
      </c>
      <c r="AZ68" s="35">
        <v>68.900000000000006</v>
      </c>
      <c r="BA68" s="35">
        <v>78.3</v>
      </c>
      <c r="BB68" s="35">
        <v>84.3</v>
      </c>
      <c r="BC68" s="35">
        <v>92.8</v>
      </c>
      <c r="BD68" s="35">
        <v>96.3</v>
      </c>
      <c r="BE68" s="35">
        <v>94</v>
      </c>
      <c r="BF68" s="35">
        <v>90</v>
      </c>
      <c r="BG68" s="34">
        <v>3</v>
      </c>
      <c r="BH68" s="35">
        <v>59.8</v>
      </c>
      <c r="BI68" s="35">
        <v>71.099999999999994</v>
      </c>
      <c r="BJ68" s="35">
        <v>80.8</v>
      </c>
      <c r="BK68" s="35">
        <v>88</v>
      </c>
      <c r="BL68" s="35">
        <v>95</v>
      </c>
      <c r="BM68" s="35">
        <v>94.4</v>
      </c>
      <c r="BN68" s="35">
        <v>94.1</v>
      </c>
      <c r="BO68" s="35">
        <v>89</v>
      </c>
      <c r="BP68" s="34">
        <v>4</v>
      </c>
      <c r="BQ68" s="35">
        <v>65.400000000000006</v>
      </c>
      <c r="BR68" s="35">
        <v>77.2</v>
      </c>
      <c r="BS68" s="35">
        <v>84.5</v>
      </c>
      <c r="BT68" s="35">
        <v>89.8</v>
      </c>
      <c r="BU68" s="35">
        <v>95.5</v>
      </c>
      <c r="BV68" s="35">
        <v>94.3</v>
      </c>
      <c r="BW68" s="35">
        <v>92.5</v>
      </c>
      <c r="BX68" s="35">
        <v>88.8</v>
      </c>
      <c r="BY68" s="34">
        <v>5</v>
      </c>
      <c r="BZ68" s="35">
        <v>65.3</v>
      </c>
      <c r="CA68" s="35">
        <v>77.400000000000006</v>
      </c>
      <c r="CB68" s="35">
        <v>86.5</v>
      </c>
      <c r="CC68" s="35">
        <v>92.5</v>
      </c>
      <c r="CD68" s="35">
        <v>96.4</v>
      </c>
      <c r="CE68" s="35">
        <v>93</v>
      </c>
      <c r="CF68" s="35">
        <v>90.4</v>
      </c>
      <c r="CG68" s="35">
        <v>83.7</v>
      </c>
      <c r="CH68" s="34">
        <v>6</v>
      </c>
      <c r="CI68" s="35">
        <v>70.7</v>
      </c>
      <c r="CJ68" s="35">
        <v>82</v>
      </c>
      <c r="CK68" s="35">
        <v>89.3</v>
      </c>
      <c r="CL68" s="35">
        <v>93.3</v>
      </c>
      <c r="CM68" s="35">
        <v>95.5</v>
      </c>
      <c r="CN68" s="35">
        <v>93</v>
      </c>
      <c r="CO68" s="35">
        <v>90.1</v>
      </c>
      <c r="CP68" s="35">
        <v>83</v>
      </c>
      <c r="CQ68" s="34">
        <v>7</v>
      </c>
      <c r="CR68" s="35">
        <v>75.599999999999994</v>
      </c>
      <c r="CS68" s="35">
        <v>84.2</v>
      </c>
      <c r="CT68" s="35">
        <v>90.1</v>
      </c>
      <c r="CU68" s="35">
        <v>93.6</v>
      </c>
      <c r="CV68" s="35">
        <v>96.2</v>
      </c>
      <c r="CW68" s="35">
        <v>91.3</v>
      </c>
      <c r="CX68" s="35">
        <v>87.9</v>
      </c>
      <c r="CY68" s="35">
        <v>81.900000000000006</v>
      </c>
      <c r="CZ68" s="34">
        <v>8</v>
      </c>
      <c r="DA68" s="35">
        <v>77.599999999999994</v>
      </c>
      <c r="DB68" s="35">
        <v>88</v>
      </c>
      <c r="DC68" s="35">
        <v>93.4</v>
      </c>
      <c r="DD68" s="35">
        <v>93.8</v>
      </c>
      <c r="DE68" s="35">
        <v>94.2</v>
      </c>
      <c r="DF68" s="35">
        <v>91.4</v>
      </c>
      <c r="DG68" s="35">
        <v>87.9</v>
      </c>
      <c r="DH68" s="35">
        <v>79.900000000000006</v>
      </c>
      <c r="DI68" s="35">
        <v>1</v>
      </c>
      <c r="DJ68" s="36">
        <f t="shared" si="57"/>
        <v>51.4</v>
      </c>
      <c r="DK68" s="36">
        <f t="shared" si="58"/>
        <v>62.6</v>
      </c>
      <c r="DL68" s="36">
        <f t="shared" si="59"/>
        <v>70.8</v>
      </c>
      <c r="DM68" s="36">
        <f t="shared" si="60"/>
        <v>81</v>
      </c>
      <c r="DN68" s="36">
        <f t="shared" si="61"/>
        <v>90.4</v>
      </c>
      <c r="DO68" s="36">
        <f t="shared" si="62"/>
        <v>96.2</v>
      </c>
      <c r="DP68" s="36">
        <f t="shared" si="63"/>
        <v>94.7</v>
      </c>
      <c r="DQ68" s="36">
        <f t="shared" si="64"/>
        <v>92.3</v>
      </c>
      <c r="DR68" s="35">
        <v>69</v>
      </c>
      <c r="DS68" s="36">
        <f t="shared" si="65"/>
        <v>59.5</v>
      </c>
      <c r="DT68" s="36">
        <f t="shared" si="66"/>
        <v>68.900000000000006</v>
      </c>
      <c r="DU68" s="36">
        <f t="shared" si="67"/>
        <v>78.3</v>
      </c>
      <c r="DV68" s="36">
        <f t="shared" si="68"/>
        <v>84.3</v>
      </c>
      <c r="DW68" s="36">
        <f t="shared" si="69"/>
        <v>92.8</v>
      </c>
      <c r="DX68" s="36">
        <f t="shared" si="70"/>
        <v>96.3</v>
      </c>
      <c r="DY68" s="36">
        <f t="shared" si="71"/>
        <v>94</v>
      </c>
      <c r="DZ68" s="36">
        <f t="shared" si="72"/>
        <v>90</v>
      </c>
      <c r="EA68" s="35">
        <v>70</v>
      </c>
      <c r="EB68" s="36">
        <f t="shared" si="73"/>
        <v>59.8</v>
      </c>
      <c r="EC68" s="36">
        <f t="shared" si="74"/>
        <v>71.099999999999994</v>
      </c>
      <c r="ED68" s="36">
        <f t="shared" si="75"/>
        <v>80.8</v>
      </c>
      <c r="EE68" s="36">
        <f t="shared" si="76"/>
        <v>88</v>
      </c>
      <c r="EF68" s="36">
        <f t="shared" si="77"/>
        <v>95</v>
      </c>
      <c r="EG68" s="36">
        <f t="shared" si="78"/>
        <v>94.4</v>
      </c>
      <c r="EH68" s="36">
        <f t="shared" si="79"/>
        <v>94.1</v>
      </c>
      <c r="EI68" s="36">
        <f t="shared" si="80"/>
        <v>89</v>
      </c>
      <c r="EJ68" s="35">
        <v>71</v>
      </c>
      <c r="EK68" s="36">
        <f t="shared" si="81"/>
        <v>65.400000000000006</v>
      </c>
      <c r="EL68" s="36">
        <f t="shared" si="82"/>
        <v>77.2</v>
      </c>
      <c r="EM68" s="36">
        <f t="shared" si="83"/>
        <v>84.5</v>
      </c>
      <c r="EN68" s="36">
        <f t="shared" si="84"/>
        <v>89.8</v>
      </c>
      <c r="EO68" s="36">
        <f t="shared" si="85"/>
        <v>95.5</v>
      </c>
      <c r="EP68" s="36">
        <f t="shared" si="86"/>
        <v>94.3</v>
      </c>
      <c r="EQ68" s="36">
        <f t="shared" si="87"/>
        <v>92.5</v>
      </c>
      <c r="ER68" s="36">
        <f t="shared" si="88"/>
        <v>88.8</v>
      </c>
      <c r="ES68" s="35">
        <v>72</v>
      </c>
      <c r="ET68" s="36">
        <f t="shared" si="89"/>
        <v>65.3</v>
      </c>
      <c r="EU68" s="36">
        <f t="shared" si="90"/>
        <v>77.400000000000006</v>
      </c>
      <c r="EV68" s="36">
        <f t="shared" si="91"/>
        <v>86.5</v>
      </c>
      <c r="EW68" s="36">
        <f t="shared" si="92"/>
        <v>92.5</v>
      </c>
      <c r="EX68" s="36">
        <f t="shared" si="93"/>
        <v>96.4</v>
      </c>
      <c r="EY68" s="36">
        <f t="shared" si="94"/>
        <v>93</v>
      </c>
      <c r="EZ68" s="36">
        <f t="shared" si="95"/>
        <v>90.4</v>
      </c>
      <c r="FA68" s="36">
        <f t="shared" si="96"/>
        <v>83.7</v>
      </c>
      <c r="FB68" s="35">
        <v>73</v>
      </c>
      <c r="FC68" s="36">
        <f t="shared" si="97"/>
        <v>70.7</v>
      </c>
      <c r="FD68" s="36">
        <f t="shared" si="98"/>
        <v>82</v>
      </c>
      <c r="FE68" s="36">
        <f t="shared" si="99"/>
        <v>89.3</v>
      </c>
      <c r="FF68" s="36">
        <f t="shared" si="100"/>
        <v>93.3</v>
      </c>
      <c r="FG68" s="36">
        <f t="shared" si="101"/>
        <v>95.5</v>
      </c>
      <c r="FH68" s="36">
        <f t="shared" si="102"/>
        <v>93</v>
      </c>
      <c r="FI68" s="36">
        <f t="shared" si="103"/>
        <v>90.1</v>
      </c>
      <c r="FJ68" s="36">
        <f t="shared" si="104"/>
        <v>83</v>
      </c>
      <c r="FK68" s="35">
        <v>74</v>
      </c>
      <c r="FL68" s="36">
        <f t="shared" si="105"/>
        <v>75.599999999999994</v>
      </c>
      <c r="FM68" s="36">
        <f t="shared" si="106"/>
        <v>84.2</v>
      </c>
      <c r="FN68" s="36">
        <f t="shared" si="107"/>
        <v>90.1</v>
      </c>
      <c r="FO68" s="36">
        <f t="shared" si="108"/>
        <v>93.6</v>
      </c>
      <c r="FP68" s="36">
        <f t="shared" si="109"/>
        <v>96.2</v>
      </c>
      <c r="FQ68" s="36">
        <f t="shared" si="110"/>
        <v>91.3</v>
      </c>
      <c r="FR68" s="36">
        <f t="shared" si="111"/>
        <v>87.9</v>
      </c>
      <c r="FS68" s="36">
        <f t="shared" si="112"/>
        <v>81.900000000000006</v>
      </c>
      <c r="FT68" s="35">
        <v>75</v>
      </c>
      <c r="FU68" s="36">
        <f t="shared" si="113"/>
        <v>77.599999999999994</v>
      </c>
      <c r="FV68" s="36">
        <f t="shared" si="114"/>
        <v>88</v>
      </c>
      <c r="FW68" s="36">
        <f t="shared" si="115"/>
        <v>93.4</v>
      </c>
      <c r="FX68" s="36">
        <f t="shared" si="116"/>
        <v>93.8</v>
      </c>
      <c r="FY68" s="36">
        <f t="shared" si="117"/>
        <v>94.2</v>
      </c>
      <c r="FZ68" s="36">
        <f t="shared" si="118"/>
        <v>91.4</v>
      </c>
      <c r="GA68" s="36">
        <f t="shared" si="119"/>
        <v>87.9</v>
      </c>
      <c r="GB68" s="36">
        <f t="shared" si="120"/>
        <v>79.900000000000006</v>
      </c>
      <c r="GC68" s="35">
        <v>68</v>
      </c>
      <c r="GD68" s="36">
        <f t="shared" si="121"/>
        <v>-2.3603849250278586E-2</v>
      </c>
      <c r="GE68" s="36">
        <f t="shared" si="122"/>
        <v>-2.3544224454084883E-2</v>
      </c>
      <c r="GF68" s="35">
        <v>69</v>
      </c>
      <c r="GG68" s="36">
        <f t="shared" si="123"/>
        <v>-1.2384835451356935E-2</v>
      </c>
      <c r="GH68" s="36">
        <f t="shared" si="124"/>
        <v>-1.1998855162644873E-2</v>
      </c>
      <c r="GI68" s="35">
        <v>70</v>
      </c>
      <c r="GJ68" s="36">
        <f t="shared" si="125"/>
        <v>-2.0040529691527809E-2</v>
      </c>
      <c r="GK68" s="36">
        <f t="shared" si="126"/>
        <v>-1.9627671504537147E-2</v>
      </c>
      <c r="GL68" s="35">
        <v>71</v>
      </c>
      <c r="GM68" s="36">
        <f t="shared" si="127"/>
        <v>-2.9994818512207644E-2</v>
      </c>
      <c r="GN68" s="36">
        <f t="shared" si="128"/>
        <v>-2.8499066434065412E-2</v>
      </c>
      <c r="GO68" s="35">
        <v>72</v>
      </c>
      <c r="GP68" s="36">
        <f t="shared" si="129"/>
        <v>1.1033250097071345E-2</v>
      </c>
      <c r="GQ68" s="36">
        <f t="shared" si="130"/>
        <v>1.2508825519844891E-2</v>
      </c>
      <c r="GR68" s="35">
        <v>73</v>
      </c>
      <c r="GS68" s="36">
        <f t="shared" si="131"/>
        <v>3.2452499206684138E-2</v>
      </c>
      <c r="GT68" s="36">
        <f t="shared" si="132"/>
        <v>3.7596330632538866E-2</v>
      </c>
      <c r="GU68" s="35">
        <v>74</v>
      </c>
      <c r="GV68" s="36">
        <f t="shared" si="133"/>
        <v>4.2495075939370963E-2</v>
      </c>
      <c r="GW68" s="36">
        <f t="shared" si="134"/>
        <v>5.8447665967733542E-2</v>
      </c>
      <c r="GX68" s="35">
        <v>75</v>
      </c>
      <c r="GY68" s="36">
        <f t="shared" si="135"/>
        <v>-2.9037543498589002E-5</v>
      </c>
      <c r="GZ68" s="36">
        <f t="shared" si="136"/>
        <v>2.5034014590687548E-2</v>
      </c>
      <c r="HA68" s="35">
        <v>-1.2</v>
      </c>
      <c r="HB68" s="35">
        <v>-0.49</v>
      </c>
      <c r="HC68" s="35">
        <v>0.14000000000000001</v>
      </c>
      <c r="HD68" s="35">
        <v>1.56</v>
      </c>
      <c r="HE68" s="35">
        <v>-2.98</v>
      </c>
      <c r="HF68" s="35">
        <v>-1.01</v>
      </c>
      <c r="HG68" s="35">
        <v>0.85</v>
      </c>
      <c r="HH68" s="35">
        <v>3.14</v>
      </c>
    </row>
    <row r="69" spans="1:216" x14ac:dyDescent="0.2">
      <c r="A69" s="8">
        <v>59</v>
      </c>
      <c r="D69" s="8" t="s">
        <v>942</v>
      </c>
      <c r="E69" s="29"/>
      <c r="F69" s="29"/>
      <c r="G69" s="29"/>
      <c r="H69" s="29"/>
      <c r="I69" s="29"/>
      <c r="J69" s="29"/>
      <c r="K69" s="29"/>
      <c r="L69" s="29"/>
      <c r="M69" s="30"/>
      <c r="N69" s="30"/>
      <c r="O69" s="30"/>
      <c r="P69" s="30"/>
      <c r="Q69" s="30"/>
      <c r="R69" s="30"/>
      <c r="S69" s="30"/>
      <c r="T69" s="30"/>
      <c r="U69" s="31">
        <f t="shared" si="40"/>
        <v>0</v>
      </c>
      <c r="V69" s="31">
        <f t="shared" si="41"/>
        <v>0</v>
      </c>
      <c r="W69" s="31">
        <f t="shared" si="42"/>
        <v>0</v>
      </c>
      <c r="X69" s="31">
        <f t="shared" si="43"/>
        <v>0</v>
      </c>
      <c r="Y69" s="31">
        <f t="shared" si="44"/>
        <v>0</v>
      </c>
      <c r="Z69" s="31">
        <f t="shared" si="45"/>
        <v>0</v>
      </c>
      <c r="AA69" s="31">
        <f t="shared" si="46"/>
        <v>0</v>
      </c>
      <c r="AB69" s="31">
        <f t="shared" si="47"/>
        <v>0</v>
      </c>
      <c r="AC69" s="32">
        <f t="shared" si="34"/>
        <v>-1.4641977937706968E-2</v>
      </c>
      <c r="AD69" s="32">
        <f t="shared" si="35"/>
        <v>2.4910512713808348E-2</v>
      </c>
      <c r="AE69" s="32">
        <f t="shared" si="36"/>
        <v>4.5595616594547202E-2</v>
      </c>
      <c r="AF69" s="33">
        <f t="shared" si="48"/>
        <v>65.3</v>
      </c>
      <c r="AG69" s="33">
        <f t="shared" si="49"/>
        <v>75.400000000000006</v>
      </c>
      <c r="AH69" s="33">
        <f t="shared" si="50"/>
        <v>82.9</v>
      </c>
      <c r="AI69" s="33">
        <f t="shared" si="51"/>
        <v>88.3</v>
      </c>
      <c r="AJ69" s="33">
        <f t="shared" si="52"/>
        <v>91.5</v>
      </c>
      <c r="AK69" s="33">
        <f t="shared" si="53"/>
        <v>92.7</v>
      </c>
      <c r="AL69" s="33">
        <f t="shared" si="54"/>
        <v>92.5</v>
      </c>
      <c r="AM69" s="33">
        <f t="shared" si="55"/>
        <v>90.4</v>
      </c>
      <c r="AN69" s="32">
        <f t="shared" si="56"/>
        <v>1.5128685188023212</v>
      </c>
      <c r="AO69" s="34">
        <v>1</v>
      </c>
      <c r="AP69" s="35">
        <v>51.4</v>
      </c>
      <c r="AQ69" s="35">
        <v>62.6</v>
      </c>
      <c r="AR69" s="35">
        <v>70.8</v>
      </c>
      <c r="AS69" s="35">
        <v>81</v>
      </c>
      <c r="AT69" s="35">
        <v>90.4</v>
      </c>
      <c r="AU69" s="35">
        <v>96.2</v>
      </c>
      <c r="AV69" s="35">
        <v>94.7</v>
      </c>
      <c r="AW69" s="35">
        <v>92.3</v>
      </c>
      <c r="AX69" s="34">
        <v>2</v>
      </c>
      <c r="AY69" s="35">
        <v>59.5</v>
      </c>
      <c r="AZ69" s="35">
        <v>68.900000000000006</v>
      </c>
      <c r="BA69" s="35">
        <v>78.3</v>
      </c>
      <c r="BB69" s="35">
        <v>84.3</v>
      </c>
      <c r="BC69" s="35">
        <v>92.8</v>
      </c>
      <c r="BD69" s="35">
        <v>96.3</v>
      </c>
      <c r="BE69" s="35">
        <v>94</v>
      </c>
      <c r="BF69" s="35">
        <v>90</v>
      </c>
      <c r="BG69" s="34">
        <v>3</v>
      </c>
      <c r="BH69" s="35">
        <v>59.8</v>
      </c>
      <c r="BI69" s="35">
        <v>71.099999999999994</v>
      </c>
      <c r="BJ69" s="35">
        <v>80.8</v>
      </c>
      <c r="BK69" s="35">
        <v>88</v>
      </c>
      <c r="BL69" s="35">
        <v>95</v>
      </c>
      <c r="BM69" s="35">
        <v>94.4</v>
      </c>
      <c r="BN69" s="35">
        <v>94.1</v>
      </c>
      <c r="BO69" s="35">
        <v>89</v>
      </c>
      <c r="BP69" s="34">
        <v>4</v>
      </c>
      <c r="BQ69" s="35">
        <v>65.400000000000006</v>
      </c>
      <c r="BR69" s="35">
        <v>77.2</v>
      </c>
      <c r="BS69" s="35">
        <v>84.5</v>
      </c>
      <c r="BT69" s="35">
        <v>89.8</v>
      </c>
      <c r="BU69" s="35">
        <v>95.5</v>
      </c>
      <c r="BV69" s="35">
        <v>94.3</v>
      </c>
      <c r="BW69" s="35">
        <v>92.5</v>
      </c>
      <c r="BX69" s="35">
        <v>88.8</v>
      </c>
      <c r="BY69" s="34">
        <v>5</v>
      </c>
      <c r="BZ69" s="35">
        <v>65.3</v>
      </c>
      <c r="CA69" s="35">
        <v>77.400000000000006</v>
      </c>
      <c r="CB69" s="35">
        <v>86.5</v>
      </c>
      <c r="CC69" s="35">
        <v>92.5</v>
      </c>
      <c r="CD69" s="35">
        <v>96.4</v>
      </c>
      <c r="CE69" s="35">
        <v>93</v>
      </c>
      <c r="CF69" s="35">
        <v>90.4</v>
      </c>
      <c r="CG69" s="35">
        <v>83.7</v>
      </c>
      <c r="CH69" s="34">
        <v>6</v>
      </c>
      <c r="CI69" s="35">
        <v>70.7</v>
      </c>
      <c r="CJ69" s="35">
        <v>82</v>
      </c>
      <c r="CK69" s="35">
        <v>89.3</v>
      </c>
      <c r="CL69" s="35">
        <v>93.3</v>
      </c>
      <c r="CM69" s="35">
        <v>95.5</v>
      </c>
      <c r="CN69" s="35">
        <v>93</v>
      </c>
      <c r="CO69" s="35">
        <v>90.1</v>
      </c>
      <c r="CP69" s="35">
        <v>83</v>
      </c>
      <c r="CQ69" s="34">
        <v>7</v>
      </c>
      <c r="CR69" s="35">
        <v>75.599999999999994</v>
      </c>
      <c r="CS69" s="35">
        <v>84.2</v>
      </c>
      <c r="CT69" s="35">
        <v>90.1</v>
      </c>
      <c r="CU69" s="35">
        <v>93.6</v>
      </c>
      <c r="CV69" s="35">
        <v>96.2</v>
      </c>
      <c r="CW69" s="35">
        <v>91.3</v>
      </c>
      <c r="CX69" s="35">
        <v>87.9</v>
      </c>
      <c r="CY69" s="35">
        <v>81.900000000000006</v>
      </c>
      <c r="CZ69" s="34">
        <v>8</v>
      </c>
      <c r="DA69" s="35">
        <v>77.599999999999994</v>
      </c>
      <c r="DB69" s="35">
        <v>88</v>
      </c>
      <c r="DC69" s="35">
        <v>93.4</v>
      </c>
      <c r="DD69" s="35">
        <v>93.8</v>
      </c>
      <c r="DE69" s="35">
        <v>94.2</v>
      </c>
      <c r="DF69" s="35">
        <v>91.4</v>
      </c>
      <c r="DG69" s="35">
        <v>87.9</v>
      </c>
      <c r="DH69" s="35">
        <v>79.900000000000006</v>
      </c>
      <c r="DI69" s="35">
        <v>1</v>
      </c>
      <c r="DJ69" s="36">
        <f t="shared" si="57"/>
        <v>51.4</v>
      </c>
      <c r="DK69" s="36">
        <f t="shared" si="58"/>
        <v>62.6</v>
      </c>
      <c r="DL69" s="36">
        <f t="shared" si="59"/>
        <v>70.8</v>
      </c>
      <c r="DM69" s="36">
        <f t="shared" si="60"/>
        <v>81</v>
      </c>
      <c r="DN69" s="36">
        <f t="shared" si="61"/>
        <v>90.4</v>
      </c>
      <c r="DO69" s="36">
        <f t="shared" si="62"/>
        <v>96.2</v>
      </c>
      <c r="DP69" s="36">
        <f t="shared" si="63"/>
        <v>94.7</v>
      </c>
      <c r="DQ69" s="36">
        <f t="shared" si="64"/>
        <v>92.3</v>
      </c>
      <c r="DR69" s="35">
        <v>70</v>
      </c>
      <c r="DS69" s="36">
        <f t="shared" si="65"/>
        <v>59.5</v>
      </c>
      <c r="DT69" s="36">
        <f t="shared" si="66"/>
        <v>68.900000000000006</v>
      </c>
      <c r="DU69" s="36">
        <f t="shared" si="67"/>
        <v>78.3</v>
      </c>
      <c r="DV69" s="36">
        <f t="shared" si="68"/>
        <v>84.3</v>
      </c>
      <c r="DW69" s="36">
        <f t="shared" si="69"/>
        <v>92.8</v>
      </c>
      <c r="DX69" s="36">
        <f t="shared" si="70"/>
        <v>96.3</v>
      </c>
      <c r="DY69" s="36">
        <f t="shared" si="71"/>
        <v>94</v>
      </c>
      <c r="DZ69" s="36">
        <f t="shared" si="72"/>
        <v>90</v>
      </c>
      <c r="EA69" s="35">
        <v>71</v>
      </c>
      <c r="EB69" s="36">
        <f t="shared" si="73"/>
        <v>59.8</v>
      </c>
      <c r="EC69" s="36">
        <f t="shared" si="74"/>
        <v>71.099999999999994</v>
      </c>
      <c r="ED69" s="36">
        <f t="shared" si="75"/>
        <v>80.8</v>
      </c>
      <c r="EE69" s="36">
        <f t="shared" si="76"/>
        <v>88</v>
      </c>
      <c r="EF69" s="36">
        <f t="shared" si="77"/>
        <v>95</v>
      </c>
      <c r="EG69" s="36">
        <f t="shared" si="78"/>
        <v>94.4</v>
      </c>
      <c r="EH69" s="36">
        <f t="shared" si="79"/>
        <v>94.1</v>
      </c>
      <c r="EI69" s="36">
        <f t="shared" si="80"/>
        <v>89</v>
      </c>
      <c r="EJ69" s="35">
        <v>72</v>
      </c>
      <c r="EK69" s="36">
        <f t="shared" si="81"/>
        <v>65.400000000000006</v>
      </c>
      <c r="EL69" s="36">
        <f t="shared" si="82"/>
        <v>77.2</v>
      </c>
      <c r="EM69" s="36">
        <f t="shared" si="83"/>
        <v>84.5</v>
      </c>
      <c r="EN69" s="36">
        <f t="shared" si="84"/>
        <v>89.8</v>
      </c>
      <c r="EO69" s="36">
        <f t="shared" si="85"/>
        <v>95.5</v>
      </c>
      <c r="EP69" s="36">
        <f t="shared" si="86"/>
        <v>94.3</v>
      </c>
      <c r="EQ69" s="36">
        <f t="shared" si="87"/>
        <v>92.5</v>
      </c>
      <c r="ER69" s="36">
        <f t="shared" si="88"/>
        <v>88.8</v>
      </c>
      <c r="ES69" s="35">
        <v>73</v>
      </c>
      <c r="ET69" s="36">
        <f t="shared" si="89"/>
        <v>65.3</v>
      </c>
      <c r="EU69" s="36">
        <f t="shared" si="90"/>
        <v>77.400000000000006</v>
      </c>
      <c r="EV69" s="36">
        <f t="shared" si="91"/>
        <v>86.5</v>
      </c>
      <c r="EW69" s="36">
        <f t="shared" si="92"/>
        <v>92.5</v>
      </c>
      <c r="EX69" s="36">
        <f t="shared" si="93"/>
        <v>96.4</v>
      </c>
      <c r="EY69" s="36">
        <f t="shared" si="94"/>
        <v>93</v>
      </c>
      <c r="EZ69" s="36">
        <f t="shared" si="95"/>
        <v>90.4</v>
      </c>
      <c r="FA69" s="36">
        <f t="shared" si="96"/>
        <v>83.7</v>
      </c>
      <c r="FB69" s="35">
        <v>74</v>
      </c>
      <c r="FC69" s="36">
        <f t="shared" si="97"/>
        <v>70.7</v>
      </c>
      <c r="FD69" s="36">
        <f t="shared" si="98"/>
        <v>82</v>
      </c>
      <c r="FE69" s="36">
        <f t="shared" si="99"/>
        <v>89.3</v>
      </c>
      <c r="FF69" s="36">
        <f t="shared" si="100"/>
        <v>93.3</v>
      </c>
      <c r="FG69" s="36">
        <f t="shared" si="101"/>
        <v>95.5</v>
      </c>
      <c r="FH69" s="36">
        <f t="shared" si="102"/>
        <v>93</v>
      </c>
      <c r="FI69" s="36">
        <f t="shared" si="103"/>
        <v>90.1</v>
      </c>
      <c r="FJ69" s="36">
        <f t="shared" si="104"/>
        <v>83</v>
      </c>
      <c r="FK69" s="35">
        <v>75</v>
      </c>
      <c r="FL69" s="36">
        <f t="shared" si="105"/>
        <v>75.599999999999994</v>
      </c>
      <c r="FM69" s="36">
        <f t="shared" si="106"/>
        <v>84.2</v>
      </c>
      <c r="FN69" s="36">
        <f t="shared" si="107"/>
        <v>90.1</v>
      </c>
      <c r="FO69" s="36">
        <f t="shared" si="108"/>
        <v>93.6</v>
      </c>
      <c r="FP69" s="36">
        <f t="shared" si="109"/>
        <v>96.2</v>
      </c>
      <c r="FQ69" s="36">
        <f t="shared" si="110"/>
        <v>91.3</v>
      </c>
      <c r="FR69" s="36">
        <f t="shared" si="111"/>
        <v>87.9</v>
      </c>
      <c r="FS69" s="36">
        <f t="shared" si="112"/>
        <v>81.900000000000006</v>
      </c>
      <c r="FT69" s="35">
        <v>76</v>
      </c>
      <c r="FU69" s="36">
        <f t="shared" si="113"/>
        <v>77.599999999999994</v>
      </c>
      <c r="FV69" s="36">
        <f t="shared" si="114"/>
        <v>88</v>
      </c>
      <c r="FW69" s="36">
        <f t="shared" si="115"/>
        <v>93.4</v>
      </c>
      <c r="FX69" s="36">
        <f t="shared" si="116"/>
        <v>93.8</v>
      </c>
      <c r="FY69" s="36">
        <f t="shared" si="117"/>
        <v>94.2</v>
      </c>
      <c r="FZ69" s="36">
        <f t="shared" si="118"/>
        <v>91.4</v>
      </c>
      <c r="GA69" s="36">
        <f t="shared" si="119"/>
        <v>87.9</v>
      </c>
      <c r="GB69" s="36">
        <f t="shared" si="120"/>
        <v>79.900000000000006</v>
      </c>
      <c r="GC69" s="35">
        <v>69</v>
      </c>
      <c r="GD69" s="36">
        <f t="shared" si="121"/>
        <v>-2.3603849250278586E-2</v>
      </c>
      <c r="GE69" s="36">
        <f t="shared" si="122"/>
        <v>-2.3544224454084883E-2</v>
      </c>
      <c r="GF69" s="35">
        <v>70</v>
      </c>
      <c r="GG69" s="36">
        <f t="shared" si="123"/>
        <v>-1.2384835451356935E-2</v>
      </c>
      <c r="GH69" s="36">
        <f t="shared" si="124"/>
        <v>-1.1998855162644873E-2</v>
      </c>
      <c r="GI69" s="35">
        <v>71</v>
      </c>
      <c r="GJ69" s="36">
        <f t="shared" si="125"/>
        <v>-2.0040529691527809E-2</v>
      </c>
      <c r="GK69" s="36">
        <f t="shared" si="126"/>
        <v>-1.9627671504537147E-2</v>
      </c>
      <c r="GL69" s="35">
        <v>72</v>
      </c>
      <c r="GM69" s="36">
        <f t="shared" si="127"/>
        <v>-2.9994818512207644E-2</v>
      </c>
      <c r="GN69" s="36">
        <f t="shared" si="128"/>
        <v>-2.8499066434065412E-2</v>
      </c>
      <c r="GO69" s="35">
        <v>73</v>
      </c>
      <c r="GP69" s="36">
        <f t="shared" si="129"/>
        <v>1.1033250097071345E-2</v>
      </c>
      <c r="GQ69" s="36">
        <f t="shared" si="130"/>
        <v>1.2508825519844891E-2</v>
      </c>
      <c r="GR69" s="35">
        <v>74</v>
      </c>
      <c r="GS69" s="36">
        <f t="shared" si="131"/>
        <v>3.2452499206684138E-2</v>
      </c>
      <c r="GT69" s="36">
        <f t="shared" si="132"/>
        <v>3.7596330632538866E-2</v>
      </c>
      <c r="GU69" s="35">
        <v>75</v>
      </c>
      <c r="GV69" s="36">
        <f t="shared" si="133"/>
        <v>4.2495075939370963E-2</v>
      </c>
      <c r="GW69" s="36">
        <f t="shared" si="134"/>
        <v>5.8447665967733542E-2</v>
      </c>
      <c r="GX69" s="35">
        <v>76</v>
      </c>
      <c r="GY69" s="36">
        <f t="shared" si="135"/>
        <v>-2.9037543498589002E-5</v>
      </c>
      <c r="GZ69" s="36">
        <f t="shared" si="136"/>
        <v>2.5034014590687548E-2</v>
      </c>
      <c r="HA69" s="35">
        <v>-1.2</v>
      </c>
      <c r="HB69" s="35">
        <v>-0.49</v>
      </c>
      <c r="HC69" s="35">
        <v>0.14000000000000001</v>
      </c>
      <c r="HD69" s="35">
        <v>1.56</v>
      </c>
      <c r="HE69" s="35">
        <v>-2.98</v>
      </c>
      <c r="HF69" s="35">
        <v>-1.01</v>
      </c>
      <c r="HG69" s="35">
        <v>0.85</v>
      </c>
      <c r="HH69" s="35">
        <v>3.14</v>
      </c>
    </row>
    <row r="70" spans="1:216" x14ac:dyDescent="0.2">
      <c r="A70" s="8">
        <v>60</v>
      </c>
      <c r="D70" s="8" t="s">
        <v>943</v>
      </c>
      <c r="E70" s="29"/>
      <c r="F70" s="29"/>
      <c r="G70" s="29"/>
      <c r="H70" s="29"/>
      <c r="I70" s="29"/>
      <c r="J70" s="29"/>
      <c r="K70" s="29"/>
      <c r="L70" s="29"/>
      <c r="M70" s="30"/>
      <c r="N70" s="30"/>
      <c r="O70" s="30"/>
      <c r="P70" s="30"/>
      <c r="Q70" s="30"/>
      <c r="R70" s="30"/>
      <c r="S70" s="30"/>
      <c r="T70" s="30"/>
      <c r="U70" s="31">
        <f t="shared" si="40"/>
        <v>0</v>
      </c>
      <c r="V70" s="31">
        <f t="shared" si="41"/>
        <v>0</v>
      </c>
      <c r="W70" s="31">
        <f t="shared" si="42"/>
        <v>0</v>
      </c>
      <c r="X70" s="31">
        <f t="shared" si="43"/>
        <v>0</v>
      </c>
      <c r="Y70" s="31">
        <f t="shared" si="44"/>
        <v>0</v>
      </c>
      <c r="Z70" s="31">
        <f t="shared" si="45"/>
        <v>0</v>
      </c>
      <c r="AA70" s="31">
        <f t="shared" si="46"/>
        <v>0</v>
      </c>
      <c r="AB70" s="31">
        <f t="shared" si="47"/>
        <v>0</v>
      </c>
      <c r="AC70" s="32">
        <f t="shared" si="34"/>
        <v>-1.4641977937706968E-2</v>
      </c>
      <c r="AD70" s="32">
        <f t="shared" si="35"/>
        <v>2.4910512713808348E-2</v>
      </c>
      <c r="AE70" s="32">
        <f t="shared" si="36"/>
        <v>4.5595616594547202E-2</v>
      </c>
      <c r="AF70" s="33">
        <f t="shared" si="48"/>
        <v>65.3</v>
      </c>
      <c r="AG70" s="33">
        <f t="shared" si="49"/>
        <v>75.400000000000006</v>
      </c>
      <c r="AH70" s="33">
        <f t="shared" si="50"/>
        <v>82.9</v>
      </c>
      <c r="AI70" s="33">
        <f t="shared" si="51"/>
        <v>88.3</v>
      </c>
      <c r="AJ70" s="33">
        <f t="shared" si="52"/>
        <v>91.5</v>
      </c>
      <c r="AK70" s="33">
        <f t="shared" si="53"/>
        <v>92.7</v>
      </c>
      <c r="AL70" s="33">
        <f t="shared" si="54"/>
        <v>92.5</v>
      </c>
      <c r="AM70" s="33">
        <f t="shared" si="55"/>
        <v>90.4</v>
      </c>
      <c r="AN70" s="32">
        <f t="shared" si="56"/>
        <v>1.5128685188023212</v>
      </c>
      <c r="AO70" s="34">
        <v>1</v>
      </c>
      <c r="AP70" s="35">
        <v>51.4</v>
      </c>
      <c r="AQ70" s="35">
        <v>62.6</v>
      </c>
      <c r="AR70" s="35">
        <v>70.8</v>
      </c>
      <c r="AS70" s="35">
        <v>81</v>
      </c>
      <c r="AT70" s="35">
        <v>90.4</v>
      </c>
      <c r="AU70" s="35">
        <v>96.2</v>
      </c>
      <c r="AV70" s="35">
        <v>94.7</v>
      </c>
      <c r="AW70" s="35">
        <v>92.3</v>
      </c>
      <c r="AX70" s="34">
        <v>2</v>
      </c>
      <c r="AY70" s="35">
        <v>59.5</v>
      </c>
      <c r="AZ70" s="35">
        <v>68.900000000000006</v>
      </c>
      <c r="BA70" s="35">
        <v>78.3</v>
      </c>
      <c r="BB70" s="35">
        <v>84.3</v>
      </c>
      <c r="BC70" s="35">
        <v>92.8</v>
      </c>
      <c r="BD70" s="35">
        <v>96.3</v>
      </c>
      <c r="BE70" s="35">
        <v>94</v>
      </c>
      <c r="BF70" s="35">
        <v>90</v>
      </c>
      <c r="BG70" s="34">
        <v>3</v>
      </c>
      <c r="BH70" s="35">
        <v>59.8</v>
      </c>
      <c r="BI70" s="35">
        <v>71.099999999999994</v>
      </c>
      <c r="BJ70" s="35">
        <v>80.8</v>
      </c>
      <c r="BK70" s="35">
        <v>88</v>
      </c>
      <c r="BL70" s="35">
        <v>95</v>
      </c>
      <c r="BM70" s="35">
        <v>94.4</v>
      </c>
      <c r="BN70" s="35">
        <v>94.1</v>
      </c>
      <c r="BO70" s="35">
        <v>89</v>
      </c>
      <c r="BP70" s="34">
        <v>4</v>
      </c>
      <c r="BQ70" s="35">
        <v>65.400000000000006</v>
      </c>
      <c r="BR70" s="35">
        <v>77.2</v>
      </c>
      <c r="BS70" s="35">
        <v>84.5</v>
      </c>
      <c r="BT70" s="35">
        <v>89.8</v>
      </c>
      <c r="BU70" s="35">
        <v>95.5</v>
      </c>
      <c r="BV70" s="35">
        <v>94.3</v>
      </c>
      <c r="BW70" s="35">
        <v>92.5</v>
      </c>
      <c r="BX70" s="35">
        <v>88.8</v>
      </c>
      <c r="BY70" s="34">
        <v>5</v>
      </c>
      <c r="BZ70" s="35">
        <v>65.3</v>
      </c>
      <c r="CA70" s="35">
        <v>77.400000000000006</v>
      </c>
      <c r="CB70" s="35">
        <v>86.5</v>
      </c>
      <c r="CC70" s="35">
        <v>92.5</v>
      </c>
      <c r="CD70" s="35">
        <v>96.4</v>
      </c>
      <c r="CE70" s="35">
        <v>93</v>
      </c>
      <c r="CF70" s="35">
        <v>90.4</v>
      </c>
      <c r="CG70" s="35">
        <v>83.7</v>
      </c>
      <c r="CH70" s="34">
        <v>6</v>
      </c>
      <c r="CI70" s="35">
        <v>70.7</v>
      </c>
      <c r="CJ70" s="35">
        <v>82</v>
      </c>
      <c r="CK70" s="35">
        <v>89.3</v>
      </c>
      <c r="CL70" s="35">
        <v>93.3</v>
      </c>
      <c r="CM70" s="35">
        <v>95.5</v>
      </c>
      <c r="CN70" s="35">
        <v>93</v>
      </c>
      <c r="CO70" s="35">
        <v>90.1</v>
      </c>
      <c r="CP70" s="35">
        <v>83</v>
      </c>
      <c r="CQ70" s="34">
        <v>7</v>
      </c>
      <c r="CR70" s="35">
        <v>75.599999999999994</v>
      </c>
      <c r="CS70" s="35">
        <v>84.2</v>
      </c>
      <c r="CT70" s="35">
        <v>90.1</v>
      </c>
      <c r="CU70" s="35">
        <v>93.6</v>
      </c>
      <c r="CV70" s="35">
        <v>96.2</v>
      </c>
      <c r="CW70" s="35">
        <v>91.3</v>
      </c>
      <c r="CX70" s="35">
        <v>87.9</v>
      </c>
      <c r="CY70" s="35">
        <v>81.900000000000006</v>
      </c>
      <c r="CZ70" s="34">
        <v>8</v>
      </c>
      <c r="DA70" s="35">
        <v>77.599999999999994</v>
      </c>
      <c r="DB70" s="35">
        <v>88</v>
      </c>
      <c r="DC70" s="35">
        <v>93.4</v>
      </c>
      <c r="DD70" s="35">
        <v>93.8</v>
      </c>
      <c r="DE70" s="35">
        <v>94.2</v>
      </c>
      <c r="DF70" s="35">
        <v>91.4</v>
      </c>
      <c r="DG70" s="35">
        <v>87.9</v>
      </c>
      <c r="DH70" s="35">
        <v>79.900000000000006</v>
      </c>
      <c r="DI70" s="35">
        <v>1</v>
      </c>
      <c r="DJ70" s="36">
        <f t="shared" si="57"/>
        <v>51.4</v>
      </c>
      <c r="DK70" s="36">
        <f t="shared" si="58"/>
        <v>62.6</v>
      </c>
      <c r="DL70" s="36">
        <f t="shared" si="59"/>
        <v>70.8</v>
      </c>
      <c r="DM70" s="36">
        <f t="shared" si="60"/>
        <v>81</v>
      </c>
      <c r="DN70" s="36">
        <f t="shared" si="61"/>
        <v>90.4</v>
      </c>
      <c r="DO70" s="36">
        <f t="shared" si="62"/>
        <v>96.2</v>
      </c>
      <c r="DP70" s="36">
        <f t="shared" si="63"/>
        <v>94.7</v>
      </c>
      <c r="DQ70" s="36">
        <f t="shared" si="64"/>
        <v>92.3</v>
      </c>
      <c r="DR70" s="35">
        <v>71</v>
      </c>
      <c r="DS70" s="36">
        <f t="shared" si="65"/>
        <v>59.5</v>
      </c>
      <c r="DT70" s="36">
        <f t="shared" si="66"/>
        <v>68.900000000000006</v>
      </c>
      <c r="DU70" s="36">
        <f t="shared" si="67"/>
        <v>78.3</v>
      </c>
      <c r="DV70" s="36">
        <f t="shared" si="68"/>
        <v>84.3</v>
      </c>
      <c r="DW70" s="36">
        <f t="shared" si="69"/>
        <v>92.8</v>
      </c>
      <c r="DX70" s="36">
        <f t="shared" si="70"/>
        <v>96.3</v>
      </c>
      <c r="DY70" s="36">
        <f t="shared" si="71"/>
        <v>94</v>
      </c>
      <c r="DZ70" s="36">
        <f t="shared" si="72"/>
        <v>90</v>
      </c>
      <c r="EA70" s="35">
        <v>72</v>
      </c>
      <c r="EB70" s="36">
        <f t="shared" si="73"/>
        <v>59.8</v>
      </c>
      <c r="EC70" s="36">
        <f t="shared" si="74"/>
        <v>71.099999999999994</v>
      </c>
      <c r="ED70" s="36">
        <f t="shared" si="75"/>
        <v>80.8</v>
      </c>
      <c r="EE70" s="36">
        <f t="shared" si="76"/>
        <v>88</v>
      </c>
      <c r="EF70" s="36">
        <f t="shared" si="77"/>
        <v>95</v>
      </c>
      <c r="EG70" s="36">
        <f t="shared" si="78"/>
        <v>94.4</v>
      </c>
      <c r="EH70" s="36">
        <f t="shared" si="79"/>
        <v>94.1</v>
      </c>
      <c r="EI70" s="36">
        <f t="shared" si="80"/>
        <v>89</v>
      </c>
      <c r="EJ70" s="35">
        <v>73</v>
      </c>
      <c r="EK70" s="36">
        <f t="shared" si="81"/>
        <v>65.400000000000006</v>
      </c>
      <c r="EL70" s="36">
        <f t="shared" si="82"/>
        <v>77.2</v>
      </c>
      <c r="EM70" s="36">
        <f t="shared" si="83"/>
        <v>84.5</v>
      </c>
      <c r="EN70" s="36">
        <f t="shared" si="84"/>
        <v>89.8</v>
      </c>
      <c r="EO70" s="36">
        <f t="shared" si="85"/>
        <v>95.5</v>
      </c>
      <c r="EP70" s="36">
        <f t="shared" si="86"/>
        <v>94.3</v>
      </c>
      <c r="EQ70" s="36">
        <f t="shared" si="87"/>
        <v>92.5</v>
      </c>
      <c r="ER70" s="36">
        <f t="shared" si="88"/>
        <v>88.8</v>
      </c>
      <c r="ES70" s="35">
        <v>74</v>
      </c>
      <c r="ET70" s="36">
        <f t="shared" si="89"/>
        <v>65.3</v>
      </c>
      <c r="EU70" s="36">
        <f t="shared" si="90"/>
        <v>77.400000000000006</v>
      </c>
      <c r="EV70" s="36">
        <f t="shared" si="91"/>
        <v>86.5</v>
      </c>
      <c r="EW70" s="36">
        <f t="shared" si="92"/>
        <v>92.5</v>
      </c>
      <c r="EX70" s="36">
        <f t="shared" si="93"/>
        <v>96.4</v>
      </c>
      <c r="EY70" s="36">
        <f t="shared" si="94"/>
        <v>93</v>
      </c>
      <c r="EZ70" s="36">
        <f t="shared" si="95"/>
        <v>90.4</v>
      </c>
      <c r="FA70" s="36">
        <f t="shared" si="96"/>
        <v>83.7</v>
      </c>
      <c r="FB70" s="35">
        <v>75</v>
      </c>
      <c r="FC70" s="36">
        <f t="shared" si="97"/>
        <v>70.7</v>
      </c>
      <c r="FD70" s="36">
        <f t="shared" si="98"/>
        <v>82</v>
      </c>
      <c r="FE70" s="36">
        <f t="shared" si="99"/>
        <v>89.3</v>
      </c>
      <c r="FF70" s="36">
        <f t="shared" si="100"/>
        <v>93.3</v>
      </c>
      <c r="FG70" s="36">
        <f t="shared" si="101"/>
        <v>95.5</v>
      </c>
      <c r="FH70" s="36">
        <f t="shared" si="102"/>
        <v>93</v>
      </c>
      <c r="FI70" s="36">
        <f t="shared" si="103"/>
        <v>90.1</v>
      </c>
      <c r="FJ70" s="36">
        <f t="shared" si="104"/>
        <v>83</v>
      </c>
      <c r="FK70" s="35">
        <v>76</v>
      </c>
      <c r="FL70" s="36">
        <f t="shared" si="105"/>
        <v>75.599999999999994</v>
      </c>
      <c r="FM70" s="36">
        <f t="shared" si="106"/>
        <v>84.2</v>
      </c>
      <c r="FN70" s="36">
        <f t="shared" si="107"/>
        <v>90.1</v>
      </c>
      <c r="FO70" s="36">
        <f t="shared" si="108"/>
        <v>93.6</v>
      </c>
      <c r="FP70" s="36">
        <f t="shared" si="109"/>
        <v>96.2</v>
      </c>
      <c r="FQ70" s="36">
        <f t="shared" si="110"/>
        <v>91.3</v>
      </c>
      <c r="FR70" s="36">
        <f t="shared" si="111"/>
        <v>87.9</v>
      </c>
      <c r="FS70" s="36">
        <f t="shared" si="112"/>
        <v>81.900000000000006</v>
      </c>
      <c r="FT70" s="35">
        <v>77</v>
      </c>
      <c r="FU70" s="36">
        <f t="shared" si="113"/>
        <v>77.599999999999994</v>
      </c>
      <c r="FV70" s="36">
        <f t="shared" si="114"/>
        <v>88</v>
      </c>
      <c r="FW70" s="36">
        <f t="shared" si="115"/>
        <v>93.4</v>
      </c>
      <c r="FX70" s="36">
        <f t="shared" si="116"/>
        <v>93.8</v>
      </c>
      <c r="FY70" s="36">
        <f t="shared" si="117"/>
        <v>94.2</v>
      </c>
      <c r="FZ70" s="36">
        <f t="shared" si="118"/>
        <v>91.4</v>
      </c>
      <c r="GA70" s="36">
        <f t="shared" si="119"/>
        <v>87.9</v>
      </c>
      <c r="GB70" s="36">
        <f t="shared" si="120"/>
        <v>79.900000000000006</v>
      </c>
      <c r="GC70" s="35">
        <v>70</v>
      </c>
      <c r="GD70" s="36">
        <f t="shared" si="121"/>
        <v>-2.3603849250278586E-2</v>
      </c>
      <c r="GE70" s="36">
        <f t="shared" si="122"/>
        <v>-2.3544224454084883E-2</v>
      </c>
      <c r="GF70" s="35">
        <v>71</v>
      </c>
      <c r="GG70" s="36">
        <f t="shared" si="123"/>
        <v>-1.2384835451356935E-2</v>
      </c>
      <c r="GH70" s="36">
        <f t="shared" si="124"/>
        <v>-1.1998855162644873E-2</v>
      </c>
      <c r="GI70" s="35">
        <v>72</v>
      </c>
      <c r="GJ70" s="36">
        <f t="shared" si="125"/>
        <v>-2.0040529691527809E-2</v>
      </c>
      <c r="GK70" s="36">
        <f t="shared" si="126"/>
        <v>-1.9627671504537147E-2</v>
      </c>
      <c r="GL70" s="35">
        <v>73</v>
      </c>
      <c r="GM70" s="36">
        <f t="shared" si="127"/>
        <v>-2.9994818512207644E-2</v>
      </c>
      <c r="GN70" s="36">
        <f t="shared" si="128"/>
        <v>-2.8499066434065412E-2</v>
      </c>
      <c r="GO70" s="35">
        <v>74</v>
      </c>
      <c r="GP70" s="36">
        <f t="shared" si="129"/>
        <v>1.1033250097071345E-2</v>
      </c>
      <c r="GQ70" s="36">
        <f t="shared" si="130"/>
        <v>1.2508825519844891E-2</v>
      </c>
      <c r="GR70" s="35">
        <v>75</v>
      </c>
      <c r="GS70" s="36">
        <f t="shared" si="131"/>
        <v>3.2452499206684138E-2</v>
      </c>
      <c r="GT70" s="36">
        <f t="shared" si="132"/>
        <v>3.7596330632538866E-2</v>
      </c>
      <c r="GU70" s="35">
        <v>76</v>
      </c>
      <c r="GV70" s="36">
        <f t="shared" si="133"/>
        <v>4.2495075939370963E-2</v>
      </c>
      <c r="GW70" s="36">
        <f t="shared" si="134"/>
        <v>5.8447665967733542E-2</v>
      </c>
      <c r="GX70" s="35">
        <v>77</v>
      </c>
      <c r="GY70" s="36">
        <f t="shared" si="135"/>
        <v>-2.9037543498589002E-5</v>
      </c>
      <c r="GZ70" s="36">
        <f t="shared" si="136"/>
        <v>2.5034014590687548E-2</v>
      </c>
      <c r="HA70" s="35">
        <v>-1.2</v>
      </c>
      <c r="HB70" s="35">
        <v>-0.49</v>
      </c>
      <c r="HC70" s="35">
        <v>0.14000000000000001</v>
      </c>
      <c r="HD70" s="35">
        <v>1.56</v>
      </c>
      <c r="HE70" s="35">
        <v>-2.98</v>
      </c>
      <c r="HF70" s="35">
        <v>-1.01</v>
      </c>
      <c r="HG70" s="35">
        <v>0.85</v>
      </c>
      <c r="HH70" s="35">
        <v>3.14</v>
      </c>
    </row>
    <row r="71" spans="1:216" x14ac:dyDescent="0.2">
      <c r="A71" s="8">
        <v>61</v>
      </c>
      <c r="D71" s="8" t="s">
        <v>944</v>
      </c>
      <c r="E71" s="29"/>
      <c r="F71" s="29"/>
      <c r="G71" s="29"/>
      <c r="H71" s="29"/>
      <c r="I71" s="29"/>
      <c r="J71" s="29"/>
      <c r="K71" s="29"/>
      <c r="L71" s="29"/>
      <c r="M71" s="30"/>
      <c r="N71" s="30"/>
      <c r="O71" s="30"/>
      <c r="P71" s="30"/>
      <c r="Q71" s="30"/>
      <c r="R71" s="30"/>
      <c r="S71" s="30"/>
      <c r="T71" s="30"/>
      <c r="U71" s="31">
        <f t="shared" si="40"/>
        <v>0</v>
      </c>
      <c r="V71" s="31">
        <f t="shared" si="41"/>
        <v>0</v>
      </c>
      <c r="W71" s="31">
        <f t="shared" si="42"/>
        <v>0</v>
      </c>
      <c r="X71" s="31">
        <f t="shared" si="43"/>
        <v>0</v>
      </c>
      <c r="Y71" s="31">
        <f t="shared" si="44"/>
        <v>0</v>
      </c>
      <c r="Z71" s="31">
        <f t="shared" si="45"/>
        <v>0</v>
      </c>
      <c r="AA71" s="31">
        <f t="shared" si="46"/>
        <v>0</v>
      </c>
      <c r="AB71" s="31">
        <f t="shared" si="47"/>
        <v>0</v>
      </c>
      <c r="AC71" s="32">
        <f t="shared" si="34"/>
        <v>-1.4641977937706968E-2</v>
      </c>
      <c r="AD71" s="32">
        <f t="shared" si="35"/>
        <v>2.4910512713808348E-2</v>
      </c>
      <c r="AE71" s="32">
        <f t="shared" si="36"/>
        <v>4.5595616594547202E-2</v>
      </c>
      <c r="AF71" s="33">
        <f t="shared" si="48"/>
        <v>65.3</v>
      </c>
      <c r="AG71" s="33">
        <f t="shared" si="49"/>
        <v>75.400000000000006</v>
      </c>
      <c r="AH71" s="33">
        <f t="shared" si="50"/>
        <v>82.9</v>
      </c>
      <c r="AI71" s="33">
        <f t="shared" si="51"/>
        <v>88.3</v>
      </c>
      <c r="AJ71" s="33">
        <f t="shared" si="52"/>
        <v>91.5</v>
      </c>
      <c r="AK71" s="33">
        <f t="shared" si="53"/>
        <v>92.7</v>
      </c>
      <c r="AL71" s="33">
        <f t="shared" si="54"/>
        <v>92.5</v>
      </c>
      <c r="AM71" s="33">
        <f t="shared" si="55"/>
        <v>90.4</v>
      </c>
      <c r="AN71" s="32">
        <f t="shared" si="56"/>
        <v>1.5128685188023212</v>
      </c>
      <c r="AO71" s="34">
        <v>1</v>
      </c>
      <c r="AP71" s="35">
        <v>51.4</v>
      </c>
      <c r="AQ71" s="35">
        <v>62.6</v>
      </c>
      <c r="AR71" s="35">
        <v>70.8</v>
      </c>
      <c r="AS71" s="35">
        <v>81</v>
      </c>
      <c r="AT71" s="35">
        <v>90.4</v>
      </c>
      <c r="AU71" s="35">
        <v>96.2</v>
      </c>
      <c r="AV71" s="35">
        <v>94.7</v>
      </c>
      <c r="AW71" s="35">
        <v>92.3</v>
      </c>
      <c r="AX71" s="34">
        <v>2</v>
      </c>
      <c r="AY71" s="35">
        <v>59.5</v>
      </c>
      <c r="AZ71" s="35">
        <v>68.900000000000006</v>
      </c>
      <c r="BA71" s="35">
        <v>78.3</v>
      </c>
      <c r="BB71" s="35">
        <v>84.3</v>
      </c>
      <c r="BC71" s="35">
        <v>92.8</v>
      </c>
      <c r="BD71" s="35">
        <v>96.3</v>
      </c>
      <c r="BE71" s="35">
        <v>94</v>
      </c>
      <c r="BF71" s="35">
        <v>90</v>
      </c>
      <c r="BG71" s="34">
        <v>3</v>
      </c>
      <c r="BH71" s="35">
        <v>59.8</v>
      </c>
      <c r="BI71" s="35">
        <v>71.099999999999994</v>
      </c>
      <c r="BJ71" s="35">
        <v>80.8</v>
      </c>
      <c r="BK71" s="35">
        <v>88</v>
      </c>
      <c r="BL71" s="35">
        <v>95</v>
      </c>
      <c r="BM71" s="35">
        <v>94.4</v>
      </c>
      <c r="BN71" s="35">
        <v>94.1</v>
      </c>
      <c r="BO71" s="35">
        <v>89</v>
      </c>
      <c r="BP71" s="34">
        <v>4</v>
      </c>
      <c r="BQ71" s="35">
        <v>65.400000000000006</v>
      </c>
      <c r="BR71" s="35">
        <v>77.2</v>
      </c>
      <c r="BS71" s="35">
        <v>84.5</v>
      </c>
      <c r="BT71" s="35">
        <v>89.8</v>
      </c>
      <c r="BU71" s="35">
        <v>95.5</v>
      </c>
      <c r="BV71" s="35">
        <v>94.3</v>
      </c>
      <c r="BW71" s="35">
        <v>92.5</v>
      </c>
      <c r="BX71" s="35">
        <v>88.8</v>
      </c>
      <c r="BY71" s="34">
        <v>5</v>
      </c>
      <c r="BZ71" s="35">
        <v>65.3</v>
      </c>
      <c r="CA71" s="35">
        <v>77.400000000000006</v>
      </c>
      <c r="CB71" s="35">
        <v>86.5</v>
      </c>
      <c r="CC71" s="35">
        <v>92.5</v>
      </c>
      <c r="CD71" s="35">
        <v>96.4</v>
      </c>
      <c r="CE71" s="35">
        <v>93</v>
      </c>
      <c r="CF71" s="35">
        <v>90.4</v>
      </c>
      <c r="CG71" s="35">
        <v>83.7</v>
      </c>
      <c r="CH71" s="34">
        <v>6</v>
      </c>
      <c r="CI71" s="35">
        <v>70.7</v>
      </c>
      <c r="CJ71" s="35">
        <v>82</v>
      </c>
      <c r="CK71" s="35">
        <v>89.3</v>
      </c>
      <c r="CL71" s="35">
        <v>93.3</v>
      </c>
      <c r="CM71" s="35">
        <v>95.5</v>
      </c>
      <c r="CN71" s="35">
        <v>93</v>
      </c>
      <c r="CO71" s="35">
        <v>90.1</v>
      </c>
      <c r="CP71" s="35">
        <v>83</v>
      </c>
      <c r="CQ71" s="34">
        <v>7</v>
      </c>
      <c r="CR71" s="35">
        <v>75.599999999999994</v>
      </c>
      <c r="CS71" s="35">
        <v>84.2</v>
      </c>
      <c r="CT71" s="35">
        <v>90.1</v>
      </c>
      <c r="CU71" s="35">
        <v>93.6</v>
      </c>
      <c r="CV71" s="35">
        <v>96.2</v>
      </c>
      <c r="CW71" s="35">
        <v>91.3</v>
      </c>
      <c r="CX71" s="35">
        <v>87.9</v>
      </c>
      <c r="CY71" s="35">
        <v>81.900000000000006</v>
      </c>
      <c r="CZ71" s="34">
        <v>8</v>
      </c>
      <c r="DA71" s="35">
        <v>77.599999999999994</v>
      </c>
      <c r="DB71" s="35">
        <v>88</v>
      </c>
      <c r="DC71" s="35">
        <v>93.4</v>
      </c>
      <c r="DD71" s="35">
        <v>93.8</v>
      </c>
      <c r="DE71" s="35">
        <v>94.2</v>
      </c>
      <c r="DF71" s="35">
        <v>91.4</v>
      </c>
      <c r="DG71" s="35">
        <v>87.9</v>
      </c>
      <c r="DH71" s="35">
        <v>79.900000000000006</v>
      </c>
      <c r="DI71" s="35">
        <v>1</v>
      </c>
      <c r="DJ71" s="36">
        <f t="shared" si="57"/>
        <v>51.4</v>
      </c>
      <c r="DK71" s="36">
        <f t="shared" si="58"/>
        <v>62.6</v>
      </c>
      <c r="DL71" s="36">
        <f t="shared" si="59"/>
        <v>70.8</v>
      </c>
      <c r="DM71" s="36">
        <f t="shared" si="60"/>
        <v>81</v>
      </c>
      <c r="DN71" s="36">
        <f t="shared" si="61"/>
        <v>90.4</v>
      </c>
      <c r="DO71" s="36">
        <f t="shared" si="62"/>
        <v>96.2</v>
      </c>
      <c r="DP71" s="36">
        <f t="shared" si="63"/>
        <v>94.7</v>
      </c>
      <c r="DQ71" s="36">
        <f t="shared" si="64"/>
        <v>92.3</v>
      </c>
      <c r="DR71" s="35">
        <v>72</v>
      </c>
      <c r="DS71" s="36">
        <f t="shared" si="65"/>
        <v>59.5</v>
      </c>
      <c r="DT71" s="36">
        <f t="shared" si="66"/>
        <v>68.900000000000006</v>
      </c>
      <c r="DU71" s="36">
        <f t="shared" si="67"/>
        <v>78.3</v>
      </c>
      <c r="DV71" s="36">
        <f t="shared" si="68"/>
        <v>84.3</v>
      </c>
      <c r="DW71" s="36">
        <f t="shared" si="69"/>
        <v>92.8</v>
      </c>
      <c r="DX71" s="36">
        <f t="shared" si="70"/>
        <v>96.3</v>
      </c>
      <c r="DY71" s="36">
        <f t="shared" si="71"/>
        <v>94</v>
      </c>
      <c r="DZ71" s="36">
        <f t="shared" si="72"/>
        <v>90</v>
      </c>
      <c r="EA71" s="35">
        <v>73</v>
      </c>
      <c r="EB71" s="36">
        <f t="shared" si="73"/>
        <v>59.8</v>
      </c>
      <c r="EC71" s="36">
        <f t="shared" si="74"/>
        <v>71.099999999999994</v>
      </c>
      <c r="ED71" s="36">
        <f t="shared" si="75"/>
        <v>80.8</v>
      </c>
      <c r="EE71" s="36">
        <f t="shared" si="76"/>
        <v>88</v>
      </c>
      <c r="EF71" s="36">
        <f t="shared" si="77"/>
        <v>95</v>
      </c>
      <c r="EG71" s="36">
        <f t="shared" si="78"/>
        <v>94.4</v>
      </c>
      <c r="EH71" s="36">
        <f t="shared" si="79"/>
        <v>94.1</v>
      </c>
      <c r="EI71" s="36">
        <f t="shared" si="80"/>
        <v>89</v>
      </c>
      <c r="EJ71" s="35">
        <v>74</v>
      </c>
      <c r="EK71" s="36">
        <f t="shared" si="81"/>
        <v>65.400000000000006</v>
      </c>
      <c r="EL71" s="36">
        <f t="shared" si="82"/>
        <v>77.2</v>
      </c>
      <c r="EM71" s="36">
        <f t="shared" si="83"/>
        <v>84.5</v>
      </c>
      <c r="EN71" s="36">
        <f t="shared" si="84"/>
        <v>89.8</v>
      </c>
      <c r="EO71" s="36">
        <f t="shared" si="85"/>
        <v>95.5</v>
      </c>
      <c r="EP71" s="36">
        <f t="shared" si="86"/>
        <v>94.3</v>
      </c>
      <c r="EQ71" s="36">
        <f t="shared" si="87"/>
        <v>92.5</v>
      </c>
      <c r="ER71" s="36">
        <f t="shared" si="88"/>
        <v>88.8</v>
      </c>
      <c r="ES71" s="35">
        <v>75</v>
      </c>
      <c r="ET71" s="36">
        <f t="shared" si="89"/>
        <v>65.3</v>
      </c>
      <c r="EU71" s="36">
        <f t="shared" si="90"/>
        <v>77.400000000000006</v>
      </c>
      <c r="EV71" s="36">
        <f t="shared" si="91"/>
        <v>86.5</v>
      </c>
      <c r="EW71" s="36">
        <f t="shared" si="92"/>
        <v>92.5</v>
      </c>
      <c r="EX71" s="36">
        <f t="shared" si="93"/>
        <v>96.4</v>
      </c>
      <c r="EY71" s="36">
        <f t="shared" si="94"/>
        <v>93</v>
      </c>
      <c r="EZ71" s="36">
        <f t="shared" si="95"/>
        <v>90.4</v>
      </c>
      <c r="FA71" s="36">
        <f t="shared" si="96"/>
        <v>83.7</v>
      </c>
      <c r="FB71" s="35">
        <v>76</v>
      </c>
      <c r="FC71" s="36">
        <f t="shared" si="97"/>
        <v>70.7</v>
      </c>
      <c r="FD71" s="36">
        <f t="shared" si="98"/>
        <v>82</v>
      </c>
      <c r="FE71" s="36">
        <f t="shared" si="99"/>
        <v>89.3</v>
      </c>
      <c r="FF71" s="36">
        <f t="shared" si="100"/>
        <v>93.3</v>
      </c>
      <c r="FG71" s="36">
        <f t="shared" si="101"/>
        <v>95.5</v>
      </c>
      <c r="FH71" s="36">
        <f t="shared" si="102"/>
        <v>93</v>
      </c>
      <c r="FI71" s="36">
        <f t="shared" si="103"/>
        <v>90.1</v>
      </c>
      <c r="FJ71" s="36">
        <f t="shared" si="104"/>
        <v>83</v>
      </c>
      <c r="FK71" s="35">
        <v>77</v>
      </c>
      <c r="FL71" s="36">
        <f t="shared" si="105"/>
        <v>75.599999999999994</v>
      </c>
      <c r="FM71" s="36">
        <f t="shared" si="106"/>
        <v>84.2</v>
      </c>
      <c r="FN71" s="36">
        <f t="shared" si="107"/>
        <v>90.1</v>
      </c>
      <c r="FO71" s="36">
        <f t="shared" si="108"/>
        <v>93.6</v>
      </c>
      <c r="FP71" s="36">
        <f t="shared" si="109"/>
        <v>96.2</v>
      </c>
      <c r="FQ71" s="36">
        <f t="shared" si="110"/>
        <v>91.3</v>
      </c>
      <c r="FR71" s="36">
        <f t="shared" si="111"/>
        <v>87.9</v>
      </c>
      <c r="FS71" s="36">
        <f t="shared" si="112"/>
        <v>81.900000000000006</v>
      </c>
      <c r="FT71" s="35">
        <v>78</v>
      </c>
      <c r="FU71" s="36">
        <f t="shared" si="113"/>
        <v>77.599999999999994</v>
      </c>
      <c r="FV71" s="36">
        <f t="shared" si="114"/>
        <v>88</v>
      </c>
      <c r="FW71" s="36">
        <f t="shared" si="115"/>
        <v>93.4</v>
      </c>
      <c r="FX71" s="36">
        <f t="shared" si="116"/>
        <v>93.8</v>
      </c>
      <c r="FY71" s="36">
        <f t="shared" si="117"/>
        <v>94.2</v>
      </c>
      <c r="FZ71" s="36">
        <f t="shared" si="118"/>
        <v>91.4</v>
      </c>
      <c r="GA71" s="36">
        <f t="shared" si="119"/>
        <v>87.9</v>
      </c>
      <c r="GB71" s="36">
        <f t="shared" si="120"/>
        <v>79.900000000000006</v>
      </c>
      <c r="GC71" s="35">
        <v>71</v>
      </c>
      <c r="GD71" s="36">
        <f t="shared" si="121"/>
        <v>-2.3603849250278586E-2</v>
      </c>
      <c r="GE71" s="36">
        <f t="shared" si="122"/>
        <v>-2.3544224454084883E-2</v>
      </c>
      <c r="GF71" s="35">
        <v>72</v>
      </c>
      <c r="GG71" s="36">
        <f t="shared" si="123"/>
        <v>-1.2384835451356935E-2</v>
      </c>
      <c r="GH71" s="36">
        <f t="shared" si="124"/>
        <v>-1.1998855162644873E-2</v>
      </c>
      <c r="GI71" s="35">
        <v>73</v>
      </c>
      <c r="GJ71" s="36">
        <f t="shared" si="125"/>
        <v>-2.0040529691527809E-2</v>
      </c>
      <c r="GK71" s="36">
        <f t="shared" si="126"/>
        <v>-1.9627671504537147E-2</v>
      </c>
      <c r="GL71" s="35">
        <v>74</v>
      </c>
      <c r="GM71" s="36">
        <f t="shared" si="127"/>
        <v>-2.9994818512207644E-2</v>
      </c>
      <c r="GN71" s="36">
        <f t="shared" si="128"/>
        <v>-2.8499066434065412E-2</v>
      </c>
      <c r="GO71" s="35">
        <v>75</v>
      </c>
      <c r="GP71" s="36">
        <f t="shared" si="129"/>
        <v>1.1033250097071345E-2</v>
      </c>
      <c r="GQ71" s="36">
        <f t="shared" si="130"/>
        <v>1.2508825519844891E-2</v>
      </c>
      <c r="GR71" s="35">
        <v>76</v>
      </c>
      <c r="GS71" s="36">
        <f t="shared" si="131"/>
        <v>3.2452499206684138E-2</v>
      </c>
      <c r="GT71" s="36">
        <f t="shared" si="132"/>
        <v>3.7596330632538866E-2</v>
      </c>
      <c r="GU71" s="35">
        <v>77</v>
      </c>
      <c r="GV71" s="36">
        <f t="shared" si="133"/>
        <v>4.2495075939370963E-2</v>
      </c>
      <c r="GW71" s="36">
        <f t="shared" si="134"/>
        <v>5.8447665967733542E-2</v>
      </c>
      <c r="GX71" s="35">
        <v>78</v>
      </c>
      <c r="GY71" s="36">
        <f t="shared" si="135"/>
        <v>-2.9037543498589002E-5</v>
      </c>
      <c r="GZ71" s="36">
        <f t="shared" si="136"/>
        <v>2.5034014590687548E-2</v>
      </c>
      <c r="HA71" s="35">
        <v>-1.2</v>
      </c>
      <c r="HB71" s="35">
        <v>-0.49</v>
      </c>
      <c r="HC71" s="35">
        <v>0.14000000000000001</v>
      </c>
      <c r="HD71" s="35">
        <v>1.56</v>
      </c>
      <c r="HE71" s="35">
        <v>-2.98</v>
      </c>
      <c r="HF71" s="35">
        <v>-1.01</v>
      </c>
      <c r="HG71" s="35">
        <v>0.85</v>
      </c>
      <c r="HH71" s="35">
        <v>3.14</v>
      </c>
    </row>
    <row r="72" spans="1:216" x14ac:dyDescent="0.2">
      <c r="A72" s="8">
        <v>62</v>
      </c>
      <c r="D72" s="8" t="s">
        <v>945</v>
      </c>
      <c r="E72" s="29"/>
      <c r="F72" s="29"/>
      <c r="G72" s="29"/>
      <c r="H72" s="29"/>
      <c r="I72" s="29"/>
      <c r="J72" s="29"/>
      <c r="K72" s="29"/>
      <c r="L72" s="29"/>
      <c r="M72" s="30"/>
      <c r="N72" s="30"/>
      <c r="O72" s="30"/>
      <c r="P72" s="30"/>
      <c r="Q72" s="30"/>
      <c r="R72" s="30"/>
      <c r="S72" s="30"/>
      <c r="T72" s="30"/>
      <c r="U72" s="31">
        <f t="shared" si="40"/>
        <v>0</v>
      </c>
      <c r="V72" s="31">
        <f t="shared" si="41"/>
        <v>0</v>
      </c>
      <c r="W72" s="31">
        <f t="shared" si="42"/>
        <v>0</v>
      </c>
      <c r="X72" s="31">
        <f t="shared" si="43"/>
        <v>0</v>
      </c>
      <c r="Y72" s="31">
        <f t="shared" si="44"/>
        <v>0</v>
      </c>
      <c r="Z72" s="31">
        <f t="shared" si="45"/>
        <v>0</v>
      </c>
      <c r="AA72" s="31">
        <f t="shared" si="46"/>
        <v>0</v>
      </c>
      <c r="AB72" s="31">
        <f t="shared" si="47"/>
        <v>0</v>
      </c>
      <c r="AC72" s="32">
        <f t="shared" si="34"/>
        <v>-1.4641977937706968E-2</v>
      </c>
      <c r="AD72" s="32">
        <f t="shared" si="35"/>
        <v>2.4910512713808348E-2</v>
      </c>
      <c r="AE72" s="32">
        <f t="shared" si="36"/>
        <v>4.5595616594547202E-2</v>
      </c>
      <c r="AF72" s="33">
        <f t="shared" si="48"/>
        <v>65.3</v>
      </c>
      <c r="AG72" s="33">
        <f t="shared" si="49"/>
        <v>75.400000000000006</v>
      </c>
      <c r="AH72" s="33">
        <f t="shared" si="50"/>
        <v>82.9</v>
      </c>
      <c r="AI72" s="33">
        <f t="shared" si="51"/>
        <v>88.3</v>
      </c>
      <c r="AJ72" s="33">
        <f t="shared" si="52"/>
        <v>91.5</v>
      </c>
      <c r="AK72" s="33">
        <f t="shared" si="53"/>
        <v>92.7</v>
      </c>
      <c r="AL72" s="33">
        <f t="shared" si="54"/>
        <v>92.5</v>
      </c>
      <c r="AM72" s="33">
        <f t="shared" si="55"/>
        <v>90.4</v>
      </c>
      <c r="AN72" s="32">
        <f t="shared" si="56"/>
        <v>1.5128685188023212</v>
      </c>
      <c r="AO72" s="34">
        <v>1</v>
      </c>
      <c r="AP72" s="35">
        <v>51.4</v>
      </c>
      <c r="AQ72" s="35">
        <v>62.6</v>
      </c>
      <c r="AR72" s="35">
        <v>70.8</v>
      </c>
      <c r="AS72" s="35">
        <v>81</v>
      </c>
      <c r="AT72" s="35">
        <v>90.4</v>
      </c>
      <c r="AU72" s="35">
        <v>96.2</v>
      </c>
      <c r="AV72" s="35">
        <v>94.7</v>
      </c>
      <c r="AW72" s="35">
        <v>92.3</v>
      </c>
      <c r="AX72" s="34">
        <v>2</v>
      </c>
      <c r="AY72" s="35">
        <v>59.5</v>
      </c>
      <c r="AZ72" s="35">
        <v>68.900000000000006</v>
      </c>
      <c r="BA72" s="35">
        <v>78.3</v>
      </c>
      <c r="BB72" s="35">
        <v>84.3</v>
      </c>
      <c r="BC72" s="35">
        <v>92.8</v>
      </c>
      <c r="BD72" s="35">
        <v>96.3</v>
      </c>
      <c r="BE72" s="35">
        <v>94</v>
      </c>
      <c r="BF72" s="35">
        <v>90</v>
      </c>
      <c r="BG72" s="34">
        <v>3</v>
      </c>
      <c r="BH72" s="35">
        <v>59.8</v>
      </c>
      <c r="BI72" s="35">
        <v>71.099999999999994</v>
      </c>
      <c r="BJ72" s="35">
        <v>80.8</v>
      </c>
      <c r="BK72" s="35">
        <v>88</v>
      </c>
      <c r="BL72" s="35">
        <v>95</v>
      </c>
      <c r="BM72" s="35">
        <v>94.4</v>
      </c>
      <c r="BN72" s="35">
        <v>94.1</v>
      </c>
      <c r="BO72" s="35">
        <v>89</v>
      </c>
      <c r="BP72" s="34">
        <v>4</v>
      </c>
      <c r="BQ72" s="35">
        <v>65.400000000000006</v>
      </c>
      <c r="BR72" s="35">
        <v>77.2</v>
      </c>
      <c r="BS72" s="35">
        <v>84.5</v>
      </c>
      <c r="BT72" s="35">
        <v>89.8</v>
      </c>
      <c r="BU72" s="35">
        <v>95.5</v>
      </c>
      <c r="BV72" s="35">
        <v>94.3</v>
      </c>
      <c r="BW72" s="35">
        <v>92.5</v>
      </c>
      <c r="BX72" s="35">
        <v>88.8</v>
      </c>
      <c r="BY72" s="34">
        <v>5</v>
      </c>
      <c r="BZ72" s="35">
        <v>65.3</v>
      </c>
      <c r="CA72" s="35">
        <v>77.400000000000006</v>
      </c>
      <c r="CB72" s="35">
        <v>86.5</v>
      </c>
      <c r="CC72" s="35">
        <v>92.5</v>
      </c>
      <c r="CD72" s="35">
        <v>96.4</v>
      </c>
      <c r="CE72" s="35">
        <v>93</v>
      </c>
      <c r="CF72" s="35">
        <v>90.4</v>
      </c>
      <c r="CG72" s="35">
        <v>83.7</v>
      </c>
      <c r="CH72" s="34">
        <v>6</v>
      </c>
      <c r="CI72" s="35">
        <v>70.7</v>
      </c>
      <c r="CJ72" s="35">
        <v>82</v>
      </c>
      <c r="CK72" s="35">
        <v>89.3</v>
      </c>
      <c r="CL72" s="35">
        <v>93.3</v>
      </c>
      <c r="CM72" s="35">
        <v>95.5</v>
      </c>
      <c r="CN72" s="35">
        <v>93</v>
      </c>
      <c r="CO72" s="35">
        <v>90.1</v>
      </c>
      <c r="CP72" s="35">
        <v>83</v>
      </c>
      <c r="CQ72" s="34">
        <v>7</v>
      </c>
      <c r="CR72" s="35">
        <v>75.599999999999994</v>
      </c>
      <c r="CS72" s="35">
        <v>84.2</v>
      </c>
      <c r="CT72" s="35">
        <v>90.1</v>
      </c>
      <c r="CU72" s="35">
        <v>93.6</v>
      </c>
      <c r="CV72" s="35">
        <v>96.2</v>
      </c>
      <c r="CW72" s="35">
        <v>91.3</v>
      </c>
      <c r="CX72" s="35">
        <v>87.9</v>
      </c>
      <c r="CY72" s="35">
        <v>81.900000000000006</v>
      </c>
      <c r="CZ72" s="34">
        <v>8</v>
      </c>
      <c r="DA72" s="35">
        <v>77.599999999999994</v>
      </c>
      <c r="DB72" s="35">
        <v>88</v>
      </c>
      <c r="DC72" s="35">
        <v>93.4</v>
      </c>
      <c r="DD72" s="35">
        <v>93.8</v>
      </c>
      <c r="DE72" s="35">
        <v>94.2</v>
      </c>
      <c r="DF72" s="35">
        <v>91.4</v>
      </c>
      <c r="DG72" s="35">
        <v>87.9</v>
      </c>
      <c r="DH72" s="35">
        <v>79.900000000000006</v>
      </c>
      <c r="DI72" s="35">
        <v>1</v>
      </c>
      <c r="DJ72" s="36">
        <f t="shared" si="57"/>
        <v>51.4</v>
      </c>
      <c r="DK72" s="36">
        <f t="shared" si="58"/>
        <v>62.6</v>
      </c>
      <c r="DL72" s="36">
        <f t="shared" si="59"/>
        <v>70.8</v>
      </c>
      <c r="DM72" s="36">
        <f t="shared" si="60"/>
        <v>81</v>
      </c>
      <c r="DN72" s="36">
        <f t="shared" si="61"/>
        <v>90.4</v>
      </c>
      <c r="DO72" s="36">
        <f t="shared" si="62"/>
        <v>96.2</v>
      </c>
      <c r="DP72" s="36">
        <f t="shared" si="63"/>
        <v>94.7</v>
      </c>
      <c r="DQ72" s="36">
        <f t="shared" si="64"/>
        <v>92.3</v>
      </c>
      <c r="DR72" s="35">
        <v>73</v>
      </c>
      <c r="DS72" s="36">
        <f t="shared" si="65"/>
        <v>59.5</v>
      </c>
      <c r="DT72" s="36">
        <f t="shared" si="66"/>
        <v>68.900000000000006</v>
      </c>
      <c r="DU72" s="36">
        <f t="shared" si="67"/>
        <v>78.3</v>
      </c>
      <c r="DV72" s="36">
        <f t="shared" si="68"/>
        <v>84.3</v>
      </c>
      <c r="DW72" s="36">
        <f t="shared" si="69"/>
        <v>92.8</v>
      </c>
      <c r="DX72" s="36">
        <f t="shared" si="70"/>
        <v>96.3</v>
      </c>
      <c r="DY72" s="36">
        <f t="shared" si="71"/>
        <v>94</v>
      </c>
      <c r="DZ72" s="36">
        <f t="shared" si="72"/>
        <v>90</v>
      </c>
      <c r="EA72" s="35">
        <v>74</v>
      </c>
      <c r="EB72" s="36">
        <f t="shared" si="73"/>
        <v>59.8</v>
      </c>
      <c r="EC72" s="36">
        <f t="shared" si="74"/>
        <v>71.099999999999994</v>
      </c>
      <c r="ED72" s="36">
        <f t="shared" si="75"/>
        <v>80.8</v>
      </c>
      <c r="EE72" s="36">
        <f t="shared" si="76"/>
        <v>88</v>
      </c>
      <c r="EF72" s="36">
        <f t="shared" si="77"/>
        <v>95</v>
      </c>
      <c r="EG72" s="36">
        <f t="shared" si="78"/>
        <v>94.4</v>
      </c>
      <c r="EH72" s="36">
        <f t="shared" si="79"/>
        <v>94.1</v>
      </c>
      <c r="EI72" s="36">
        <f t="shared" si="80"/>
        <v>89</v>
      </c>
      <c r="EJ72" s="35">
        <v>75</v>
      </c>
      <c r="EK72" s="36">
        <f t="shared" si="81"/>
        <v>65.400000000000006</v>
      </c>
      <c r="EL72" s="36">
        <f t="shared" si="82"/>
        <v>77.2</v>
      </c>
      <c r="EM72" s="36">
        <f t="shared" si="83"/>
        <v>84.5</v>
      </c>
      <c r="EN72" s="36">
        <f t="shared" si="84"/>
        <v>89.8</v>
      </c>
      <c r="EO72" s="36">
        <f t="shared" si="85"/>
        <v>95.5</v>
      </c>
      <c r="EP72" s="36">
        <f t="shared" si="86"/>
        <v>94.3</v>
      </c>
      <c r="EQ72" s="36">
        <f t="shared" si="87"/>
        <v>92.5</v>
      </c>
      <c r="ER72" s="36">
        <f t="shared" si="88"/>
        <v>88.8</v>
      </c>
      <c r="ES72" s="35">
        <v>76</v>
      </c>
      <c r="ET72" s="36">
        <f t="shared" si="89"/>
        <v>65.3</v>
      </c>
      <c r="EU72" s="36">
        <f t="shared" si="90"/>
        <v>77.400000000000006</v>
      </c>
      <c r="EV72" s="36">
        <f t="shared" si="91"/>
        <v>86.5</v>
      </c>
      <c r="EW72" s="36">
        <f t="shared" si="92"/>
        <v>92.5</v>
      </c>
      <c r="EX72" s="36">
        <f t="shared" si="93"/>
        <v>96.4</v>
      </c>
      <c r="EY72" s="36">
        <f t="shared" si="94"/>
        <v>93</v>
      </c>
      <c r="EZ72" s="36">
        <f t="shared" si="95"/>
        <v>90.4</v>
      </c>
      <c r="FA72" s="36">
        <f t="shared" si="96"/>
        <v>83.7</v>
      </c>
      <c r="FB72" s="35">
        <v>77</v>
      </c>
      <c r="FC72" s="36">
        <f t="shared" si="97"/>
        <v>70.7</v>
      </c>
      <c r="FD72" s="36">
        <f t="shared" si="98"/>
        <v>82</v>
      </c>
      <c r="FE72" s="36">
        <f t="shared" si="99"/>
        <v>89.3</v>
      </c>
      <c r="FF72" s="36">
        <f t="shared" si="100"/>
        <v>93.3</v>
      </c>
      <c r="FG72" s="36">
        <f t="shared" si="101"/>
        <v>95.5</v>
      </c>
      <c r="FH72" s="36">
        <f t="shared" si="102"/>
        <v>93</v>
      </c>
      <c r="FI72" s="36">
        <f t="shared" si="103"/>
        <v>90.1</v>
      </c>
      <c r="FJ72" s="36">
        <f t="shared" si="104"/>
        <v>83</v>
      </c>
      <c r="FK72" s="35">
        <v>78</v>
      </c>
      <c r="FL72" s="36">
        <f t="shared" si="105"/>
        <v>75.599999999999994</v>
      </c>
      <c r="FM72" s="36">
        <f t="shared" si="106"/>
        <v>84.2</v>
      </c>
      <c r="FN72" s="36">
        <f t="shared" si="107"/>
        <v>90.1</v>
      </c>
      <c r="FO72" s="36">
        <f t="shared" si="108"/>
        <v>93.6</v>
      </c>
      <c r="FP72" s="36">
        <f t="shared" si="109"/>
        <v>96.2</v>
      </c>
      <c r="FQ72" s="36">
        <f t="shared" si="110"/>
        <v>91.3</v>
      </c>
      <c r="FR72" s="36">
        <f t="shared" si="111"/>
        <v>87.9</v>
      </c>
      <c r="FS72" s="36">
        <f t="shared" si="112"/>
        <v>81.900000000000006</v>
      </c>
      <c r="FT72" s="35">
        <v>79</v>
      </c>
      <c r="FU72" s="36">
        <f t="shared" si="113"/>
        <v>77.599999999999994</v>
      </c>
      <c r="FV72" s="36">
        <f t="shared" si="114"/>
        <v>88</v>
      </c>
      <c r="FW72" s="36">
        <f t="shared" si="115"/>
        <v>93.4</v>
      </c>
      <c r="FX72" s="36">
        <f t="shared" si="116"/>
        <v>93.8</v>
      </c>
      <c r="FY72" s="36">
        <f t="shared" si="117"/>
        <v>94.2</v>
      </c>
      <c r="FZ72" s="36">
        <f t="shared" si="118"/>
        <v>91.4</v>
      </c>
      <c r="GA72" s="36">
        <f t="shared" si="119"/>
        <v>87.9</v>
      </c>
      <c r="GB72" s="36">
        <f t="shared" si="120"/>
        <v>79.900000000000006</v>
      </c>
      <c r="GC72" s="35">
        <v>72</v>
      </c>
      <c r="GD72" s="36">
        <f t="shared" si="121"/>
        <v>-2.3603849250278586E-2</v>
      </c>
      <c r="GE72" s="36">
        <f t="shared" si="122"/>
        <v>-2.3544224454084883E-2</v>
      </c>
      <c r="GF72" s="35">
        <v>73</v>
      </c>
      <c r="GG72" s="36">
        <f t="shared" si="123"/>
        <v>-1.2384835451356935E-2</v>
      </c>
      <c r="GH72" s="36">
        <f t="shared" si="124"/>
        <v>-1.1998855162644873E-2</v>
      </c>
      <c r="GI72" s="35">
        <v>74</v>
      </c>
      <c r="GJ72" s="36">
        <f t="shared" si="125"/>
        <v>-2.0040529691527809E-2</v>
      </c>
      <c r="GK72" s="36">
        <f t="shared" si="126"/>
        <v>-1.9627671504537147E-2</v>
      </c>
      <c r="GL72" s="35">
        <v>75</v>
      </c>
      <c r="GM72" s="36">
        <f t="shared" si="127"/>
        <v>-2.9994818512207644E-2</v>
      </c>
      <c r="GN72" s="36">
        <f t="shared" si="128"/>
        <v>-2.8499066434065412E-2</v>
      </c>
      <c r="GO72" s="35">
        <v>76</v>
      </c>
      <c r="GP72" s="36">
        <f t="shared" si="129"/>
        <v>1.1033250097071345E-2</v>
      </c>
      <c r="GQ72" s="36">
        <f t="shared" si="130"/>
        <v>1.2508825519844891E-2</v>
      </c>
      <c r="GR72" s="35">
        <v>77</v>
      </c>
      <c r="GS72" s="36">
        <f t="shared" si="131"/>
        <v>3.2452499206684138E-2</v>
      </c>
      <c r="GT72" s="36">
        <f t="shared" si="132"/>
        <v>3.7596330632538866E-2</v>
      </c>
      <c r="GU72" s="35">
        <v>78</v>
      </c>
      <c r="GV72" s="36">
        <f t="shared" si="133"/>
        <v>4.2495075939370963E-2</v>
      </c>
      <c r="GW72" s="36">
        <f t="shared" si="134"/>
        <v>5.8447665967733542E-2</v>
      </c>
      <c r="GX72" s="35">
        <v>79</v>
      </c>
      <c r="GY72" s="36">
        <f t="shared" si="135"/>
        <v>-2.9037543498589002E-5</v>
      </c>
      <c r="GZ72" s="36">
        <f t="shared" si="136"/>
        <v>2.5034014590687548E-2</v>
      </c>
      <c r="HA72" s="35">
        <v>-1.2</v>
      </c>
      <c r="HB72" s="35">
        <v>-0.49</v>
      </c>
      <c r="HC72" s="35">
        <v>0.14000000000000001</v>
      </c>
      <c r="HD72" s="35">
        <v>1.56</v>
      </c>
      <c r="HE72" s="35">
        <v>-2.98</v>
      </c>
      <c r="HF72" s="35">
        <v>-1.01</v>
      </c>
      <c r="HG72" s="35">
        <v>0.85</v>
      </c>
      <c r="HH72" s="35">
        <v>3.14</v>
      </c>
    </row>
    <row r="73" spans="1:216" x14ac:dyDescent="0.2">
      <c r="A73" s="8">
        <v>63</v>
      </c>
      <c r="D73" s="8" t="s">
        <v>946</v>
      </c>
      <c r="E73" s="29"/>
      <c r="F73" s="29"/>
      <c r="G73" s="29"/>
      <c r="H73" s="29"/>
      <c r="I73" s="29"/>
      <c r="J73" s="29"/>
      <c r="K73" s="29"/>
      <c r="L73" s="29"/>
      <c r="M73" s="30"/>
      <c r="N73" s="30"/>
      <c r="O73" s="30"/>
      <c r="P73" s="30"/>
      <c r="Q73" s="30"/>
      <c r="R73" s="30"/>
      <c r="S73" s="30"/>
      <c r="T73" s="30"/>
      <c r="U73" s="31">
        <f t="shared" si="40"/>
        <v>0</v>
      </c>
      <c r="V73" s="31">
        <f t="shared" si="41"/>
        <v>0</v>
      </c>
      <c r="W73" s="31">
        <f t="shared" si="42"/>
        <v>0</v>
      </c>
      <c r="X73" s="31">
        <f t="shared" si="43"/>
        <v>0</v>
      </c>
      <c r="Y73" s="31">
        <f t="shared" si="44"/>
        <v>0</v>
      </c>
      <c r="Z73" s="31">
        <f t="shared" si="45"/>
        <v>0</v>
      </c>
      <c r="AA73" s="31">
        <f t="shared" si="46"/>
        <v>0</v>
      </c>
      <c r="AB73" s="31">
        <f t="shared" si="47"/>
        <v>0</v>
      </c>
      <c r="AC73" s="32">
        <f t="shared" si="34"/>
        <v>-1.4641977937706968E-2</v>
      </c>
      <c r="AD73" s="32">
        <f t="shared" si="35"/>
        <v>2.4910512713808348E-2</v>
      </c>
      <c r="AE73" s="32">
        <f t="shared" si="36"/>
        <v>4.5595616594547202E-2</v>
      </c>
      <c r="AF73" s="33">
        <f t="shared" si="48"/>
        <v>65.3</v>
      </c>
      <c r="AG73" s="33">
        <f t="shared" si="49"/>
        <v>75.400000000000006</v>
      </c>
      <c r="AH73" s="33">
        <f t="shared" si="50"/>
        <v>82.9</v>
      </c>
      <c r="AI73" s="33">
        <f t="shared" si="51"/>
        <v>88.3</v>
      </c>
      <c r="AJ73" s="33">
        <f t="shared" si="52"/>
        <v>91.5</v>
      </c>
      <c r="AK73" s="33">
        <f t="shared" si="53"/>
        <v>92.7</v>
      </c>
      <c r="AL73" s="33">
        <f t="shared" si="54"/>
        <v>92.5</v>
      </c>
      <c r="AM73" s="33">
        <f t="shared" si="55"/>
        <v>90.4</v>
      </c>
      <c r="AN73" s="32">
        <f t="shared" si="56"/>
        <v>1.5128685188023212</v>
      </c>
      <c r="AO73" s="34">
        <v>1</v>
      </c>
      <c r="AP73" s="35">
        <v>51.4</v>
      </c>
      <c r="AQ73" s="35">
        <v>62.6</v>
      </c>
      <c r="AR73" s="35">
        <v>70.8</v>
      </c>
      <c r="AS73" s="35">
        <v>81</v>
      </c>
      <c r="AT73" s="35">
        <v>90.4</v>
      </c>
      <c r="AU73" s="35">
        <v>96.2</v>
      </c>
      <c r="AV73" s="35">
        <v>94.7</v>
      </c>
      <c r="AW73" s="35">
        <v>92.3</v>
      </c>
      <c r="AX73" s="34">
        <v>2</v>
      </c>
      <c r="AY73" s="35">
        <v>59.5</v>
      </c>
      <c r="AZ73" s="35">
        <v>68.900000000000006</v>
      </c>
      <c r="BA73" s="35">
        <v>78.3</v>
      </c>
      <c r="BB73" s="35">
        <v>84.3</v>
      </c>
      <c r="BC73" s="35">
        <v>92.8</v>
      </c>
      <c r="BD73" s="35">
        <v>96.3</v>
      </c>
      <c r="BE73" s="35">
        <v>94</v>
      </c>
      <c r="BF73" s="35">
        <v>90</v>
      </c>
      <c r="BG73" s="34">
        <v>3</v>
      </c>
      <c r="BH73" s="35">
        <v>59.8</v>
      </c>
      <c r="BI73" s="35">
        <v>71.099999999999994</v>
      </c>
      <c r="BJ73" s="35">
        <v>80.8</v>
      </c>
      <c r="BK73" s="35">
        <v>88</v>
      </c>
      <c r="BL73" s="35">
        <v>95</v>
      </c>
      <c r="BM73" s="35">
        <v>94.4</v>
      </c>
      <c r="BN73" s="35">
        <v>94.1</v>
      </c>
      <c r="BO73" s="35">
        <v>89</v>
      </c>
      <c r="BP73" s="34">
        <v>4</v>
      </c>
      <c r="BQ73" s="35">
        <v>65.400000000000006</v>
      </c>
      <c r="BR73" s="35">
        <v>77.2</v>
      </c>
      <c r="BS73" s="35">
        <v>84.5</v>
      </c>
      <c r="BT73" s="35">
        <v>89.8</v>
      </c>
      <c r="BU73" s="35">
        <v>95.5</v>
      </c>
      <c r="BV73" s="35">
        <v>94.3</v>
      </c>
      <c r="BW73" s="35">
        <v>92.5</v>
      </c>
      <c r="BX73" s="35">
        <v>88.8</v>
      </c>
      <c r="BY73" s="34">
        <v>5</v>
      </c>
      <c r="BZ73" s="35">
        <v>65.3</v>
      </c>
      <c r="CA73" s="35">
        <v>77.400000000000006</v>
      </c>
      <c r="CB73" s="35">
        <v>86.5</v>
      </c>
      <c r="CC73" s="35">
        <v>92.5</v>
      </c>
      <c r="CD73" s="35">
        <v>96.4</v>
      </c>
      <c r="CE73" s="35">
        <v>93</v>
      </c>
      <c r="CF73" s="35">
        <v>90.4</v>
      </c>
      <c r="CG73" s="35">
        <v>83.7</v>
      </c>
      <c r="CH73" s="34">
        <v>6</v>
      </c>
      <c r="CI73" s="35">
        <v>70.7</v>
      </c>
      <c r="CJ73" s="35">
        <v>82</v>
      </c>
      <c r="CK73" s="35">
        <v>89.3</v>
      </c>
      <c r="CL73" s="35">
        <v>93.3</v>
      </c>
      <c r="CM73" s="35">
        <v>95.5</v>
      </c>
      <c r="CN73" s="35">
        <v>93</v>
      </c>
      <c r="CO73" s="35">
        <v>90.1</v>
      </c>
      <c r="CP73" s="35">
        <v>83</v>
      </c>
      <c r="CQ73" s="34">
        <v>7</v>
      </c>
      <c r="CR73" s="35">
        <v>75.599999999999994</v>
      </c>
      <c r="CS73" s="35">
        <v>84.2</v>
      </c>
      <c r="CT73" s="35">
        <v>90.1</v>
      </c>
      <c r="CU73" s="35">
        <v>93.6</v>
      </c>
      <c r="CV73" s="35">
        <v>96.2</v>
      </c>
      <c r="CW73" s="35">
        <v>91.3</v>
      </c>
      <c r="CX73" s="35">
        <v>87.9</v>
      </c>
      <c r="CY73" s="35">
        <v>81.900000000000006</v>
      </c>
      <c r="CZ73" s="34">
        <v>8</v>
      </c>
      <c r="DA73" s="35">
        <v>77.599999999999994</v>
      </c>
      <c r="DB73" s="35">
        <v>88</v>
      </c>
      <c r="DC73" s="35">
        <v>93.4</v>
      </c>
      <c r="DD73" s="35">
        <v>93.8</v>
      </c>
      <c r="DE73" s="35">
        <v>94.2</v>
      </c>
      <c r="DF73" s="35">
        <v>91.4</v>
      </c>
      <c r="DG73" s="35">
        <v>87.9</v>
      </c>
      <c r="DH73" s="35">
        <v>79.900000000000006</v>
      </c>
      <c r="DI73" s="35">
        <v>1</v>
      </c>
      <c r="DJ73" s="36">
        <f t="shared" si="57"/>
        <v>51.4</v>
      </c>
      <c r="DK73" s="36">
        <f t="shared" si="58"/>
        <v>62.6</v>
      </c>
      <c r="DL73" s="36">
        <f t="shared" si="59"/>
        <v>70.8</v>
      </c>
      <c r="DM73" s="36">
        <f t="shared" si="60"/>
        <v>81</v>
      </c>
      <c r="DN73" s="36">
        <f t="shared" si="61"/>
        <v>90.4</v>
      </c>
      <c r="DO73" s="36">
        <f t="shared" si="62"/>
        <v>96.2</v>
      </c>
      <c r="DP73" s="36">
        <f t="shared" si="63"/>
        <v>94.7</v>
      </c>
      <c r="DQ73" s="36">
        <f t="shared" si="64"/>
        <v>92.3</v>
      </c>
      <c r="DR73" s="35">
        <v>74</v>
      </c>
      <c r="DS73" s="36">
        <f t="shared" si="65"/>
        <v>59.5</v>
      </c>
      <c r="DT73" s="36">
        <f t="shared" si="66"/>
        <v>68.900000000000006</v>
      </c>
      <c r="DU73" s="36">
        <f t="shared" si="67"/>
        <v>78.3</v>
      </c>
      <c r="DV73" s="36">
        <f t="shared" si="68"/>
        <v>84.3</v>
      </c>
      <c r="DW73" s="36">
        <f t="shared" si="69"/>
        <v>92.8</v>
      </c>
      <c r="DX73" s="36">
        <f t="shared" si="70"/>
        <v>96.3</v>
      </c>
      <c r="DY73" s="36">
        <f t="shared" si="71"/>
        <v>94</v>
      </c>
      <c r="DZ73" s="36">
        <f t="shared" si="72"/>
        <v>90</v>
      </c>
      <c r="EA73" s="35">
        <v>75</v>
      </c>
      <c r="EB73" s="36">
        <f t="shared" si="73"/>
        <v>59.8</v>
      </c>
      <c r="EC73" s="36">
        <f t="shared" si="74"/>
        <v>71.099999999999994</v>
      </c>
      <c r="ED73" s="36">
        <f t="shared" si="75"/>
        <v>80.8</v>
      </c>
      <c r="EE73" s="36">
        <f t="shared" si="76"/>
        <v>88</v>
      </c>
      <c r="EF73" s="36">
        <f t="shared" si="77"/>
        <v>95</v>
      </c>
      <c r="EG73" s="36">
        <f t="shared" si="78"/>
        <v>94.4</v>
      </c>
      <c r="EH73" s="36">
        <f t="shared" si="79"/>
        <v>94.1</v>
      </c>
      <c r="EI73" s="36">
        <f t="shared" si="80"/>
        <v>89</v>
      </c>
      <c r="EJ73" s="35">
        <v>76</v>
      </c>
      <c r="EK73" s="36">
        <f t="shared" si="81"/>
        <v>65.400000000000006</v>
      </c>
      <c r="EL73" s="36">
        <f t="shared" si="82"/>
        <v>77.2</v>
      </c>
      <c r="EM73" s="36">
        <f t="shared" si="83"/>
        <v>84.5</v>
      </c>
      <c r="EN73" s="36">
        <f t="shared" si="84"/>
        <v>89.8</v>
      </c>
      <c r="EO73" s="36">
        <f t="shared" si="85"/>
        <v>95.5</v>
      </c>
      <c r="EP73" s="36">
        <f t="shared" si="86"/>
        <v>94.3</v>
      </c>
      <c r="EQ73" s="36">
        <f t="shared" si="87"/>
        <v>92.5</v>
      </c>
      <c r="ER73" s="36">
        <f t="shared" si="88"/>
        <v>88.8</v>
      </c>
      <c r="ES73" s="35">
        <v>77</v>
      </c>
      <c r="ET73" s="36">
        <f t="shared" si="89"/>
        <v>65.3</v>
      </c>
      <c r="EU73" s="36">
        <f t="shared" si="90"/>
        <v>77.400000000000006</v>
      </c>
      <c r="EV73" s="36">
        <f t="shared" si="91"/>
        <v>86.5</v>
      </c>
      <c r="EW73" s="36">
        <f t="shared" si="92"/>
        <v>92.5</v>
      </c>
      <c r="EX73" s="36">
        <f t="shared" si="93"/>
        <v>96.4</v>
      </c>
      <c r="EY73" s="36">
        <f t="shared" si="94"/>
        <v>93</v>
      </c>
      <c r="EZ73" s="36">
        <f t="shared" si="95"/>
        <v>90.4</v>
      </c>
      <c r="FA73" s="36">
        <f t="shared" si="96"/>
        <v>83.7</v>
      </c>
      <c r="FB73" s="35">
        <v>78</v>
      </c>
      <c r="FC73" s="36">
        <f t="shared" si="97"/>
        <v>70.7</v>
      </c>
      <c r="FD73" s="36">
        <f t="shared" si="98"/>
        <v>82</v>
      </c>
      <c r="FE73" s="36">
        <f t="shared" si="99"/>
        <v>89.3</v>
      </c>
      <c r="FF73" s="36">
        <f t="shared" si="100"/>
        <v>93.3</v>
      </c>
      <c r="FG73" s="36">
        <f t="shared" si="101"/>
        <v>95.5</v>
      </c>
      <c r="FH73" s="36">
        <f t="shared" si="102"/>
        <v>93</v>
      </c>
      <c r="FI73" s="36">
        <f t="shared" si="103"/>
        <v>90.1</v>
      </c>
      <c r="FJ73" s="36">
        <f t="shared" si="104"/>
        <v>83</v>
      </c>
      <c r="FK73" s="35">
        <v>79</v>
      </c>
      <c r="FL73" s="36">
        <f t="shared" si="105"/>
        <v>75.599999999999994</v>
      </c>
      <c r="FM73" s="36">
        <f t="shared" si="106"/>
        <v>84.2</v>
      </c>
      <c r="FN73" s="36">
        <f t="shared" si="107"/>
        <v>90.1</v>
      </c>
      <c r="FO73" s="36">
        <f t="shared" si="108"/>
        <v>93.6</v>
      </c>
      <c r="FP73" s="36">
        <f t="shared" si="109"/>
        <v>96.2</v>
      </c>
      <c r="FQ73" s="36">
        <f t="shared" si="110"/>
        <v>91.3</v>
      </c>
      <c r="FR73" s="36">
        <f t="shared" si="111"/>
        <v>87.9</v>
      </c>
      <c r="FS73" s="36">
        <f t="shared" si="112"/>
        <v>81.900000000000006</v>
      </c>
      <c r="FT73" s="35">
        <v>80</v>
      </c>
      <c r="FU73" s="36">
        <f t="shared" si="113"/>
        <v>77.599999999999994</v>
      </c>
      <c r="FV73" s="36">
        <f t="shared" si="114"/>
        <v>88</v>
      </c>
      <c r="FW73" s="36">
        <f t="shared" si="115"/>
        <v>93.4</v>
      </c>
      <c r="FX73" s="36">
        <f t="shared" si="116"/>
        <v>93.8</v>
      </c>
      <c r="FY73" s="36">
        <f t="shared" si="117"/>
        <v>94.2</v>
      </c>
      <c r="FZ73" s="36">
        <f t="shared" si="118"/>
        <v>91.4</v>
      </c>
      <c r="GA73" s="36">
        <f t="shared" si="119"/>
        <v>87.9</v>
      </c>
      <c r="GB73" s="36">
        <f t="shared" si="120"/>
        <v>79.900000000000006</v>
      </c>
      <c r="GC73" s="35">
        <v>73</v>
      </c>
      <c r="GD73" s="36">
        <f t="shared" si="121"/>
        <v>-2.3603849250278586E-2</v>
      </c>
      <c r="GE73" s="36">
        <f t="shared" si="122"/>
        <v>-2.3544224454084883E-2</v>
      </c>
      <c r="GF73" s="35">
        <v>74</v>
      </c>
      <c r="GG73" s="36">
        <f t="shared" si="123"/>
        <v>-1.2384835451356935E-2</v>
      </c>
      <c r="GH73" s="36">
        <f t="shared" si="124"/>
        <v>-1.1998855162644873E-2</v>
      </c>
      <c r="GI73" s="35">
        <v>75</v>
      </c>
      <c r="GJ73" s="36">
        <f t="shared" si="125"/>
        <v>-2.0040529691527809E-2</v>
      </c>
      <c r="GK73" s="36">
        <f t="shared" si="126"/>
        <v>-1.9627671504537147E-2</v>
      </c>
      <c r="GL73" s="35">
        <v>76</v>
      </c>
      <c r="GM73" s="36">
        <f t="shared" si="127"/>
        <v>-2.9994818512207644E-2</v>
      </c>
      <c r="GN73" s="36">
        <f t="shared" si="128"/>
        <v>-2.8499066434065412E-2</v>
      </c>
      <c r="GO73" s="35">
        <v>77</v>
      </c>
      <c r="GP73" s="36">
        <f t="shared" si="129"/>
        <v>1.1033250097071345E-2</v>
      </c>
      <c r="GQ73" s="36">
        <f t="shared" si="130"/>
        <v>1.2508825519844891E-2</v>
      </c>
      <c r="GR73" s="35">
        <v>78</v>
      </c>
      <c r="GS73" s="36">
        <f t="shared" si="131"/>
        <v>3.2452499206684138E-2</v>
      </c>
      <c r="GT73" s="36">
        <f t="shared" si="132"/>
        <v>3.7596330632538866E-2</v>
      </c>
      <c r="GU73" s="35">
        <v>79</v>
      </c>
      <c r="GV73" s="36">
        <f t="shared" si="133"/>
        <v>4.2495075939370963E-2</v>
      </c>
      <c r="GW73" s="36">
        <f t="shared" si="134"/>
        <v>5.8447665967733542E-2</v>
      </c>
      <c r="GX73" s="35">
        <v>80</v>
      </c>
      <c r="GY73" s="36">
        <f t="shared" si="135"/>
        <v>-2.9037543498589002E-5</v>
      </c>
      <c r="GZ73" s="36">
        <f t="shared" si="136"/>
        <v>2.5034014590687548E-2</v>
      </c>
      <c r="HA73" s="35">
        <v>-1.2</v>
      </c>
      <c r="HB73" s="35">
        <v>-0.49</v>
      </c>
      <c r="HC73" s="35">
        <v>0.14000000000000001</v>
      </c>
      <c r="HD73" s="35">
        <v>1.56</v>
      </c>
      <c r="HE73" s="35">
        <v>-2.98</v>
      </c>
      <c r="HF73" s="35">
        <v>-1.01</v>
      </c>
      <c r="HG73" s="35">
        <v>0.85</v>
      </c>
      <c r="HH73" s="35">
        <v>3.14</v>
      </c>
    </row>
    <row r="74" spans="1:216" x14ac:dyDescent="0.2">
      <c r="A74" s="8">
        <v>64</v>
      </c>
      <c r="D74" s="8" t="s">
        <v>947</v>
      </c>
      <c r="E74" s="29"/>
      <c r="F74" s="29"/>
      <c r="G74" s="29"/>
      <c r="H74" s="29"/>
      <c r="I74" s="29"/>
      <c r="J74" s="29"/>
      <c r="K74" s="29"/>
      <c r="L74" s="29"/>
      <c r="M74" s="30"/>
      <c r="N74" s="30"/>
      <c r="O74" s="30"/>
      <c r="P74" s="30"/>
      <c r="Q74" s="30"/>
      <c r="R74" s="30"/>
      <c r="S74" s="30"/>
      <c r="T74" s="30"/>
      <c r="U74" s="31">
        <f t="shared" si="40"/>
        <v>0</v>
      </c>
      <c r="V74" s="31">
        <f t="shared" si="41"/>
        <v>0</v>
      </c>
      <c r="W74" s="31">
        <f t="shared" si="42"/>
        <v>0</v>
      </c>
      <c r="X74" s="31">
        <f t="shared" si="43"/>
        <v>0</v>
      </c>
      <c r="Y74" s="31">
        <f t="shared" si="44"/>
        <v>0</v>
      </c>
      <c r="Z74" s="31">
        <f t="shared" si="45"/>
        <v>0</v>
      </c>
      <c r="AA74" s="31">
        <f t="shared" si="46"/>
        <v>0</v>
      </c>
      <c r="AB74" s="31">
        <f t="shared" si="47"/>
        <v>0</v>
      </c>
      <c r="AC74" s="32">
        <f t="shared" si="34"/>
        <v>-1.4641977937706968E-2</v>
      </c>
      <c r="AD74" s="32">
        <f t="shared" si="35"/>
        <v>2.4910512713808348E-2</v>
      </c>
      <c r="AE74" s="32">
        <f t="shared" si="36"/>
        <v>4.5595616594547202E-2</v>
      </c>
      <c r="AF74" s="33">
        <f t="shared" si="48"/>
        <v>65.3</v>
      </c>
      <c r="AG74" s="33">
        <f t="shared" si="49"/>
        <v>75.400000000000006</v>
      </c>
      <c r="AH74" s="33">
        <f t="shared" si="50"/>
        <v>82.9</v>
      </c>
      <c r="AI74" s="33">
        <f t="shared" si="51"/>
        <v>88.3</v>
      </c>
      <c r="AJ74" s="33">
        <f t="shared" si="52"/>
        <v>91.5</v>
      </c>
      <c r="AK74" s="33">
        <f t="shared" si="53"/>
        <v>92.7</v>
      </c>
      <c r="AL74" s="33">
        <f t="shared" si="54"/>
        <v>92.5</v>
      </c>
      <c r="AM74" s="33">
        <f t="shared" si="55"/>
        <v>90.4</v>
      </c>
      <c r="AN74" s="32">
        <f t="shared" si="56"/>
        <v>1.5128685188023212</v>
      </c>
      <c r="AO74" s="34">
        <v>1</v>
      </c>
      <c r="AP74" s="35">
        <v>51.4</v>
      </c>
      <c r="AQ74" s="35">
        <v>62.6</v>
      </c>
      <c r="AR74" s="35">
        <v>70.8</v>
      </c>
      <c r="AS74" s="35">
        <v>81</v>
      </c>
      <c r="AT74" s="35">
        <v>90.4</v>
      </c>
      <c r="AU74" s="35">
        <v>96.2</v>
      </c>
      <c r="AV74" s="35">
        <v>94.7</v>
      </c>
      <c r="AW74" s="35">
        <v>92.3</v>
      </c>
      <c r="AX74" s="34">
        <v>2</v>
      </c>
      <c r="AY74" s="35">
        <v>59.5</v>
      </c>
      <c r="AZ74" s="35">
        <v>68.900000000000006</v>
      </c>
      <c r="BA74" s="35">
        <v>78.3</v>
      </c>
      <c r="BB74" s="35">
        <v>84.3</v>
      </c>
      <c r="BC74" s="35">
        <v>92.8</v>
      </c>
      <c r="BD74" s="35">
        <v>96.3</v>
      </c>
      <c r="BE74" s="35">
        <v>94</v>
      </c>
      <c r="BF74" s="35">
        <v>90</v>
      </c>
      <c r="BG74" s="34">
        <v>3</v>
      </c>
      <c r="BH74" s="35">
        <v>59.8</v>
      </c>
      <c r="BI74" s="35">
        <v>71.099999999999994</v>
      </c>
      <c r="BJ74" s="35">
        <v>80.8</v>
      </c>
      <c r="BK74" s="35">
        <v>88</v>
      </c>
      <c r="BL74" s="35">
        <v>95</v>
      </c>
      <c r="BM74" s="35">
        <v>94.4</v>
      </c>
      <c r="BN74" s="35">
        <v>94.1</v>
      </c>
      <c r="BO74" s="35">
        <v>89</v>
      </c>
      <c r="BP74" s="34">
        <v>4</v>
      </c>
      <c r="BQ74" s="35">
        <v>65.400000000000006</v>
      </c>
      <c r="BR74" s="35">
        <v>77.2</v>
      </c>
      <c r="BS74" s="35">
        <v>84.5</v>
      </c>
      <c r="BT74" s="35">
        <v>89.8</v>
      </c>
      <c r="BU74" s="35">
        <v>95.5</v>
      </c>
      <c r="BV74" s="35">
        <v>94.3</v>
      </c>
      <c r="BW74" s="35">
        <v>92.5</v>
      </c>
      <c r="BX74" s="35">
        <v>88.8</v>
      </c>
      <c r="BY74" s="34">
        <v>5</v>
      </c>
      <c r="BZ74" s="35">
        <v>65.3</v>
      </c>
      <c r="CA74" s="35">
        <v>77.400000000000006</v>
      </c>
      <c r="CB74" s="35">
        <v>86.5</v>
      </c>
      <c r="CC74" s="35">
        <v>92.5</v>
      </c>
      <c r="CD74" s="35">
        <v>96.4</v>
      </c>
      <c r="CE74" s="35">
        <v>93</v>
      </c>
      <c r="CF74" s="35">
        <v>90.4</v>
      </c>
      <c r="CG74" s="35">
        <v>83.7</v>
      </c>
      <c r="CH74" s="34">
        <v>6</v>
      </c>
      <c r="CI74" s="35">
        <v>70.7</v>
      </c>
      <c r="CJ74" s="35">
        <v>82</v>
      </c>
      <c r="CK74" s="35">
        <v>89.3</v>
      </c>
      <c r="CL74" s="35">
        <v>93.3</v>
      </c>
      <c r="CM74" s="35">
        <v>95.5</v>
      </c>
      <c r="CN74" s="35">
        <v>93</v>
      </c>
      <c r="CO74" s="35">
        <v>90.1</v>
      </c>
      <c r="CP74" s="35">
        <v>83</v>
      </c>
      <c r="CQ74" s="34">
        <v>7</v>
      </c>
      <c r="CR74" s="35">
        <v>75.599999999999994</v>
      </c>
      <c r="CS74" s="35">
        <v>84.2</v>
      </c>
      <c r="CT74" s="35">
        <v>90.1</v>
      </c>
      <c r="CU74" s="35">
        <v>93.6</v>
      </c>
      <c r="CV74" s="35">
        <v>96.2</v>
      </c>
      <c r="CW74" s="35">
        <v>91.3</v>
      </c>
      <c r="CX74" s="35">
        <v>87.9</v>
      </c>
      <c r="CY74" s="35">
        <v>81.900000000000006</v>
      </c>
      <c r="CZ74" s="34">
        <v>8</v>
      </c>
      <c r="DA74" s="35">
        <v>77.599999999999994</v>
      </c>
      <c r="DB74" s="35">
        <v>88</v>
      </c>
      <c r="DC74" s="35">
        <v>93.4</v>
      </c>
      <c r="DD74" s="35">
        <v>93.8</v>
      </c>
      <c r="DE74" s="35">
        <v>94.2</v>
      </c>
      <c r="DF74" s="35">
        <v>91.4</v>
      </c>
      <c r="DG74" s="35">
        <v>87.9</v>
      </c>
      <c r="DH74" s="35">
        <v>79.900000000000006</v>
      </c>
      <c r="DI74" s="35">
        <v>1</v>
      </c>
      <c r="DJ74" s="36">
        <f t="shared" si="57"/>
        <v>51.4</v>
      </c>
      <c r="DK74" s="36">
        <f t="shared" si="58"/>
        <v>62.6</v>
      </c>
      <c r="DL74" s="36">
        <f t="shared" si="59"/>
        <v>70.8</v>
      </c>
      <c r="DM74" s="36">
        <f t="shared" si="60"/>
        <v>81</v>
      </c>
      <c r="DN74" s="36">
        <f t="shared" si="61"/>
        <v>90.4</v>
      </c>
      <c r="DO74" s="36">
        <f t="shared" si="62"/>
        <v>96.2</v>
      </c>
      <c r="DP74" s="36">
        <f t="shared" si="63"/>
        <v>94.7</v>
      </c>
      <c r="DQ74" s="36">
        <f t="shared" si="64"/>
        <v>92.3</v>
      </c>
      <c r="DR74" s="35">
        <v>75</v>
      </c>
      <c r="DS74" s="36">
        <f t="shared" si="65"/>
        <v>59.5</v>
      </c>
      <c r="DT74" s="36">
        <f t="shared" si="66"/>
        <v>68.900000000000006</v>
      </c>
      <c r="DU74" s="36">
        <f t="shared" si="67"/>
        <v>78.3</v>
      </c>
      <c r="DV74" s="36">
        <f t="shared" si="68"/>
        <v>84.3</v>
      </c>
      <c r="DW74" s="36">
        <f t="shared" si="69"/>
        <v>92.8</v>
      </c>
      <c r="DX74" s="36">
        <f t="shared" si="70"/>
        <v>96.3</v>
      </c>
      <c r="DY74" s="36">
        <f t="shared" si="71"/>
        <v>94</v>
      </c>
      <c r="DZ74" s="36">
        <f t="shared" si="72"/>
        <v>90</v>
      </c>
      <c r="EA74" s="35">
        <v>76</v>
      </c>
      <c r="EB74" s="36">
        <f t="shared" si="73"/>
        <v>59.8</v>
      </c>
      <c r="EC74" s="36">
        <f t="shared" si="74"/>
        <v>71.099999999999994</v>
      </c>
      <c r="ED74" s="36">
        <f t="shared" si="75"/>
        <v>80.8</v>
      </c>
      <c r="EE74" s="36">
        <f t="shared" si="76"/>
        <v>88</v>
      </c>
      <c r="EF74" s="36">
        <f t="shared" si="77"/>
        <v>95</v>
      </c>
      <c r="EG74" s="36">
        <f t="shared" si="78"/>
        <v>94.4</v>
      </c>
      <c r="EH74" s="36">
        <f t="shared" si="79"/>
        <v>94.1</v>
      </c>
      <c r="EI74" s="36">
        <f t="shared" si="80"/>
        <v>89</v>
      </c>
      <c r="EJ74" s="35">
        <v>77</v>
      </c>
      <c r="EK74" s="36">
        <f t="shared" si="81"/>
        <v>65.400000000000006</v>
      </c>
      <c r="EL74" s="36">
        <f t="shared" si="82"/>
        <v>77.2</v>
      </c>
      <c r="EM74" s="36">
        <f t="shared" si="83"/>
        <v>84.5</v>
      </c>
      <c r="EN74" s="36">
        <f t="shared" si="84"/>
        <v>89.8</v>
      </c>
      <c r="EO74" s="36">
        <f t="shared" si="85"/>
        <v>95.5</v>
      </c>
      <c r="EP74" s="36">
        <f t="shared" si="86"/>
        <v>94.3</v>
      </c>
      <c r="EQ74" s="36">
        <f t="shared" si="87"/>
        <v>92.5</v>
      </c>
      <c r="ER74" s="36">
        <f t="shared" si="88"/>
        <v>88.8</v>
      </c>
      <c r="ES74" s="35">
        <v>78</v>
      </c>
      <c r="ET74" s="36">
        <f t="shared" si="89"/>
        <v>65.3</v>
      </c>
      <c r="EU74" s="36">
        <f t="shared" si="90"/>
        <v>77.400000000000006</v>
      </c>
      <c r="EV74" s="36">
        <f t="shared" si="91"/>
        <v>86.5</v>
      </c>
      <c r="EW74" s="36">
        <f t="shared" si="92"/>
        <v>92.5</v>
      </c>
      <c r="EX74" s="36">
        <f t="shared" si="93"/>
        <v>96.4</v>
      </c>
      <c r="EY74" s="36">
        <f t="shared" si="94"/>
        <v>93</v>
      </c>
      <c r="EZ74" s="36">
        <f t="shared" si="95"/>
        <v>90.4</v>
      </c>
      <c r="FA74" s="36">
        <f t="shared" si="96"/>
        <v>83.7</v>
      </c>
      <c r="FB74" s="35">
        <v>79</v>
      </c>
      <c r="FC74" s="36">
        <f t="shared" si="97"/>
        <v>70.7</v>
      </c>
      <c r="FD74" s="36">
        <f t="shared" si="98"/>
        <v>82</v>
      </c>
      <c r="FE74" s="36">
        <f t="shared" si="99"/>
        <v>89.3</v>
      </c>
      <c r="FF74" s="36">
        <f t="shared" si="100"/>
        <v>93.3</v>
      </c>
      <c r="FG74" s="36">
        <f t="shared" si="101"/>
        <v>95.5</v>
      </c>
      <c r="FH74" s="36">
        <f t="shared" si="102"/>
        <v>93</v>
      </c>
      <c r="FI74" s="36">
        <f t="shared" si="103"/>
        <v>90.1</v>
      </c>
      <c r="FJ74" s="36">
        <f t="shared" si="104"/>
        <v>83</v>
      </c>
      <c r="FK74" s="35">
        <v>80</v>
      </c>
      <c r="FL74" s="36">
        <f t="shared" si="105"/>
        <v>75.599999999999994</v>
      </c>
      <c r="FM74" s="36">
        <f t="shared" si="106"/>
        <v>84.2</v>
      </c>
      <c r="FN74" s="36">
        <f t="shared" si="107"/>
        <v>90.1</v>
      </c>
      <c r="FO74" s="36">
        <f t="shared" si="108"/>
        <v>93.6</v>
      </c>
      <c r="FP74" s="36">
        <f t="shared" si="109"/>
        <v>96.2</v>
      </c>
      <c r="FQ74" s="36">
        <f t="shared" si="110"/>
        <v>91.3</v>
      </c>
      <c r="FR74" s="36">
        <f t="shared" si="111"/>
        <v>87.9</v>
      </c>
      <c r="FS74" s="36">
        <f t="shared" si="112"/>
        <v>81.900000000000006</v>
      </c>
      <c r="FT74" s="35">
        <v>81</v>
      </c>
      <c r="FU74" s="36">
        <f t="shared" si="113"/>
        <v>77.599999999999994</v>
      </c>
      <c r="FV74" s="36">
        <f t="shared" si="114"/>
        <v>88</v>
      </c>
      <c r="FW74" s="36">
        <f t="shared" si="115"/>
        <v>93.4</v>
      </c>
      <c r="FX74" s="36">
        <f t="shared" si="116"/>
        <v>93.8</v>
      </c>
      <c r="FY74" s="36">
        <f t="shared" si="117"/>
        <v>94.2</v>
      </c>
      <c r="FZ74" s="36">
        <f t="shared" si="118"/>
        <v>91.4</v>
      </c>
      <c r="GA74" s="36">
        <f t="shared" si="119"/>
        <v>87.9</v>
      </c>
      <c r="GB74" s="36">
        <f t="shared" si="120"/>
        <v>79.900000000000006</v>
      </c>
      <c r="GC74" s="35">
        <v>74</v>
      </c>
      <c r="GD74" s="36">
        <f t="shared" si="121"/>
        <v>-2.3603849250278586E-2</v>
      </c>
      <c r="GE74" s="36">
        <f t="shared" si="122"/>
        <v>-2.3544224454084883E-2</v>
      </c>
      <c r="GF74" s="35">
        <v>75</v>
      </c>
      <c r="GG74" s="36">
        <f t="shared" si="123"/>
        <v>-1.2384835451356935E-2</v>
      </c>
      <c r="GH74" s="36">
        <f t="shared" si="124"/>
        <v>-1.1998855162644873E-2</v>
      </c>
      <c r="GI74" s="35">
        <v>76</v>
      </c>
      <c r="GJ74" s="36">
        <f t="shared" si="125"/>
        <v>-2.0040529691527809E-2</v>
      </c>
      <c r="GK74" s="36">
        <f t="shared" si="126"/>
        <v>-1.9627671504537147E-2</v>
      </c>
      <c r="GL74" s="35">
        <v>77</v>
      </c>
      <c r="GM74" s="36">
        <f t="shared" si="127"/>
        <v>-2.9994818512207644E-2</v>
      </c>
      <c r="GN74" s="36">
        <f t="shared" si="128"/>
        <v>-2.8499066434065412E-2</v>
      </c>
      <c r="GO74" s="35">
        <v>78</v>
      </c>
      <c r="GP74" s="36">
        <f t="shared" si="129"/>
        <v>1.1033250097071345E-2</v>
      </c>
      <c r="GQ74" s="36">
        <f t="shared" si="130"/>
        <v>1.2508825519844891E-2</v>
      </c>
      <c r="GR74" s="35">
        <v>79</v>
      </c>
      <c r="GS74" s="36">
        <f t="shared" si="131"/>
        <v>3.2452499206684138E-2</v>
      </c>
      <c r="GT74" s="36">
        <f t="shared" si="132"/>
        <v>3.7596330632538866E-2</v>
      </c>
      <c r="GU74" s="35">
        <v>80</v>
      </c>
      <c r="GV74" s="36">
        <f t="shared" si="133"/>
        <v>4.2495075939370963E-2</v>
      </c>
      <c r="GW74" s="36">
        <f t="shared" si="134"/>
        <v>5.8447665967733542E-2</v>
      </c>
      <c r="GX74" s="35">
        <v>81</v>
      </c>
      <c r="GY74" s="36">
        <f t="shared" si="135"/>
        <v>-2.9037543498589002E-5</v>
      </c>
      <c r="GZ74" s="36">
        <f t="shared" si="136"/>
        <v>2.5034014590687548E-2</v>
      </c>
      <c r="HA74" s="35">
        <v>-1.2</v>
      </c>
      <c r="HB74" s="35">
        <v>-0.49</v>
      </c>
      <c r="HC74" s="35">
        <v>0.14000000000000001</v>
      </c>
      <c r="HD74" s="35">
        <v>1.56</v>
      </c>
      <c r="HE74" s="35">
        <v>-2.98</v>
      </c>
      <c r="HF74" s="35">
        <v>-1.01</v>
      </c>
      <c r="HG74" s="35">
        <v>0.85</v>
      </c>
      <c r="HH74" s="35">
        <v>3.14</v>
      </c>
    </row>
    <row r="75" spans="1:216" x14ac:dyDescent="0.2">
      <c r="A75" s="8">
        <v>65</v>
      </c>
      <c r="D75" s="8" t="s">
        <v>948</v>
      </c>
      <c r="E75" s="29"/>
      <c r="F75" s="29"/>
      <c r="G75" s="29"/>
      <c r="H75" s="29"/>
      <c r="I75" s="29"/>
      <c r="J75" s="29"/>
      <c r="K75" s="29"/>
      <c r="L75" s="29"/>
      <c r="M75" s="30"/>
      <c r="N75" s="30"/>
      <c r="O75" s="30"/>
      <c r="P75" s="30"/>
      <c r="Q75" s="30"/>
      <c r="R75" s="30"/>
      <c r="S75" s="30"/>
      <c r="T75" s="30"/>
      <c r="U75" s="31">
        <f t="shared" si="40"/>
        <v>0</v>
      </c>
      <c r="V75" s="31">
        <f t="shared" si="41"/>
        <v>0</v>
      </c>
      <c r="W75" s="31">
        <f t="shared" si="42"/>
        <v>0</v>
      </c>
      <c r="X75" s="31">
        <f t="shared" si="43"/>
        <v>0</v>
      </c>
      <c r="Y75" s="31">
        <f t="shared" si="44"/>
        <v>0</v>
      </c>
      <c r="Z75" s="31">
        <f t="shared" si="45"/>
        <v>0</v>
      </c>
      <c r="AA75" s="31">
        <f t="shared" si="46"/>
        <v>0</v>
      </c>
      <c r="AB75" s="31">
        <f t="shared" si="47"/>
        <v>0</v>
      </c>
      <c r="AC75" s="32">
        <f t="shared" si="34"/>
        <v>-1.4641977937706968E-2</v>
      </c>
      <c r="AD75" s="32">
        <f t="shared" si="35"/>
        <v>2.4910512713808348E-2</v>
      </c>
      <c r="AE75" s="32">
        <f t="shared" si="36"/>
        <v>4.5595616594547202E-2</v>
      </c>
      <c r="AF75" s="33">
        <f t="shared" si="48"/>
        <v>65.3</v>
      </c>
      <c r="AG75" s="33">
        <f t="shared" si="49"/>
        <v>75.400000000000006</v>
      </c>
      <c r="AH75" s="33">
        <f t="shared" si="50"/>
        <v>82.9</v>
      </c>
      <c r="AI75" s="33">
        <f t="shared" si="51"/>
        <v>88.3</v>
      </c>
      <c r="AJ75" s="33">
        <f t="shared" si="52"/>
        <v>91.5</v>
      </c>
      <c r="AK75" s="33">
        <f t="shared" si="53"/>
        <v>92.7</v>
      </c>
      <c r="AL75" s="33">
        <f t="shared" si="54"/>
        <v>92.5</v>
      </c>
      <c r="AM75" s="33">
        <f t="shared" si="55"/>
        <v>90.4</v>
      </c>
      <c r="AN75" s="32">
        <f t="shared" si="56"/>
        <v>1.5128685188023212</v>
      </c>
      <c r="AO75" s="34">
        <v>1</v>
      </c>
      <c r="AP75" s="35">
        <v>51.4</v>
      </c>
      <c r="AQ75" s="35">
        <v>62.6</v>
      </c>
      <c r="AR75" s="35">
        <v>70.8</v>
      </c>
      <c r="AS75" s="35">
        <v>81</v>
      </c>
      <c r="AT75" s="35">
        <v>90.4</v>
      </c>
      <c r="AU75" s="35">
        <v>96.2</v>
      </c>
      <c r="AV75" s="35">
        <v>94.7</v>
      </c>
      <c r="AW75" s="35">
        <v>92.3</v>
      </c>
      <c r="AX75" s="34">
        <v>2</v>
      </c>
      <c r="AY75" s="35">
        <v>59.5</v>
      </c>
      <c r="AZ75" s="35">
        <v>68.900000000000006</v>
      </c>
      <c r="BA75" s="35">
        <v>78.3</v>
      </c>
      <c r="BB75" s="35">
        <v>84.3</v>
      </c>
      <c r="BC75" s="35">
        <v>92.8</v>
      </c>
      <c r="BD75" s="35">
        <v>96.3</v>
      </c>
      <c r="BE75" s="35">
        <v>94</v>
      </c>
      <c r="BF75" s="35">
        <v>90</v>
      </c>
      <c r="BG75" s="34">
        <v>3</v>
      </c>
      <c r="BH75" s="35">
        <v>59.8</v>
      </c>
      <c r="BI75" s="35">
        <v>71.099999999999994</v>
      </c>
      <c r="BJ75" s="35">
        <v>80.8</v>
      </c>
      <c r="BK75" s="35">
        <v>88</v>
      </c>
      <c r="BL75" s="35">
        <v>95</v>
      </c>
      <c r="BM75" s="35">
        <v>94.4</v>
      </c>
      <c r="BN75" s="35">
        <v>94.1</v>
      </c>
      <c r="BO75" s="35">
        <v>89</v>
      </c>
      <c r="BP75" s="34">
        <v>4</v>
      </c>
      <c r="BQ75" s="35">
        <v>65.400000000000006</v>
      </c>
      <c r="BR75" s="35">
        <v>77.2</v>
      </c>
      <c r="BS75" s="35">
        <v>84.5</v>
      </c>
      <c r="BT75" s="35">
        <v>89.8</v>
      </c>
      <c r="BU75" s="35">
        <v>95.5</v>
      </c>
      <c r="BV75" s="35">
        <v>94.3</v>
      </c>
      <c r="BW75" s="35">
        <v>92.5</v>
      </c>
      <c r="BX75" s="35">
        <v>88.8</v>
      </c>
      <c r="BY75" s="34">
        <v>5</v>
      </c>
      <c r="BZ75" s="35">
        <v>65.3</v>
      </c>
      <c r="CA75" s="35">
        <v>77.400000000000006</v>
      </c>
      <c r="CB75" s="35">
        <v>86.5</v>
      </c>
      <c r="CC75" s="35">
        <v>92.5</v>
      </c>
      <c r="CD75" s="35">
        <v>96.4</v>
      </c>
      <c r="CE75" s="35">
        <v>93</v>
      </c>
      <c r="CF75" s="35">
        <v>90.4</v>
      </c>
      <c r="CG75" s="35">
        <v>83.7</v>
      </c>
      <c r="CH75" s="34">
        <v>6</v>
      </c>
      <c r="CI75" s="35">
        <v>70.7</v>
      </c>
      <c r="CJ75" s="35">
        <v>82</v>
      </c>
      <c r="CK75" s="35">
        <v>89.3</v>
      </c>
      <c r="CL75" s="35">
        <v>93.3</v>
      </c>
      <c r="CM75" s="35">
        <v>95.5</v>
      </c>
      <c r="CN75" s="35">
        <v>93</v>
      </c>
      <c r="CO75" s="35">
        <v>90.1</v>
      </c>
      <c r="CP75" s="35">
        <v>83</v>
      </c>
      <c r="CQ75" s="34">
        <v>7</v>
      </c>
      <c r="CR75" s="35">
        <v>75.599999999999994</v>
      </c>
      <c r="CS75" s="35">
        <v>84.2</v>
      </c>
      <c r="CT75" s="35">
        <v>90.1</v>
      </c>
      <c r="CU75" s="35">
        <v>93.6</v>
      </c>
      <c r="CV75" s="35">
        <v>96.2</v>
      </c>
      <c r="CW75" s="35">
        <v>91.3</v>
      </c>
      <c r="CX75" s="35">
        <v>87.9</v>
      </c>
      <c r="CY75" s="35">
        <v>81.900000000000006</v>
      </c>
      <c r="CZ75" s="34">
        <v>8</v>
      </c>
      <c r="DA75" s="35">
        <v>77.599999999999994</v>
      </c>
      <c r="DB75" s="35">
        <v>88</v>
      </c>
      <c r="DC75" s="35">
        <v>93.4</v>
      </c>
      <c r="DD75" s="35">
        <v>93.8</v>
      </c>
      <c r="DE75" s="35">
        <v>94.2</v>
      </c>
      <c r="DF75" s="35">
        <v>91.4</v>
      </c>
      <c r="DG75" s="35">
        <v>87.9</v>
      </c>
      <c r="DH75" s="35">
        <v>79.900000000000006</v>
      </c>
      <c r="DI75" s="35">
        <v>1</v>
      </c>
      <c r="DJ75" s="36">
        <f t="shared" si="57"/>
        <v>51.4</v>
      </c>
      <c r="DK75" s="36">
        <f t="shared" si="58"/>
        <v>62.6</v>
      </c>
      <c r="DL75" s="36">
        <f t="shared" si="59"/>
        <v>70.8</v>
      </c>
      <c r="DM75" s="36">
        <f t="shared" si="60"/>
        <v>81</v>
      </c>
      <c r="DN75" s="36">
        <f t="shared" si="61"/>
        <v>90.4</v>
      </c>
      <c r="DO75" s="36">
        <f t="shared" si="62"/>
        <v>96.2</v>
      </c>
      <c r="DP75" s="36">
        <f t="shared" si="63"/>
        <v>94.7</v>
      </c>
      <c r="DQ75" s="36">
        <f t="shared" si="64"/>
        <v>92.3</v>
      </c>
      <c r="DR75" s="35">
        <v>76</v>
      </c>
      <c r="DS75" s="36">
        <f t="shared" si="65"/>
        <v>59.5</v>
      </c>
      <c r="DT75" s="36">
        <f t="shared" si="66"/>
        <v>68.900000000000006</v>
      </c>
      <c r="DU75" s="36">
        <f t="shared" si="67"/>
        <v>78.3</v>
      </c>
      <c r="DV75" s="36">
        <f t="shared" si="68"/>
        <v>84.3</v>
      </c>
      <c r="DW75" s="36">
        <f t="shared" si="69"/>
        <v>92.8</v>
      </c>
      <c r="DX75" s="36">
        <f t="shared" si="70"/>
        <v>96.3</v>
      </c>
      <c r="DY75" s="36">
        <f t="shared" si="71"/>
        <v>94</v>
      </c>
      <c r="DZ75" s="36">
        <f t="shared" si="72"/>
        <v>90</v>
      </c>
      <c r="EA75" s="35">
        <v>77</v>
      </c>
      <c r="EB75" s="36">
        <f t="shared" si="73"/>
        <v>59.8</v>
      </c>
      <c r="EC75" s="36">
        <f t="shared" si="74"/>
        <v>71.099999999999994</v>
      </c>
      <c r="ED75" s="36">
        <f t="shared" si="75"/>
        <v>80.8</v>
      </c>
      <c r="EE75" s="36">
        <f t="shared" si="76"/>
        <v>88</v>
      </c>
      <c r="EF75" s="36">
        <f t="shared" si="77"/>
        <v>95</v>
      </c>
      <c r="EG75" s="36">
        <f t="shared" si="78"/>
        <v>94.4</v>
      </c>
      <c r="EH75" s="36">
        <f t="shared" si="79"/>
        <v>94.1</v>
      </c>
      <c r="EI75" s="36">
        <f t="shared" si="80"/>
        <v>89</v>
      </c>
      <c r="EJ75" s="35">
        <v>78</v>
      </c>
      <c r="EK75" s="36">
        <f t="shared" si="81"/>
        <v>65.400000000000006</v>
      </c>
      <c r="EL75" s="36">
        <f t="shared" si="82"/>
        <v>77.2</v>
      </c>
      <c r="EM75" s="36">
        <f t="shared" si="83"/>
        <v>84.5</v>
      </c>
      <c r="EN75" s="36">
        <f t="shared" si="84"/>
        <v>89.8</v>
      </c>
      <c r="EO75" s="36">
        <f t="shared" si="85"/>
        <v>95.5</v>
      </c>
      <c r="EP75" s="36">
        <f t="shared" si="86"/>
        <v>94.3</v>
      </c>
      <c r="EQ75" s="36">
        <f t="shared" si="87"/>
        <v>92.5</v>
      </c>
      <c r="ER75" s="36">
        <f t="shared" si="88"/>
        <v>88.8</v>
      </c>
      <c r="ES75" s="35">
        <v>79</v>
      </c>
      <c r="ET75" s="36">
        <f t="shared" si="89"/>
        <v>65.3</v>
      </c>
      <c r="EU75" s="36">
        <f t="shared" si="90"/>
        <v>77.400000000000006</v>
      </c>
      <c r="EV75" s="36">
        <f t="shared" si="91"/>
        <v>86.5</v>
      </c>
      <c r="EW75" s="36">
        <f t="shared" si="92"/>
        <v>92.5</v>
      </c>
      <c r="EX75" s="36">
        <f t="shared" si="93"/>
        <v>96.4</v>
      </c>
      <c r="EY75" s="36">
        <f t="shared" si="94"/>
        <v>93</v>
      </c>
      <c r="EZ75" s="36">
        <f t="shared" si="95"/>
        <v>90.4</v>
      </c>
      <c r="FA75" s="36">
        <f t="shared" si="96"/>
        <v>83.7</v>
      </c>
      <c r="FB75" s="35">
        <v>80</v>
      </c>
      <c r="FC75" s="36">
        <f t="shared" si="97"/>
        <v>70.7</v>
      </c>
      <c r="FD75" s="36">
        <f t="shared" si="98"/>
        <v>82</v>
      </c>
      <c r="FE75" s="36">
        <f t="shared" si="99"/>
        <v>89.3</v>
      </c>
      <c r="FF75" s="36">
        <f t="shared" si="100"/>
        <v>93.3</v>
      </c>
      <c r="FG75" s="36">
        <f t="shared" si="101"/>
        <v>95.5</v>
      </c>
      <c r="FH75" s="36">
        <f t="shared" si="102"/>
        <v>93</v>
      </c>
      <c r="FI75" s="36">
        <f t="shared" si="103"/>
        <v>90.1</v>
      </c>
      <c r="FJ75" s="36">
        <f t="shared" si="104"/>
        <v>83</v>
      </c>
      <c r="FK75" s="35">
        <v>81</v>
      </c>
      <c r="FL75" s="36">
        <f t="shared" si="105"/>
        <v>75.599999999999994</v>
      </c>
      <c r="FM75" s="36">
        <f t="shared" si="106"/>
        <v>84.2</v>
      </c>
      <c r="FN75" s="36">
        <f t="shared" si="107"/>
        <v>90.1</v>
      </c>
      <c r="FO75" s="36">
        <f t="shared" si="108"/>
        <v>93.6</v>
      </c>
      <c r="FP75" s="36">
        <f t="shared" si="109"/>
        <v>96.2</v>
      </c>
      <c r="FQ75" s="36">
        <f t="shared" si="110"/>
        <v>91.3</v>
      </c>
      <c r="FR75" s="36">
        <f t="shared" si="111"/>
        <v>87.9</v>
      </c>
      <c r="FS75" s="36">
        <f t="shared" si="112"/>
        <v>81.900000000000006</v>
      </c>
      <c r="FT75" s="35">
        <v>82</v>
      </c>
      <c r="FU75" s="36">
        <f t="shared" si="113"/>
        <v>77.599999999999994</v>
      </c>
      <c r="FV75" s="36">
        <f t="shared" si="114"/>
        <v>88</v>
      </c>
      <c r="FW75" s="36">
        <f t="shared" si="115"/>
        <v>93.4</v>
      </c>
      <c r="FX75" s="36">
        <f t="shared" si="116"/>
        <v>93.8</v>
      </c>
      <c r="FY75" s="36">
        <f t="shared" si="117"/>
        <v>94.2</v>
      </c>
      <c r="FZ75" s="36">
        <f t="shared" si="118"/>
        <v>91.4</v>
      </c>
      <c r="GA75" s="36">
        <f t="shared" si="119"/>
        <v>87.9</v>
      </c>
      <c r="GB75" s="36">
        <f t="shared" si="120"/>
        <v>79.900000000000006</v>
      </c>
      <c r="GC75" s="35">
        <v>75</v>
      </c>
      <c r="GD75" s="36">
        <f t="shared" si="121"/>
        <v>-2.3603849250278586E-2</v>
      </c>
      <c r="GE75" s="36">
        <f t="shared" si="122"/>
        <v>-2.3544224454084883E-2</v>
      </c>
      <c r="GF75" s="35">
        <v>76</v>
      </c>
      <c r="GG75" s="36">
        <f t="shared" si="123"/>
        <v>-1.2384835451356935E-2</v>
      </c>
      <c r="GH75" s="36">
        <f t="shared" si="124"/>
        <v>-1.1998855162644873E-2</v>
      </c>
      <c r="GI75" s="35">
        <v>77</v>
      </c>
      <c r="GJ75" s="36">
        <f t="shared" si="125"/>
        <v>-2.0040529691527809E-2</v>
      </c>
      <c r="GK75" s="36">
        <f t="shared" si="126"/>
        <v>-1.9627671504537147E-2</v>
      </c>
      <c r="GL75" s="35">
        <v>78</v>
      </c>
      <c r="GM75" s="36">
        <f t="shared" si="127"/>
        <v>-2.9994818512207644E-2</v>
      </c>
      <c r="GN75" s="36">
        <f t="shared" si="128"/>
        <v>-2.8499066434065412E-2</v>
      </c>
      <c r="GO75" s="35">
        <v>79</v>
      </c>
      <c r="GP75" s="36">
        <f t="shared" si="129"/>
        <v>1.1033250097071345E-2</v>
      </c>
      <c r="GQ75" s="36">
        <f t="shared" si="130"/>
        <v>1.2508825519844891E-2</v>
      </c>
      <c r="GR75" s="35">
        <v>80</v>
      </c>
      <c r="GS75" s="36">
        <f t="shared" si="131"/>
        <v>3.2452499206684138E-2</v>
      </c>
      <c r="GT75" s="36">
        <f t="shared" si="132"/>
        <v>3.7596330632538866E-2</v>
      </c>
      <c r="GU75" s="35">
        <v>81</v>
      </c>
      <c r="GV75" s="36">
        <f t="shared" si="133"/>
        <v>4.2495075939370963E-2</v>
      </c>
      <c r="GW75" s="36">
        <f t="shared" si="134"/>
        <v>5.8447665967733542E-2</v>
      </c>
      <c r="GX75" s="35">
        <v>82</v>
      </c>
      <c r="GY75" s="36">
        <f t="shared" si="135"/>
        <v>-2.9037543498589002E-5</v>
      </c>
      <c r="GZ75" s="36">
        <f t="shared" si="136"/>
        <v>2.5034014590687548E-2</v>
      </c>
      <c r="HA75" s="35">
        <v>-1.2</v>
      </c>
      <c r="HB75" s="35">
        <v>-0.49</v>
      </c>
      <c r="HC75" s="35">
        <v>0.14000000000000001</v>
      </c>
      <c r="HD75" s="35">
        <v>1.56</v>
      </c>
      <c r="HE75" s="35">
        <v>-2.98</v>
      </c>
      <c r="HF75" s="35">
        <v>-1.01</v>
      </c>
      <c r="HG75" s="35">
        <v>0.85</v>
      </c>
      <c r="HH75" s="35">
        <v>3.14</v>
      </c>
    </row>
    <row r="76" spans="1:216" x14ac:dyDescent="0.2">
      <c r="A76" s="8">
        <v>66</v>
      </c>
      <c r="D76" s="8" t="s">
        <v>949</v>
      </c>
      <c r="E76" s="29"/>
      <c r="F76" s="29"/>
      <c r="G76" s="29"/>
      <c r="H76" s="29"/>
      <c r="I76" s="29"/>
      <c r="J76" s="29"/>
      <c r="K76" s="29"/>
      <c r="L76" s="29"/>
      <c r="M76" s="30"/>
      <c r="N76" s="30"/>
      <c r="O76" s="30"/>
      <c r="P76" s="30"/>
      <c r="Q76" s="30"/>
      <c r="R76" s="30"/>
      <c r="S76" s="30"/>
      <c r="T76" s="30"/>
      <c r="U76" s="31">
        <f t="shared" si="40"/>
        <v>0</v>
      </c>
      <c r="V76" s="31">
        <f t="shared" si="41"/>
        <v>0</v>
      </c>
      <c r="W76" s="31">
        <f t="shared" si="42"/>
        <v>0</v>
      </c>
      <c r="X76" s="31">
        <f t="shared" si="43"/>
        <v>0</v>
      </c>
      <c r="Y76" s="31">
        <f t="shared" si="44"/>
        <v>0</v>
      </c>
      <c r="Z76" s="31">
        <f t="shared" si="45"/>
        <v>0</v>
      </c>
      <c r="AA76" s="31">
        <f t="shared" si="46"/>
        <v>0</v>
      </c>
      <c r="AB76" s="31">
        <f t="shared" si="47"/>
        <v>0</v>
      </c>
      <c r="AC76" s="32">
        <f t="shared" ref="AC76:AC130" si="138">0.25*(SUM(GE76+GH76+GK76+GN76))-0.48*(SUM(HA76*GE76,HB76*GH76,HC76*GK76,HD76*GN76))</f>
        <v>-1.4641977937706968E-2</v>
      </c>
      <c r="AD76" s="32">
        <f t="shared" ref="AD76:AD130" si="139">0.25*(SUM(GQ76+GT76+GW76+GZ76))-0.16*(SUM(HE76*GQ76,HF76*GT76,HG76*GW76,HH76*GZ76))</f>
        <v>2.4910512713808348E-2</v>
      </c>
      <c r="AE76" s="32">
        <f t="shared" ref="AE76:AE130" si="140">0.25*(SUM(GQ76+GT76+GW76+GZ76))+0.23*(SUM(HE76*GQ76,HF76*GT76,HG76*GW76,HH76*GZ76))</f>
        <v>4.5595616594547202E-2</v>
      </c>
      <c r="AF76" s="33">
        <f t="shared" si="48"/>
        <v>65.3</v>
      </c>
      <c r="AG76" s="33">
        <f t="shared" si="49"/>
        <v>75.400000000000006</v>
      </c>
      <c r="AH76" s="33">
        <f t="shared" si="50"/>
        <v>82.9</v>
      </c>
      <c r="AI76" s="33">
        <f t="shared" si="51"/>
        <v>88.3</v>
      </c>
      <c r="AJ76" s="33">
        <f t="shared" si="52"/>
        <v>91.5</v>
      </c>
      <c r="AK76" s="33">
        <f t="shared" si="53"/>
        <v>92.7</v>
      </c>
      <c r="AL76" s="33">
        <f t="shared" si="54"/>
        <v>92.5</v>
      </c>
      <c r="AM76" s="33">
        <f t="shared" si="55"/>
        <v>90.4</v>
      </c>
      <c r="AN76" s="32">
        <f t="shared" si="56"/>
        <v>1.5128685188023212</v>
      </c>
      <c r="AO76" s="34">
        <v>1</v>
      </c>
      <c r="AP76" s="35">
        <v>51.4</v>
      </c>
      <c r="AQ76" s="35">
        <v>62.6</v>
      </c>
      <c r="AR76" s="35">
        <v>70.8</v>
      </c>
      <c r="AS76" s="35">
        <v>81</v>
      </c>
      <c r="AT76" s="35">
        <v>90.4</v>
      </c>
      <c r="AU76" s="35">
        <v>96.2</v>
      </c>
      <c r="AV76" s="35">
        <v>94.7</v>
      </c>
      <c r="AW76" s="35">
        <v>92.3</v>
      </c>
      <c r="AX76" s="34">
        <v>2</v>
      </c>
      <c r="AY76" s="35">
        <v>59.5</v>
      </c>
      <c r="AZ76" s="35">
        <v>68.900000000000006</v>
      </c>
      <c r="BA76" s="35">
        <v>78.3</v>
      </c>
      <c r="BB76" s="35">
        <v>84.3</v>
      </c>
      <c r="BC76" s="35">
        <v>92.8</v>
      </c>
      <c r="BD76" s="35">
        <v>96.3</v>
      </c>
      <c r="BE76" s="35">
        <v>94</v>
      </c>
      <c r="BF76" s="35">
        <v>90</v>
      </c>
      <c r="BG76" s="34">
        <v>3</v>
      </c>
      <c r="BH76" s="35">
        <v>59.8</v>
      </c>
      <c r="BI76" s="35">
        <v>71.099999999999994</v>
      </c>
      <c r="BJ76" s="35">
        <v>80.8</v>
      </c>
      <c r="BK76" s="35">
        <v>88</v>
      </c>
      <c r="BL76" s="35">
        <v>95</v>
      </c>
      <c r="BM76" s="35">
        <v>94.4</v>
      </c>
      <c r="BN76" s="35">
        <v>94.1</v>
      </c>
      <c r="BO76" s="35">
        <v>89</v>
      </c>
      <c r="BP76" s="34">
        <v>4</v>
      </c>
      <c r="BQ76" s="35">
        <v>65.400000000000006</v>
      </c>
      <c r="BR76" s="35">
        <v>77.2</v>
      </c>
      <c r="BS76" s="35">
        <v>84.5</v>
      </c>
      <c r="BT76" s="35">
        <v>89.8</v>
      </c>
      <c r="BU76" s="35">
        <v>95.5</v>
      </c>
      <c r="BV76" s="35">
        <v>94.3</v>
      </c>
      <c r="BW76" s="35">
        <v>92.5</v>
      </c>
      <c r="BX76" s="35">
        <v>88.8</v>
      </c>
      <c r="BY76" s="34">
        <v>5</v>
      </c>
      <c r="BZ76" s="35">
        <v>65.3</v>
      </c>
      <c r="CA76" s="35">
        <v>77.400000000000006</v>
      </c>
      <c r="CB76" s="35">
        <v>86.5</v>
      </c>
      <c r="CC76" s="35">
        <v>92.5</v>
      </c>
      <c r="CD76" s="35">
        <v>96.4</v>
      </c>
      <c r="CE76" s="35">
        <v>93</v>
      </c>
      <c r="CF76" s="35">
        <v>90.4</v>
      </c>
      <c r="CG76" s="35">
        <v>83.7</v>
      </c>
      <c r="CH76" s="34">
        <v>6</v>
      </c>
      <c r="CI76" s="35">
        <v>70.7</v>
      </c>
      <c r="CJ76" s="35">
        <v>82</v>
      </c>
      <c r="CK76" s="35">
        <v>89.3</v>
      </c>
      <c r="CL76" s="35">
        <v>93.3</v>
      </c>
      <c r="CM76" s="35">
        <v>95.5</v>
      </c>
      <c r="CN76" s="35">
        <v>93</v>
      </c>
      <c r="CO76" s="35">
        <v>90.1</v>
      </c>
      <c r="CP76" s="35">
        <v>83</v>
      </c>
      <c r="CQ76" s="34">
        <v>7</v>
      </c>
      <c r="CR76" s="35">
        <v>75.599999999999994</v>
      </c>
      <c r="CS76" s="35">
        <v>84.2</v>
      </c>
      <c r="CT76" s="35">
        <v>90.1</v>
      </c>
      <c r="CU76" s="35">
        <v>93.6</v>
      </c>
      <c r="CV76" s="35">
        <v>96.2</v>
      </c>
      <c r="CW76" s="35">
        <v>91.3</v>
      </c>
      <c r="CX76" s="35">
        <v>87.9</v>
      </c>
      <c r="CY76" s="35">
        <v>81.900000000000006</v>
      </c>
      <c r="CZ76" s="34">
        <v>8</v>
      </c>
      <c r="DA76" s="35">
        <v>77.599999999999994</v>
      </c>
      <c r="DB76" s="35">
        <v>88</v>
      </c>
      <c r="DC76" s="35">
        <v>93.4</v>
      </c>
      <c r="DD76" s="35">
        <v>93.8</v>
      </c>
      <c r="DE76" s="35">
        <v>94.2</v>
      </c>
      <c r="DF76" s="35">
        <v>91.4</v>
      </c>
      <c r="DG76" s="35">
        <v>87.9</v>
      </c>
      <c r="DH76" s="35">
        <v>79.900000000000006</v>
      </c>
      <c r="DI76" s="35">
        <v>1</v>
      </c>
      <c r="DJ76" s="36">
        <f t="shared" si="57"/>
        <v>51.4</v>
      </c>
      <c r="DK76" s="36">
        <f t="shared" si="58"/>
        <v>62.6</v>
      </c>
      <c r="DL76" s="36">
        <f t="shared" si="59"/>
        <v>70.8</v>
      </c>
      <c r="DM76" s="36">
        <f t="shared" si="60"/>
        <v>81</v>
      </c>
      <c r="DN76" s="36">
        <f t="shared" si="61"/>
        <v>90.4</v>
      </c>
      <c r="DO76" s="36">
        <f t="shared" si="62"/>
        <v>96.2</v>
      </c>
      <c r="DP76" s="36">
        <f t="shared" si="63"/>
        <v>94.7</v>
      </c>
      <c r="DQ76" s="36">
        <f t="shared" si="64"/>
        <v>92.3</v>
      </c>
      <c r="DR76" s="35">
        <v>77</v>
      </c>
      <c r="DS76" s="36">
        <f t="shared" si="65"/>
        <v>59.5</v>
      </c>
      <c r="DT76" s="36">
        <f t="shared" si="66"/>
        <v>68.900000000000006</v>
      </c>
      <c r="DU76" s="36">
        <f t="shared" si="67"/>
        <v>78.3</v>
      </c>
      <c r="DV76" s="36">
        <f t="shared" si="68"/>
        <v>84.3</v>
      </c>
      <c r="DW76" s="36">
        <f t="shared" si="69"/>
        <v>92.8</v>
      </c>
      <c r="DX76" s="36">
        <f t="shared" si="70"/>
        <v>96.3</v>
      </c>
      <c r="DY76" s="36">
        <f t="shared" si="71"/>
        <v>94</v>
      </c>
      <c r="DZ76" s="36">
        <f t="shared" si="72"/>
        <v>90</v>
      </c>
      <c r="EA76" s="35">
        <v>78</v>
      </c>
      <c r="EB76" s="36">
        <f t="shared" si="73"/>
        <v>59.8</v>
      </c>
      <c r="EC76" s="36">
        <f t="shared" si="74"/>
        <v>71.099999999999994</v>
      </c>
      <c r="ED76" s="36">
        <f t="shared" si="75"/>
        <v>80.8</v>
      </c>
      <c r="EE76" s="36">
        <f t="shared" si="76"/>
        <v>88</v>
      </c>
      <c r="EF76" s="36">
        <f t="shared" si="77"/>
        <v>95</v>
      </c>
      <c r="EG76" s="36">
        <f t="shared" si="78"/>
        <v>94.4</v>
      </c>
      <c r="EH76" s="36">
        <f t="shared" si="79"/>
        <v>94.1</v>
      </c>
      <c r="EI76" s="36">
        <f t="shared" si="80"/>
        <v>89</v>
      </c>
      <c r="EJ76" s="35">
        <v>79</v>
      </c>
      <c r="EK76" s="36">
        <f t="shared" si="81"/>
        <v>65.400000000000006</v>
      </c>
      <c r="EL76" s="36">
        <f t="shared" si="82"/>
        <v>77.2</v>
      </c>
      <c r="EM76" s="36">
        <f t="shared" si="83"/>
        <v>84.5</v>
      </c>
      <c r="EN76" s="36">
        <f t="shared" si="84"/>
        <v>89.8</v>
      </c>
      <c r="EO76" s="36">
        <f t="shared" si="85"/>
        <v>95.5</v>
      </c>
      <c r="EP76" s="36">
        <f t="shared" si="86"/>
        <v>94.3</v>
      </c>
      <c r="EQ76" s="36">
        <f t="shared" si="87"/>
        <v>92.5</v>
      </c>
      <c r="ER76" s="36">
        <f t="shared" si="88"/>
        <v>88.8</v>
      </c>
      <c r="ES76" s="35">
        <v>80</v>
      </c>
      <c r="ET76" s="36">
        <f t="shared" si="89"/>
        <v>65.3</v>
      </c>
      <c r="EU76" s="36">
        <f t="shared" si="90"/>
        <v>77.400000000000006</v>
      </c>
      <c r="EV76" s="36">
        <f t="shared" si="91"/>
        <v>86.5</v>
      </c>
      <c r="EW76" s="36">
        <f t="shared" si="92"/>
        <v>92.5</v>
      </c>
      <c r="EX76" s="36">
        <f t="shared" si="93"/>
        <v>96.4</v>
      </c>
      <c r="EY76" s="36">
        <f t="shared" si="94"/>
        <v>93</v>
      </c>
      <c r="EZ76" s="36">
        <f t="shared" si="95"/>
        <v>90.4</v>
      </c>
      <c r="FA76" s="36">
        <f t="shared" si="96"/>
        <v>83.7</v>
      </c>
      <c r="FB76" s="35">
        <v>81</v>
      </c>
      <c r="FC76" s="36">
        <f t="shared" si="97"/>
        <v>70.7</v>
      </c>
      <c r="FD76" s="36">
        <f t="shared" si="98"/>
        <v>82</v>
      </c>
      <c r="FE76" s="36">
        <f t="shared" si="99"/>
        <v>89.3</v>
      </c>
      <c r="FF76" s="36">
        <f t="shared" si="100"/>
        <v>93.3</v>
      </c>
      <c r="FG76" s="36">
        <f t="shared" si="101"/>
        <v>95.5</v>
      </c>
      <c r="FH76" s="36">
        <f t="shared" si="102"/>
        <v>93</v>
      </c>
      <c r="FI76" s="36">
        <f t="shared" si="103"/>
        <v>90.1</v>
      </c>
      <c r="FJ76" s="36">
        <f t="shared" si="104"/>
        <v>83</v>
      </c>
      <c r="FK76" s="35">
        <v>82</v>
      </c>
      <c r="FL76" s="36">
        <f t="shared" si="105"/>
        <v>75.599999999999994</v>
      </c>
      <c r="FM76" s="36">
        <f t="shared" si="106"/>
        <v>84.2</v>
      </c>
      <c r="FN76" s="36">
        <f t="shared" si="107"/>
        <v>90.1</v>
      </c>
      <c r="FO76" s="36">
        <f t="shared" si="108"/>
        <v>93.6</v>
      </c>
      <c r="FP76" s="36">
        <f t="shared" si="109"/>
        <v>96.2</v>
      </c>
      <c r="FQ76" s="36">
        <f t="shared" si="110"/>
        <v>91.3</v>
      </c>
      <c r="FR76" s="36">
        <f t="shared" si="111"/>
        <v>87.9</v>
      </c>
      <c r="FS76" s="36">
        <f t="shared" si="112"/>
        <v>81.900000000000006</v>
      </c>
      <c r="FT76" s="35">
        <v>83</v>
      </c>
      <c r="FU76" s="36">
        <f t="shared" si="113"/>
        <v>77.599999999999994</v>
      </c>
      <c r="FV76" s="36">
        <f t="shared" si="114"/>
        <v>88</v>
      </c>
      <c r="FW76" s="36">
        <f t="shared" si="115"/>
        <v>93.4</v>
      </c>
      <c r="FX76" s="36">
        <f t="shared" si="116"/>
        <v>93.8</v>
      </c>
      <c r="FY76" s="36">
        <f t="shared" si="117"/>
        <v>94.2</v>
      </c>
      <c r="FZ76" s="36">
        <f t="shared" si="118"/>
        <v>91.4</v>
      </c>
      <c r="GA76" s="36">
        <f t="shared" si="119"/>
        <v>87.9</v>
      </c>
      <c r="GB76" s="36">
        <f t="shared" si="120"/>
        <v>79.900000000000006</v>
      </c>
      <c r="GC76" s="35">
        <v>76</v>
      </c>
      <c r="GD76" s="36">
        <f t="shared" si="121"/>
        <v>-2.3603849250278586E-2</v>
      </c>
      <c r="GE76" s="36">
        <f t="shared" si="122"/>
        <v>-2.3544224454084883E-2</v>
      </c>
      <c r="GF76" s="35">
        <v>77</v>
      </c>
      <c r="GG76" s="36">
        <f t="shared" si="123"/>
        <v>-1.2384835451356935E-2</v>
      </c>
      <c r="GH76" s="36">
        <f t="shared" si="124"/>
        <v>-1.1998855162644873E-2</v>
      </c>
      <c r="GI76" s="35">
        <v>78</v>
      </c>
      <c r="GJ76" s="36">
        <f t="shared" si="125"/>
        <v>-2.0040529691527809E-2</v>
      </c>
      <c r="GK76" s="36">
        <f t="shared" si="126"/>
        <v>-1.9627671504537147E-2</v>
      </c>
      <c r="GL76" s="35">
        <v>79</v>
      </c>
      <c r="GM76" s="36">
        <f t="shared" si="127"/>
        <v>-2.9994818512207644E-2</v>
      </c>
      <c r="GN76" s="36">
        <f t="shared" si="128"/>
        <v>-2.8499066434065412E-2</v>
      </c>
      <c r="GO76" s="35">
        <v>80</v>
      </c>
      <c r="GP76" s="36">
        <f t="shared" si="129"/>
        <v>1.1033250097071345E-2</v>
      </c>
      <c r="GQ76" s="36">
        <f t="shared" si="130"/>
        <v>1.2508825519844891E-2</v>
      </c>
      <c r="GR76" s="35">
        <v>81</v>
      </c>
      <c r="GS76" s="36">
        <f t="shared" si="131"/>
        <v>3.2452499206684138E-2</v>
      </c>
      <c r="GT76" s="36">
        <f t="shared" si="132"/>
        <v>3.7596330632538866E-2</v>
      </c>
      <c r="GU76" s="35">
        <v>82</v>
      </c>
      <c r="GV76" s="36">
        <f t="shared" si="133"/>
        <v>4.2495075939370963E-2</v>
      </c>
      <c r="GW76" s="36">
        <f t="shared" si="134"/>
        <v>5.8447665967733542E-2</v>
      </c>
      <c r="GX76" s="35">
        <v>83</v>
      </c>
      <c r="GY76" s="36">
        <f t="shared" si="135"/>
        <v>-2.9037543498589002E-5</v>
      </c>
      <c r="GZ76" s="36">
        <f t="shared" si="136"/>
        <v>2.5034014590687548E-2</v>
      </c>
      <c r="HA76" s="35">
        <v>-1.2</v>
      </c>
      <c r="HB76" s="35">
        <v>-0.49</v>
      </c>
      <c r="HC76" s="35">
        <v>0.14000000000000001</v>
      </c>
      <c r="HD76" s="35">
        <v>1.56</v>
      </c>
      <c r="HE76" s="35">
        <v>-2.98</v>
      </c>
      <c r="HF76" s="35">
        <v>-1.01</v>
      </c>
      <c r="HG76" s="35">
        <v>0.85</v>
      </c>
      <c r="HH76" s="35">
        <v>3.14</v>
      </c>
    </row>
    <row r="77" spans="1:216" x14ac:dyDescent="0.2">
      <c r="A77" s="8">
        <v>67</v>
      </c>
      <c r="D77" s="8" t="s">
        <v>950</v>
      </c>
      <c r="E77" s="29"/>
      <c r="F77" s="29"/>
      <c r="G77" s="29"/>
      <c r="H77" s="29"/>
      <c r="I77" s="29"/>
      <c r="J77" s="29"/>
      <c r="K77" s="29"/>
      <c r="L77" s="29"/>
      <c r="M77" s="30"/>
      <c r="N77" s="30"/>
      <c r="O77" s="30"/>
      <c r="P77" s="30"/>
      <c r="Q77" s="30"/>
      <c r="R77" s="30"/>
      <c r="S77" s="30"/>
      <c r="T77" s="30"/>
      <c r="U77" s="31">
        <f t="shared" si="40"/>
        <v>0</v>
      </c>
      <c r="V77" s="31">
        <f t="shared" si="41"/>
        <v>0</v>
      </c>
      <c r="W77" s="31">
        <f t="shared" si="42"/>
        <v>0</v>
      </c>
      <c r="X77" s="31">
        <f t="shared" si="43"/>
        <v>0</v>
      </c>
      <c r="Y77" s="31">
        <f t="shared" si="44"/>
        <v>0</v>
      </c>
      <c r="Z77" s="31">
        <f t="shared" si="45"/>
        <v>0</v>
      </c>
      <c r="AA77" s="31">
        <f t="shared" si="46"/>
        <v>0</v>
      </c>
      <c r="AB77" s="31">
        <f t="shared" si="47"/>
        <v>0</v>
      </c>
      <c r="AC77" s="32">
        <f t="shared" si="138"/>
        <v>-1.4641977937706968E-2</v>
      </c>
      <c r="AD77" s="32">
        <f t="shared" si="139"/>
        <v>2.4910512713808348E-2</v>
      </c>
      <c r="AE77" s="32">
        <f t="shared" si="140"/>
        <v>4.5595616594547202E-2</v>
      </c>
      <c r="AF77" s="33">
        <f t="shared" si="48"/>
        <v>65.3</v>
      </c>
      <c r="AG77" s="33">
        <f t="shared" si="49"/>
        <v>75.400000000000006</v>
      </c>
      <c r="AH77" s="33">
        <f t="shared" si="50"/>
        <v>82.9</v>
      </c>
      <c r="AI77" s="33">
        <f t="shared" si="51"/>
        <v>88.3</v>
      </c>
      <c r="AJ77" s="33">
        <f t="shared" si="52"/>
        <v>91.5</v>
      </c>
      <c r="AK77" s="33">
        <f t="shared" si="53"/>
        <v>92.7</v>
      </c>
      <c r="AL77" s="33">
        <f t="shared" si="54"/>
        <v>92.5</v>
      </c>
      <c r="AM77" s="33">
        <f t="shared" si="55"/>
        <v>90.4</v>
      </c>
      <c r="AN77" s="32">
        <f t="shared" si="56"/>
        <v>1.5128685188023212</v>
      </c>
      <c r="AO77" s="34">
        <v>1</v>
      </c>
      <c r="AP77" s="35">
        <v>51.4</v>
      </c>
      <c r="AQ77" s="35">
        <v>62.6</v>
      </c>
      <c r="AR77" s="35">
        <v>70.8</v>
      </c>
      <c r="AS77" s="35">
        <v>81</v>
      </c>
      <c r="AT77" s="35">
        <v>90.4</v>
      </c>
      <c r="AU77" s="35">
        <v>96.2</v>
      </c>
      <c r="AV77" s="35">
        <v>94.7</v>
      </c>
      <c r="AW77" s="35">
        <v>92.3</v>
      </c>
      <c r="AX77" s="34">
        <v>2</v>
      </c>
      <c r="AY77" s="35">
        <v>59.5</v>
      </c>
      <c r="AZ77" s="35">
        <v>68.900000000000006</v>
      </c>
      <c r="BA77" s="35">
        <v>78.3</v>
      </c>
      <c r="BB77" s="35">
        <v>84.3</v>
      </c>
      <c r="BC77" s="35">
        <v>92.8</v>
      </c>
      <c r="BD77" s="35">
        <v>96.3</v>
      </c>
      <c r="BE77" s="35">
        <v>94</v>
      </c>
      <c r="BF77" s="35">
        <v>90</v>
      </c>
      <c r="BG77" s="34">
        <v>3</v>
      </c>
      <c r="BH77" s="35">
        <v>59.8</v>
      </c>
      <c r="BI77" s="35">
        <v>71.099999999999994</v>
      </c>
      <c r="BJ77" s="35">
        <v>80.8</v>
      </c>
      <c r="BK77" s="35">
        <v>88</v>
      </c>
      <c r="BL77" s="35">
        <v>95</v>
      </c>
      <c r="BM77" s="35">
        <v>94.4</v>
      </c>
      <c r="BN77" s="35">
        <v>94.1</v>
      </c>
      <c r="BO77" s="35">
        <v>89</v>
      </c>
      <c r="BP77" s="34">
        <v>4</v>
      </c>
      <c r="BQ77" s="35">
        <v>65.400000000000006</v>
      </c>
      <c r="BR77" s="35">
        <v>77.2</v>
      </c>
      <c r="BS77" s="35">
        <v>84.5</v>
      </c>
      <c r="BT77" s="35">
        <v>89.8</v>
      </c>
      <c r="BU77" s="35">
        <v>95.5</v>
      </c>
      <c r="BV77" s="35">
        <v>94.3</v>
      </c>
      <c r="BW77" s="35">
        <v>92.5</v>
      </c>
      <c r="BX77" s="35">
        <v>88.8</v>
      </c>
      <c r="BY77" s="34">
        <v>5</v>
      </c>
      <c r="BZ77" s="35">
        <v>65.3</v>
      </c>
      <c r="CA77" s="35">
        <v>77.400000000000006</v>
      </c>
      <c r="CB77" s="35">
        <v>86.5</v>
      </c>
      <c r="CC77" s="35">
        <v>92.5</v>
      </c>
      <c r="CD77" s="35">
        <v>96.4</v>
      </c>
      <c r="CE77" s="35">
        <v>93</v>
      </c>
      <c r="CF77" s="35">
        <v>90.4</v>
      </c>
      <c r="CG77" s="35">
        <v>83.7</v>
      </c>
      <c r="CH77" s="34">
        <v>6</v>
      </c>
      <c r="CI77" s="35">
        <v>70.7</v>
      </c>
      <c r="CJ77" s="35">
        <v>82</v>
      </c>
      <c r="CK77" s="35">
        <v>89.3</v>
      </c>
      <c r="CL77" s="35">
        <v>93.3</v>
      </c>
      <c r="CM77" s="35">
        <v>95.5</v>
      </c>
      <c r="CN77" s="35">
        <v>93</v>
      </c>
      <c r="CO77" s="35">
        <v>90.1</v>
      </c>
      <c r="CP77" s="35">
        <v>83</v>
      </c>
      <c r="CQ77" s="34">
        <v>7</v>
      </c>
      <c r="CR77" s="35">
        <v>75.599999999999994</v>
      </c>
      <c r="CS77" s="35">
        <v>84.2</v>
      </c>
      <c r="CT77" s="35">
        <v>90.1</v>
      </c>
      <c r="CU77" s="35">
        <v>93.6</v>
      </c>
      <c r="CV77" s="35">
        <v>96.2</v>
      </c>
      <c r="CW77" s="35">
        <v>91.3</v>
      </c>
      <c r="CX77" s="35">
        <v>87.9</v>
      </c>
      <c r="CY77" s="35">
        <v>81.900000000000006</v>
      </c>
      <c r="CZ77" s="34">
        <v>8</v>
      </c>
      <c r="DA77" s="35">
        <v>77.599999999999994</v>
      </c>
      <c r="DB77" s="35">
        <v>88</v>
      </c>
      <c r="DC77" s="35">
        <v>93.4</v>
      </c>
      <c r="DD77" s="35">
        <v>93.8</v>
      </c>
      <c r="DE77" s="35">
        <v>94.2</v>
      </c>
      <c r="DF77" s="35">
        <v>91.4</v>
      </c>
      <c r="DG77" s="35">
        <v>87.9</v>
      </c>
      <c r="DH77" s="35">
        <v>79.900000000000006</v>
      </c>
      <c r="DI77" s="35">
        <v>1</v>
      </c>
      <c r="DJ77" s="36">
        <f t="shared" si="57"/>
        <v>51.4</v>
      </c>
      <c r="DK77" s="36">
        <f t="shared" si="58"/>
        <v>62.6</v>
      </c>
      <c r="DL77" s="36">
        <f t="shared" si="59"/>
        <v>70.8</v>
      </c>
      <c r="DM77" s="36">
        <f t="shared" si="60"/>
        <v>81</v>
      </c>
      <c r="DN77" s="36">
        <f t="shared" si="61"/>
        <v>90.4</v>
      </c>
      <c r="DO77" s="36">
        <f t="shared" si="62"/>
        <v>96.2</v>
      </c>
      <c r="DP77" s="36">
        <f t="shared" si="63"/>
        <v>94.7</v>
      </c>
      <c r="DQ77" s="36">
        <f t="shared" si="64"/>
        <v>92.3</v>
      </c>
      <c r="DR77" s="35">
        <v>78</v>
      </c>
      <c r="DS77" s="36">
        <f t="shared" si="65"/>
        <v>59.5</v>
      </c>
      <c r="DT77" s="36">
        <f t="shared" si="66"/>
        <v>68.900000000000006</v>
      </c>
      <c r="DU77" s="36">
        <f t="shared" si="67"/>
        <v>78.3</v>
      </c>
      <c r="DV77" s="36">
        <f t="shared" si="68"/>
        <v>84.3</v>
      </c>
      <c r="DW77" s="36">
        <f t="shared" si="69"/>
        <v>92.8</v>
      </c>
      <c r="DX77" s="36">
        <f t="shared" si="70"/>
        <v>96.3</v>
      </c>
      <c r="DY77" s="36">
        <f t="shared" si="71"/>
        <v>94</v>
      </c>
      <c r="DZ77" s="36">
        <f t="shared" si="72"/>
        <v>90</v>
      </c>
      <c r="EA77" s="35">
        <v>79</v>
      </c>
      <c r="EB77" s="36">
        <f t="shared" si="73"/>
        <v>59.8</v>
      </c>
      <c r="EC77" s="36">
        <f t="shared" si="74"/>
        <v>71.099999999999994</v>
      </c>
      <c r="ED77" s="36">
        <f t="shared" si="75"/>
        <v>80.8</v>
      </c>
      <c r="EE77" s="36">
        <f t="shared" si="76"/>
        <v>88</v>
      </c>
      <c r="EF77" s="36">
        <f t="shared" si="77"/>
        <v>95</v>
      </c>
      <c r="EG77" s="36">
        <f t="shared" si="78"/>
        <v>94.4</v>
      </c>
      <c r="EH77" s="36">
        <f t="shared" si="79"/>
        <v>94.1</v>
      </c>
      <c r="EI77" s="36">
        <f t="shared" si="80"/>
        <v>89</v>
      </c>
      <c r="EJ77" s="35">
        <v>80</v>
      </c>
      <c r="EK77" s="36">
        <f t="shared" si="81"/>
        <v>65.400000000000006</v>
      </c>
      <c r="EL77" s="36">
        <f t="shared" si="82"/>
        <v>77.2</v>
      </c>
      <c r="EM77" s="36">
        <f t="shared" si="83"/>
        <v>84.5</v>
      </c>
      <c r="EN77" s="36">
        <f t="shared" si="84"/>
        <v>89.8</v>
      </c>
      <c r="EO77" s="36">
        <f t="shared" si="85"/>
        <v>95.5</v>
      </c>
      <c r="EP77" s="36">
        <f t="shared" si="86"/>
        <v>94.3</v>
      </c>
      <c r="EQ77" s="36">
        <f t="shared" si="87"/>
        <v>92.5</v>
      </c>
      <c r="ER77" s="36">
        <f t="shared" si="88"/>
        <v>88.8</v>
      </c>
      <c r="ES77" s="35">
        <v>81</v>
      </c>
      <c r="ET77" s="36">
        <f t="shared" si="89"/>
        <v>65.3</v>
      </c>
      <c r="EU77" s="36">
        <f t="shared" si="90"/>
        <v>77.400000000000006</v>
      </c>
      <c r="EV77" s="36">
        <f t="shared" si="91"/>
        <v>86.5</v>
      </c>
      <c r="EW77" s="36">
        <f t="shared" si="92"/>
        <v>92.5</v>
      </c>
      <c r="EX77" s="36">
        <f t="shared" si="93"/>
        <v>96.4</v>
      </c>
      <c r="EY77" s="36">
        <f t="shared" si="94"/>
        <v>93</v>
      </c>
      <c r="EZ77" s="36">
        <f t="shared" si="95"/>
        <v>90.4</v>
      </c>
      <c r="FA77" s="36">
        <f t="shared" si="96"/>
        <v>83.7</v>
      </c>
      <c r="FB77" s="35">
        <v>82</v>
      </c>
      <c r="FC77" s="36">
        <f t="shared" si="97"/>
        <v>70.7</v>
      </c>
      <c r="FD77" s="36">
        <f t="shared" si="98"/>
        <v>82</v>
      </c>
      <c r="FE77" s="36">
        <f t="shared" si="99"/>
        <v>89.3</v>
      </c>
      <c r="FF77" s="36">
        <f t="shared" si="100"/>
        <v>93.3</v>
      </c>
      <c r="FG77" s="36">
        <f t="shared" si="101"/>
        <v>95.5</v>
      </c>
      <c r="FH77" s="36">
        <f t="shared" si="102"/>
        <v>93</v>
      </c>
      <c r="FI77" s="36">
        <f t="shared" si="103"/>
        <v>90.1</v>
      </c>
      <c r="FJ77" s="36">
        <f t="shared" si="104"/>
        <v>83</v>
      </c>
      <c r="FK77" s="35">
        <v>83</v>
      </c>
      <c r="FL77" s="36">
        <f t="shared" si="105"/>
        <v>75.599999999999994</v>
      </c>
      <c r="FM77" s="36">
        <f t="shared" si="106"/>
        <v>84.2</v>
      </c>
      <c r="FN77" s="36">
        <f t="shared" si="107"/>
        <v>90.1</v>
      </c>
      <c r="FO77" s="36">
        <f t="shared" si="108"/>
        <v>93.6</v>
      </c>
      <c r="FP77" s="36">
        <f t="shared" si="109"/>
        <v>96.2</v>
      </c>
      <c r="FQ77" s="36">
        <f t="shared" si="110"/>
        <v>91.3</v>
      </c>
      <c r="FR77" s="36">
        <f t="shared" si="111"/>
        <v>87.9</v>
      </c>
      <c r="FS77" s="36">
        <f t="shared" si="112"/>
        <v>81.900000000000006</v>
      </c>
      <c r="FT77" s="35">
        <v>84</v>
      </c>
      <c r="FU77" s="36">
        <f t="shared" si="113"/>
        <v>77.599999999999994</v>
      </c>
      <c r="FV77" s="36">
        <f t="shared" si="114"/>
        <v>88</v>
      </c>
      <c r="FW77" s="36">
        <f t="shared" si="115"/>
        <v>93.4</v>
      </c>
      <c r="FX77" s="36">
        <f t="shared" si="116"/>
        <v>93.8</v>
      </c>
      <c r="FY77" s="36">
        <f t="shared" si="117"/>
        <v>94.2</v>
      </c>
      <c r="FZ77" s="36">
        <f t="shared" si="118"/>
        <v>91.4</v>
      </c>
      <c r="GA77" s="36">
        <f t="shared" si="119"/>
        <v>87.9</v>
      </c>
      <c r="GB77" s="36">
        <f t="shared" si="120"/>
        <v>79.900000000000006</v>
      </c>
      <c r="GC77" s="35">
        <v>77</v>
      </c>
      <c r="GD77" s="36">
        <f t="shared" si="121"/>
        <v>-2.3603849250278586E-2</v>
      </c>
      <c r="GE77" s="36">
        <f t="shared" si="122"/>
        <v>-2.3544224454084883E-2</v>
      </c>
      <c r="GF77" s="35">
        <v>78</v>
      </c>
      <c r="GG77" s="36">
        <f t="shared" si="123"/>
        <v>-1.2384835451356935E-2</v>
      </c>
      <c r="GH77" s="36">
        <f t="shared" si="124"/>
        <v>-1.1998855162644873E-2</v>
      </c>
      <c r="GI77" s="35">
        <v>79</v>
      </c>
      <c r="GJ77" s="36">
        <f t="shared" si="125"/>
        <v>-2.0040529691527809E-2</v>
      </c>
      <c r="GK77" s="36">
        <f t="shared" si="126"/>
        <v>-1.9627671504537147E-2</v>
      </c>
      <c r="GL77" s="35">
        <v>80</v>
      </c>
      <c r="GM77" s="36">
        <f t="shared" si="127"/>
        <v>-2.9994818512207644E-2</v>
      </c>
      <c r="GN77" s="36">
        <f t="shared" si="128"/>
        <v>-2.8499066434065412E-2</v>
      </c>
      <c r="GO77" s="35">
        <v>81</v>
      </c>
      <c r="GP77" s="36">
        <f t="shared" si="129"/>
        <v>1.1033250097071345E-2</v>
      </c>
      <c r="GQ77" s="36">
        <f t="shared" si="130"/>
        <v>1.2508825519844891E-2</v>
      </c>
      <c r="GR77" s="35">
        <v>82</v>
      </c>
      <c r="GS77" s="36">
        <f t="shared" si="131"/>
        <v>3.2452499206684138E-2</v>
      </c>
      <c r="GT77" s="36">
        <f t="shared" si="132"/>
        <v>3.7596330632538866E-2</v>
      </c>
      <c r="GU77" s="35">
        <v>83</v>
      </c>
      <c r="GV77" s="36">
        <f t="shared" si="133"/>
        <v>4.2495075939370963E-2</v>
      </c>
      <c r="GW77" s="36">
        <f t="shared" si="134"/>
        <v>5.8447665967733542E-2</v>
      </c>
      <c r="GX77" s="35">
        <v>84</v>
      </c>
      <c r="GY77" s="36">
        <f t="shared" si="135"/>
        <v>-2.9037543498589002E-5</v>
      </c>
      <c r="GZ77" s="36">
        <f t="shared" si="136"/>
        <v>2.5034014590687548E-2</v>
      </c>
      <c r="HA77" s="35">
        <v>-1.2</v>
      </c>
      <c r="HB77" s="35">
        <v>-0.49</v>
      </c>
      <c r="HC77" s="35">
        <v>0.14000000000000001</v>
      </c>
      <c r="HD77" s="35">
        <v>1.56</v>
      </c>
      <c r="HE77" s="35">
        <v>-2.98</v>
      </c>
      <c r="HF77" s="35">
        <v>-1.01</v>
      </c>
      <c r="HG77" s="35">
        <v>0.85</v>
      </c>
      <c r="HH77" s="35">
        <v>3.14</v>
      </c>
    </row>
    <row r="78" spans="1:216" x14ac:dyDescent="0.2">
      <c r="A78" s="8">
        <v>68</v>
      </c>
      <c r="D78" s="8" t="s">
        <v>951</v>
      </c>
      <c r="E78" s="29"/>
      <c r="F78" s="29"/>
      <c r="G78" s="29"/>
      <c r="H78" s="29"/>
      <c r="I78" s="29"/>
      <c r="J78" s="29"/>
      <c r="K78" s="29"/>
      <c r="L78" s="29"/>
      <c r="M78" s="30"/>
      <c r="N78" s="30"/>
      <c r="O78" s="30"/>
      <c r="P78" s="30"/>
      <c r="Q78" s="30"/>
      <c r="R78" s="30"/>
      <c r="S78" s="30"/>
      <c r="T78" s="30"/>
      <c r="U78" s="31">
        <f t="shared" si="40"/>
        <v>0</v>
      </c>
      <c r="V78" s="31">
        <f t="shared" si="41"/>
        <v>0</v>
      </c>
      <c r="W78" s="31">
        <f t="shared" si="42"/>
        <v>0</v>
      </c>
      <c r="X78" s="31">
        <f t="shared" si="43"/>
        <v>0</v>
      </c>
      <c r="Y78" s="31">
        <f t="shared" si="44"/>
        <v>0</v>
      </c>
      <c r="Z78" s="31">
        <f t="shared" si="45"/>
        <v>0</v>
      </c>
      <c r="AA78" s="31">
        <f t="shared" si="46"/>
        <v>0</v>
      </c>
      <c r="AB78" s="31">
        <f t="shared" si="47"/>
        <v>0</v>
      </c>
      <c r="AC78" s="32">
        <f t="shared" si="138"/>
        <v>-1.4641977937706968E-2</v>
      </c>
      <c r="AD78" s="32">
        <f t="shared" si="139"/>
        <v>2.4910512713808348E-2</v>
      </c>
      <c r="AE78" s="32">
        <f t="shared" si="140"/>
        <v>4.5595616594547202E-2</v>
      </c>
      <c r="AF78" s="33">
        <f t="shared" si="48"/>
        <v>65.3</v>
      </c>
      <c r="AG78" s="33">
        <f t="shared" si="49"/>
        <v>75.400000000000006</v>
      </c>
      <c r="AH78" s="33">
        <f t="shared" si="50"/>
        <v>82.9</v>
      </c>
      <c r="AI78" s="33">
        <f t="shared" si="51"/>
        <v>88.3</v>
      </c>
      <c r="AJ78" s="33">
        <f t="shared" si="52"/>
        <v>91.5</v>
      </c>
      <c r="AK78" s="33">
        <f t="shared" si="53"/>
        <v>92.7</v>
      </c>
      <c r="AL78" s="33">
        <f t="shared" si="54"/>
        <v>92.5</v>
      </c>
      <c r="AM78" s="33">
        <f t="shared" si="55"/>
        <v>90.4</v>
      </c>
      <c r="AN78" s="32">
        <f t="shared" si="56"/>
        <v>1.5128685188023212</v>
      </c>
      <c r="AO78" s="34">
        <v>1</v>
      </c>
      <c r="AP78" s="35">
        <v>51.4</v>
      </c>
      <c r="AQ78" s="35">
        <v>62.6</v>
      </c>
      <c r="AR78" s="35">
        <v>70.8</v>
      </c>
      <c r="AS78" s="35">
        <v>81</v>
      </c>
      <c r="AT78" s="35">
        <v>90.4</v>
      </c>
      <c r="AU78" s="35">
        <v>96.2</v>
      </c>
      <c r="AV78" s="35">
        <v>94.7</v>
      </c>
      <c r="AW78" s="35">
        <v>92.3</v>
      </c>
      <c r="AX78" s="34">
        <v>2</v>
      </c>
      <c r="AY78" s="35">
        <v>59.5</v>
      </c>
      <c r="AZ78" s="35">
        <v>68.900000000000006</v>
      </c>
      <c r="BA78" s="35">
        <v>78.3</v>
      </c>
      <c r="BB78" s="35">
        <v>84.3</v>
      </c>
      <c r="BC78" s="35">
        <v>92.8</v>
      </c>
      <c r="BD78" s="35">
        <v>96.3</v>
      </c>
      <c r="BE78" s="35">
        <v>94</v>
      </c>
      <c r="BF78" s="35">
        <v>90</v>
      </c>
      <c r="BG78" s="34">
        <v>3</v>
      </c>
      <c r="BH78" s="35">
        <v>59.8</v>
      </c>
      <c r="BI78" s="35">
        <v>71.099999999999994</v>
      </c>
      <c r="BJ78" s="35">
        <v>80.8</v>
      </c>
      <c r="BK78" s="35">
        <v>88</v>
      </c>
      <c r="BL78" s="35">
        <v>95</v>
      </c>
      <c r="BM78" s="35">
        <v>94.4</v>
      </c>
      <c r="BN78" s="35">
        <v>94.1</v>
      </c>
      <c r="BO78" s="35">
        <v>89</v>
      </c>
      <c r="BP78" s="34">
        <v>4</v>
      </c>
      <c r="BQ78" s="35">
        <v>65.400000000000006</v>
      </c>
      <c r="BR78" s="35">
        <v>77.2</v>
      </c>
      <c r="BS78" s="35">
        <v>84.5</v>
      </c>
      <c r="BT78" s="35">
        <v>89.8</v>
      </c>
      <c r="BU78" s="35">
        <v>95.5</v>
      </c>
      <c r="BV78" s="35">
        <v>94.3</v>
      </c>
      <c r="BW78" s="35">
        <v>92.5</v>
      </c>
      <c r="BX78" s="35">
        <v>88.8</v>
      </c>
      <c r="BY78" s="34">
        <v>5</v>
      </c>
      <c r="BZ78" s="35">
        <v>65.3</v>
      </c>
      <c r="CA78" s="35">
        <v>77.400000000000006</v>
      </c>
      <c r="CB78" s="35">
        <v>86.5</v>
      </c>
      <c r="CC78" s="35">
        <v>92.5</v>
      </c>
      <c r="CD78" s="35">
        <v>96.4</v>
      </c>
      <c r="CE78" s="35">
        <v>93</v>
      </c>
      <c r="CF78" s="35">
        <v>90.4</v>
      </c>
      <c r="CG78" s="35">
        <v>83.7</v>
      </c>
      <c r="CH78" s="34">
        <v>6</v>
      </c>
      <c r="CI78" s="35">
        <v>70.7</v>
      </c>
      <c r="CJ78" s="35">
        <v>82</v>
      </c>
      <c r="CK78" s="35">
        <v>89.3</v>
      </c>
      <c r="CL78" s="35">
        <v>93.3</v>
      </c>
      <c r="CM78" s="35">
        <v>95.5</v>
      </c>
      <c r="CN78" s="35">
        <v>93</v>
      </c>
      <c r="CO78" s="35">
        <v>90.1</v>
      </c>
      <c r="CP78" s="35">
        <v>83</v>
      </c>
      <c r="CQ78" s="34">
        <v>7</v>
      </c>
      <c r="CR78" s="35">
        <v>75.599999999999994</v>
      </c>
      <c r="CS78" s="35">
        <v>84.2</v>
      </c>
      <c r="CT78" s="35">
        <v>90.1</v>
      </c>
      <c r="CU78" s="35">
        <v>93.6</v>
      </c>
      <c r="CV78" s="35">
        <v>96.2</v>
      </c>
      <c r="CW78" s="35">
        <v>91.3</v>
      </c>
      <c r="CX78" s="35">
        <v>87.9</v>
      </c>
      <c r="CY78" s="35">
        <v>81.900000000000006</v>
      </c>
      <c r="CZ78" s="34">
        <v>8</v>
      </c>
      <c r="DA78" s="35">
        <v>77.599999999999994</v>
      </c>
      <c r="DB78" s="35">
        <v>88</v>
      </c>
      <c r="DC78" s="35">
        <v>93.4</v>
      </c>
      <c r="DD78" s="35">
        <v>93.8</v>
      </c>
      <c r="DE78" s="35">
        <v>94.2</v>
      </c>
      <c r="DF78" s="35">
        <v>91.4</v>
      </c>
      <c r="DG78" s="35">
        <v>87.9</v>
      </c>
      <c r="DH78" s="35">
        <v>79.900000000000006</v>
      </c>
      <c r="DI78" s="35">
        <v>1</v>
      </c>
      <c r="DJ78" s="36">
        <f t="shared" si="57"/>
        <v>51.4</v>
      </c>
      <c r="DK78" s="36">
        <f t="shared" si="58"/>
        <v>62.6</v>
      </c>
      <c r="DL78" s="36">
        <f t="shared" si="59"/>
        <v>70.8</v>
      </c>
      <c r="DM78" s="36">
        <f t="shared" si="60"/>
        <v>81</v>
      </c>
      <c r="DN78" s="36">
        <f t="shared" si="61"/>
        <v>90.4</v>
      </c>
      <c r="DO78" s="36">
        <f t="shared" si="62"/>
        <v>96.2</v>
      </c>
      <c r="DP78" s="36">
        <f t="shared" si="63"/>
        <v>94.7</v>
      </c>
      <c r="DQ78" s="36">
        <f t="shared" si="64"/>
        <v>92.3</v>
      </c>
      <c r="DR78" s="35">
        <v>79</v>
      </c>
      <c r="DS78" s="36">
        <f t="shared" si="65"/>
        <v>59.5</v>
      </c>
      <c r="DT78" s="36">
        <f t="shared" si="66"/>
        <v>68.900000000000006</v>
      </c>
      <c r="DU78" s="36">
        <f t="shared" si="67"/>
        <v>78.3</v>
      </c>
      <c r="DV78" s="36">
        <f t="shared" si="68"/>
        <v>84.3</v>
      </c>
      <c r="DW78" s="36">
        <f t="shared" si="69"/>
        <v>92.8</v>
      </c>
      <c r="DX78" s="36">
        <f t="shared" si="70"/>
        <v>96.3</v>
      </c>
      <c r="DY78" s="36">
        <f t="shared" si="71"/>
        <v>94</v>
      </c>
      <c r="DZ78" s="36">
        <f t="shared" si="72"/>
        <v>90</v>
      </c>
      <c r="EA78" s="35">
        <v>80</v>
      </c>
      <c r="EB78" s="36">
        <f t="shared" si="73"/>
        <v>59.8</v>
      </c>
      <c r="EC78" s="36">
        <f t="shared" si="74"/>
        <v>71.099999999999994</v>
      </c>
      <c r="ED78" s="36">
        <f t="shared" si="75"/>
        <v>80.8</v>
      </c>
      <c r="EE78" s="36">
        <f t="shared" si="76"/>
        <v>88</v>
      </c>
      <c r="EF78" s="36">
        <f t="shared" si="77"/>
        <v>95</v>
      </c>
      <c r="EG78" s="36">
        <f t="shared" si="78"/>
        <v>94.4</v>
      </c>
      <c r="EH78" s="36">
        <f t="shared" si="79"/>
        <v>94.1</v>
      </c>
      <c r="EI78" s="36">
        <f t="shared" si="80"/>
        <v>89</v>
      </c>
      <c r="EJ78" s="35">
        <v>81</v>
      </c>
      <c r="EK78" s="36">
        <f t="shared" si="81"/>
        <v>65.400000000000006</v>
      </c>
      <c r="EL78" s="36">
        <f t="shared" si="82"/>
        <v>77.2</v>
      </c>
      <c r="EM78" s="36">
        <f t="shared" si="83"/>
        <v>84.5</v>
      </c>
      <c r="EN78" s="36">
        <f t="shared" si="84"/>
        <v>89.8</v>
      </c>
      <c r="EO78" s="36">
        <f t="shared" si="85"/>
        <v>95.5</v>
      </c>
      <c r="EP78" s="36">
        <f t="shared" si="86"/>
        <v>94.3</v>
      </c>
      <c r="EQ78" s="36">
        <f t="shared" si="87"/>
        <v>92.5</v>
      </c>
      <c r="ER78" s="36">
        <f t="shared" si="88"/>
        <v>88.8</v>
      </c>
      <c r="ES78" s="35">
        <v>82</v>
      </c>
      <c r="ET78" s="36">
        <f t="shared" si="89"/>
        <v>65.3</v>
      </c>
      <c r="EU78" s="36">
        <f t="shared" si="90"/>
        <v>77.400000000000006</v>
      </c>
      <c r="EV78" s="36">
        <f t="shared" si="91"/>
        <v>86.5</v>
      </c>
      <c r="EW78" s="36">
        <f t="shared" si="92"/>
        <v>92.5</v>
      </c>
      <c r="EX78" s="36">
        <f t="shared" si="93"/>
        <v>96.4</v>
      </c>
      <c r="EY78" s="36">
        <f t="shared" si="94"/>
        <v>93</v>
      </c>
      <c r="EZ78" s="36">
        <f t="shared" si="95"/>
        <v>90.4</v>
      </c>
      <c r="FA78" s="36">
        <f t="shared" si="96"/>
        <v>83.7</v>
      </c>
      <c r="FB78" s="35">
        <v>83</v>
      </c>
      <c r="FC78" s="36">
        <f t="shared" si="97"/>
        <v>70.7</v>
      </c>
      <c r="FD78" s="36">
        <f t="shared" si="98"/>
        <v>82</v>
      </c>
      <c r="FE78" s="36">
        <f t="shared" si="99"/>
        <v>89.3</v>
      </c>
      <c r="FF78" s="36">
        <f t="shared" si="100"/>
        <v>93.3</v>
      </c>
      <c r="FG78" s="36">
        <f t="shared" si="101"/>
        <v>95.5</v>
      </c>
      <c r="FH78" s="36">
        <f t="shared" si="102"/>
        <v>93</v>
      </c>
      <c r="FI78" s="36">
        <f t="shared" si="103"/>
        <v>90.1</v>
      </c>
      <c r="FJ78" s="36">
        <f t="shared" si="104"/>
        <v>83</v>
      </c>
      <c r="FK78" s="35">
        <v>84</v>
      </c>
      <c r="FL78" s="36">
        <f t="shared" si="105"/>
        <v>75.599999999999994</v>
      </c>
      <c r="FM78" s="36">
        <f t="shared" si="106"/>
        <v>84.2</v>
      </c>
      <c r="FN78" s="36">
        <f t="shared" si="107"/>
        <v>90.1</v>
      </c>
      <c r="FO78" s="36">
        <f t="shared" si="108"/>
        <v>93.6</v>
      </c>
      <c r="FP78" s="36">
        <f t="shared" si="109"/>
        <v>96.2</v>
      </c>
      <c r="FQ78" s="36">
        <f t="shared" si="110"/>
        <v>91.3</v>
      </c>
      <c r="FR78" s="36">
        <f t="shared" si="111"/>
        <v>87.9</v>
      </c>
      <c r="FS78" s="36">
        <f t="shared" si="112"/>
        <v>81.900000000000006</v>
      </c>
      <c r="FT78" s="35">
        <v>85</v>
      </c>
      <c r="FU78" s="36">
        <f t="shared" si="113"/>
        <v>77.599999999999994</v>
      </c>
      <c r="FV78" s="36">
        <f t="shared" si="114"/>
        <v>88</v>
      </c>
      <c r="FW78" s="36">
        <f t="shared" si="115"/>
        <v>93.4</v>
      </c>
      <c r="FX78" s="36">
        <f t="shared" si="116"/>
        <v>93.8</v>
      </c>
      <c r="FY78" s="36">
        <f t="shared" si="117"/>
        <v>94.2</v>
      </c>
      <c r="FZ78" s="36">
        <f t="shared" si="118"/>
        <v>91.4</v>
      </c>
      <c r="GA78" s="36">
        <f t="shared" si="119"/>
        <v>87.9</v>
      </c>
      <c r="GB78" s="36">
        <f t="shared" si="120"/>
        <v>79.900000000000006</v>
      </c>
      <c r="GC78" s="35">
        <v>78</v>
      </c>
      <c r="GD78" s="36">
        <f t="shared" si="121"/>
        <v>-2.3603849250278586E-2</v>
      </c>
      <c r="GE78" s="36">
        <f t="shared" si="122"/>
        <v>-2.3544224454084883E-2</v>
      </c>
      <c r="GF78" s="35">
        <v>79</v>
      </c>
      <c r="GG78" s="36">
        <f t="shared" si="123"/>
        <v>-1.2384835451356935E-2</v>
      </c>
      <c r="GH78" s="36">
        <f t="shared" si="124"/>
        <v>-1.1998855162644873E-2</v>
      </c>
      <c r="GI78" s="35">
        <v>80</v>
      </c>
      <c r="GJ78" s="36">
        <f t="shared" si="125"/>
        <v>-2.0040529691527809E-2</v>
      </c>
      <c r="GK78" s="36">
        <f t="shared" si="126"/>
        <v>-1.9627671504537147E-2</v>
      </c>
      <c r="GL78" s="35">
        <v>81</v>
      </c>
      <c r="GM78" s="36">
        <f t="shared" si="127"/>
        <v>-2.9994818512207644E-2</v>
      </c>
      <c r="GN78" s="36">
        <f t="shared" si="128"/>
        <v>-2.8499066434065412E-2</v>
      </c>
      <c r="GO78" s="35">
        <v>82</v>
      </c>
      <c r="GP78" s="36">
        <f t="shared" si="129"/>
        <v>1.1033250097071345E-2</v>
      </c>
      <c r="GQ78" s="36">
        <f t="shared" si="130"/>
        <v>1.2508825519844891E-2</v>
      </c>
      <c r="GR78" s="35">
        <v>83</v>
      </c>
      <c r="GS78" s="36">
        <f t="shared" si="131"/>
        <v>3.2452499206684138E-2</v>
      </c>
      <c r="GT78" s="36">
        <f t="shared" si="132"/>
        <v>3.7596330632538866E-2</v>
      </c>
      <c r="GU78" s="35">
        <v>84</v>
      </c>
      <c r="GV78" s="36">
        <f t="shared" si="133"/>
        <v>4.2495075939370963E-2</v>
      </c>
      <c r="GW78" s="36">
        <f t="shared" si="134"/>
        <v>5.8447665967733542E-2</v>
      </c>
      <c r="GX78" s="35">
        <v>85</v>
      </c>
      <c r="GY78" s="36">
        <f t="shared" si="135"/>
        <v>-2.9037543498589002E-5</v>
      </c>
      <c r="GZ78" s="36">
        <f t="shared" si="136"/>
        <v>2.5034014590687548E-2</v>
      </c>
      <c r="HA78" s="35">
        <v>-1.2</v>
      </c>
      <c r="HB78" s="35">
        <v>-0.49</v>
      </c>
      <c r="HC78" s="35">
        <v>0.14000000000000001</v>
      </c>
      <c r="HD78" s="35">
        <v>1.56</v>
      </c>
      <c r="HE78" s="35">
        <v>-2.98</v>
      </c>
      <c r="HF78" s="35">
        <v>-1.01</v>
      </c>
      <c r="HG78" s="35">
        <v>0.85</v>
      </c>
      <c r="HH78" s="35">
        <v>3.14</v>
      </c>
    </row>
    <row r="79" spans="1:216" x14ac:dyDescent="0.2">
      <c r="A79" s="8">
        <v>69</v>
      </c>
      <c r="D79" s="8" t="s">
        <v>952</v>
      </c>
      <c r="E79" s="29"/>
      <c r="F79" s="29"/>
      <c r="G79" s="29"/>
      <c r="H79" s="29"/>
      <c r="I79" s="29"/>
      <c r="J79" s="29"/>
      <c r="K79" s="29"/>
      <c r="L79" s="29"/>
      <c r="M79" s="30"/>
      <c r="N79" s="30"/>
      <c r="O79" s="30"/>
      <c r="P79" s="30"/>
      <c r="Q79" s="30"/>
      <c r="R79" s="30"/>
      <c r="S79" s="30"/>
      <c r="T79" s="30"/>
      <c r="U79" s="31">
        <f t="shared" si="40"/>
        <v>0</v>
      </c>
      <c r="V79" s="31">
        <f t="shared" si="41"/>
        <v>0</v>
      </c>
      <c r="W79" s="31">
        <f t="shared" si="42"/>
        <v>0</v>
      </c>
      <c r="X79" s="31">
        <f t="shared" si="43"/>
        <v>0</v>
      </c>
      <c r="Y79" s="31">
        <f t="shared" si="44"/>
        <v>0</v>
      </c>
      <c r="Z79" s="31">
        <f t="shared" si="45"/>
        <v>0</v>
      </c>
      <c r="AA79" s="31">
        <f t="shared" si="46"/>
        <v>0</v>
      </c>
      <c r="AB79" s="31">
        <f t="shared" si="47"/>
        <v>0</v>
      </c>
      <c r="AC79" s="32">
        <f t="shared" si="138"/>
        <v>-1.4641977937706968E-2</v>
      </c>
      <c r="AD79" s="32">
        <f t="shared" si="139"/>
        <v>2.4910512713808348E-2</v>
      </c>
      <c r="AE79" s="32">
        <f t="shared" si="140"/>
        <v>4.5595616594547202E-2</v>
      </c>
      <c r="AF79" s="33">
        <f t="shared" si="48"/>
        <v>65.3</v>
      </c>
      <c r="AG79" s="33">
        <f t="shared" si="49"/>
        <v>75.400000000000006</v>
      </c>
      <c r="AH79" s="33">
        <f t="shared" si="50"/>
        <v>82.9</v>
      </c>
      <c r="AI79" s="33">
        <f t="shared" si="51"/>
        <v>88.3</v>
      </c>
      <c r="AJ79" s="33">
        <f t="shared" si="52"/>
        <v>91.5</v>
      </c>
      <c r="AK79" s="33">
        <f t="shared" si="53"/>
        <v>92.7</v>
      </c>
      <c r="AL79" s="33">
        <f t="shared" si="54"/>
        <v>92.5</v>
      </c>
      <c r="AM79" s="33">
        <f t="shared" si="55"/>
        <v>90.4</v>
      </c>
      <c r="AN79" s="32">
        <f t="shared" si="56"/>
        <v>1.5128685188023212</v>
      </c>
      <c r="AO79" s="34">
        <v>1</v>
      </c>
      <c r="AP79" s="35">
        <v>51.4</v>
      </c>
      <c r="AQ79" s="35">
        <v>62.6</v>
      </c>
      <c r="AR79" s="35">
        <v>70.8</v>
      </c>
      <c r="AS79" s="35">
        <v>81</v>
      </c>
      <c r="AT79" s="35">
        <v>90.4</v>
      </c>
      <c r="AU79" s="35">
        <v>96.2</v>
      </c>
      <c r="AV79" s="35">
        <v>94.7</v>
      </c>
      <c r="AW79" s="35">
        <v>92.3</v>
      </c>
      <c r="AX79" s="34">
        <v>2</v>
      </c>
      <c r="AY79" s="35">
        <v>59.5</v>
      </c>
      <c r="AZ79" s="35">
        <v>68.900000000000006</v>
      </c>
      <c r="BA79" s="35">
        <v>78.3</v>
      </c>
      <c r="BB79" s="35">
        <v>84.3</v>
      </c>
      <c r="BC79" s="35">
        <v>92.8</v>
      </c>
      <c r="BD79" s="35">
        <v>96.3</v>
      </c>
      <c r="BE79" s="35">
        <v>94</v>
      </c>
      <c r="BF79" s="35">
        <v>90</v>
      </c>
      <c r="BG79" s="34">
        <v>3</v>
      </c>
      <c r="BH79" s="35">
        <v>59.8</v>
      </c>
      <c r="BI79" s="35">
        <v>71.099999999999994</v>
      </c>
      <c r="BJ79" s="35">
        <v>80.8</v>
      </c>
      <c r="BK79" s="35">
        <v>88</v>
      </c>
      <c r="BL79" s="35">
        <v>95</v>
      </c>
      <c r="BM79" s="35">
        <v>94.4</v>
      </c>
      <c r="BN79" s="35">
        <v>94.1</v>
      </c>
      <c r="BO79" s="35">
        <v>89</v>
      </c>
      <c r="BP79" s="34">
        <v>4</v>
      </c>
      <c r="BQ79" s="35">
        <v>65.400000000000006</v>
      </c>
      <c r="BR79" s="35">
        <v>77.2</v>
      </c>
      <c r="BS79" s="35">
        <v>84.5</v>
      </c>
      <c r="BT79" s="35">
        <v>89.8</v>
      </c>
      <c r="BU79" s="35">
        <v>95.5</v>
      </c>
      <c r="BV79" s="35">
        <v>94.3</v>
      </c>
      <c r="BW79" s="35">
        <v>92.5</v>
      </c>
      <c r="BX79" s="35">
        <v>88.8</v>
      </c>
      <c r="BY79" s="34">
        <v>5</v>
      </c>
      <c r="BZ79" s="35">
        <v>65.3</v>
      </c>
      <c r="CA79" s="35">
        <v>77.400000000000006</v>
      </c>
      <c r="CB79" s="35">
        <v>86.5</v>
      </c>
      <c r="CC79" s="35">
        <v>92.5</v>
      </c>
      <c r="CD79" s="35">
        <v>96.4</v>
      </c>
      <c r="CE79" s="35">
        <v>93</v>
      </c>
      <c r="CF79" s="35">
        <v>90.4</v>
      </c>
      <c r="CG79" s="35">
        <v>83.7</v>
      </c>
      <c r="CH79" s="34">
        <v>6</v>
      </c>
      <c r="CI79" s="35">
        <v>70.7</v>
      </c>
      <c r="CJ79" s="35">
        <v>82</v>
      </c>
      <c r="CK79" s="35">
        <v>89.3</v>
      </c>
      <c r="CL79" s="35">
        <v>93.3</v>
      </c>
      <c r="CM79" s="35">
        <v>95.5</v>
      </c>
      <c r="CN79" s="35">
        <v>93</v>
      </c>
      <c r="CO79" s="35">
        <v>90.1</v>
      </c>
      <c r="CP79" s="35">
        <v>83</v>
      </c>
      <c r="CQ79" s="34">
        <v>7</v>
      </c>
      <c r="CR79" s="35">
        <v>75.599999999999994</v>
      </c>
      <c r="CS79" s="35">
        <v>84.2</v>
      </c>
      <c r="CT79" s="35">
        <v>90.1</v>
      </c>
      <c r="CU79" s="35">
        <v>93.6</v>
      </c>
      <c r="CV79" s="35">
        <v>96.2</v>
      </c>
      <c r="CW79" s="35">
        <v>91.3</v>
      </c>
      <c r="CX79" s="35">
        <v>87.9</v>
      </c>
      <c r="CY79" s="35">
        <v>81.900000000000006</v>
      </c>
      <c r="CZ79" s="34">
        <v>8</v>
      </c>
      <c r="DA79" s="35">
        <v>77.599999999999994</v>
      </c>
      <c r="DB79" s="35">
        <v>88</v>
      </c>
      <c r="DC79" s="35">
        <v>93.4</v>
      </c>
      <c r="DD79" s="35">
        <v>93.8</v>
      </c>
      <c r="DE79" s="35">
        <v>94.2</v>
      </c>
      <c r="DF79" s="35">
        <v>91.4</v>
      </c>
      <c r="DG79" s="35">
        <v>87.9</v>
      </c>
      <c r="DH79" s="35">
        <v>79.900000000000006</v>
      </c>
      <c r="DI79" s="35">
        <v>1</v>
      </c>
      <c r="DJ79" s="36">
        <f t="shared" si="57"/>
        <v>51.4</v>
      </c>
      <c r="DK79" s="36">
        <f t="shared" si="58"/>
        <v>62.6</v>
      </c>
      <c r="DL79" s="36">
        <f t="shared" si="59"/>
        <v>70.8</v>
      </c>
      <c r="DM79" s="36">
        <f t="shared" si="60"/>
        <v>81</v>
      </c>
      <c r="DN79" s="36">
        <f t="shared" si="61"/>
        <v>90.4</v>
      </c>
      <c r="DO79" s="36">
        <f t="shared" si="62"/>
        <v>96.2</v>
      </c>
      <c r="DP79" s="36">
        <f t="shared" si="63"/>
        <v>94.7</v>
      </c>
      <c r="DQ79" s="36">
        <f t="shared" si="64"/>
        <v>92.3</v>
      </c>
      <c r="DR79" s="35">
        <v>80</v>
      </c>
      <c r="DS79" s="36">
        <f t="shared" si="65"/>
        <v>59.5</v>
      </c>
      <c r="DT79" s="36">
        <f t="shared" si="66"/>
        <v>68.900000000000006</v>
      </c>
      <c r="DU79" s="36">
        <f t="shared" si="67"/>
        <v>78.3</v>
      </c>
      <c r="DV79" s="36">
        <f t="shared" si="68"/>
        <v>84.3</v>
      </c>
      <c r="DW79" s="36">
        <f t="shared" si="69"/>
        <v>92.8</v>
      </c>
      <c r="DX79" s="36">
        <f t="shared" si="70"/>
        <v>96.3</v>
      </c>
      <c r="DY79" s="36">
        <f t="shared" si="71"/>
        <v>94</v>
      </c>
      <c r="DZ79" s="36">
        <f t="shared" si="72"/>
        <v>90</v>
      </c>
      <c r="EA79" s="35">
        <v>81</v>
      </c>
      <c r="EB79" s="36">
        <f t="shared" si="73"/>
        <v>59.8</v>
      </c>
      <c r="EC79" s="36">
        <f t="shared" si="74"/>
        <v>71.099999999999994</v>
      </c>
      <c r="ED79" s="36">
        <f t="shared" si="75"/>
        <v>80.8</v>
      </c>
      <c r="EE79" s="36">
        <f t="shared" si="76"/>
        <v>88</v>
      </c>
      <c r="EF79" s="36">
        <f t="shared" si="77"/>
        <v>95</v>
      </c>
      <c r="EG79" s="36">
        <f t="shared" si="78"/>
        <v>94.4</v>
      </c>
      <c r="EH79" s="36">
        <f t="shared" si="79"/>
        <v>94.1</v>
      </c>
      <c r="EI79" s="36">
        <f t="shared" si="80"/>
        <v>89</v>
      </c>
      <c r="EJ79" s="35">
        <v>82</v>
      </c>
      <c r="EK79" s="36">
        <f t="shared" si="81"/>
        <v>65.400000000000006</v>
      </c>
      <c r="EL79" s="36">
        <f t="shared" si="82"/>
        <v>77.2</v>
      </c>
      <c r="EM79" s="36">
        <f t="shared" si="83"/>
        <v>84.5</v>
      </c>
      <c r="EN79" s="36">
        <f t="shared" si="84"/>
        <v>89.8</v>
      </c>
      <c r="EO79" s="36">
        <f t="shared" si="85"/>
        <v>95.5</v>
      </c>
      <c r="EP79" s="36">
        <f t="shared" si="86"/>
        <v>94.3</v>
      </c>
      <c r="EQ79" s="36">
        <f t="shared" si="87"/>
        <v>92.5</v>
      </c>
      <c r="ER79" s="36">
        <f t="shared" si="88"/>
        <v>88.8</v>
      </c>
      <c r="ES79" s="35">
        <v>83</v>
      </c>
      <c r="ET79" s="36">
        <f t="shared" si="89"/>
        <v>65.3</v>
      </c>
      <c r="EU79" s="36">
        <f t="shared" si="90"/>
        <v>77.400000000000006</v>
      </c>
      <c r="EV79" s="36">
        <f t="shared" si="91"/>
        <v>86.5</v>
      </c>
      <c r="EW79" s="36">
        <f t="shared" si="92"/>
        <v>92.5</v>
      </c>
      <c r="EX79" s="36">
        <f t="shared" si="93"/>
        <v>96.4</v>
      </c>
      <c r="EY79" s="36">
        <f t="shared" si="94"/>
        <v>93</v>
      </c>
      <c r="EZ79" s="36">
        <f t="shared" si="95"/>
        <v>90.4</v>
      </c>
      <c r="FA79" s="36">
        <f t="shared" si="96"/>
        <v>83.7</v>
      </c>
      <c r="FB79" s="35">
        <v>84</v>
      </c>
      <c r="FC79" s="36">
        <f t="shared" si="97"/>
        <v>70.7</v>
      </c>
      <c r="FD79" s="36">
        <f t="shared" si="98"/>
        <v>82</v>
      </c>
      <c r="FE79" s="36">
        <f t="shared" si="99"/>
        <v>89.3</v>
      </c>
      <c r="FF79" s="36">
        <f t="shared" si="100"/>
        <v>93.3</v>
      </c>
      <c r="FG79" s="36">
        <f t="shared" si="101"/>
        <v>95.5</v>
      </c>
      <c r="FH79" s="36">
        <f t="shared" si="102"/>
        <v>93</v>
      </c>
      <c r="FI79" s="36">
        <f t="shared" si="103"/>
        <v>90.1</v>
      </c>
      <c r="FJ79" s="36">
        <f t="shared" si="104"/>
        <v>83</v>
      </c>
      <c r="FK79" s="35">
        <v>85</v>
      </c>
      <c r="FL79" s="36">
        <f t="shared" si="105"/>
        <v>75.599999999999994</v>
      </c>
      <c r="FM79" s="36">
        <f t="shared" si="106"/>
        <v>84.2</v>
      </c>
      <c r="FN79" s="36">
        <f t="shared" si="107"/>
        <v>90.1</v>
      </c>
      <c r="FO79" s="36">
        <f t="shared" si="108"/>
        <v>93.6</v>
      </c>
      <c r="FP79" s="36">
        <f t="shared" si="109"/>
        <v>96.2</v>
      </c>
      <c r="FQ79" s="36">
        <f t="shared" si="110"/>
        <v>91.3</v>
      </c>
      <c r="FR79" s="36">
        <f t="shared" si="111"/>
        <v>87.9</v>
      </c>
      <c r="FS79" s="36">
        <f t="shared" si="112"/>
        <v>81.900000000000006</v>
      </c>
      <c r="FT79" s="35">
        <v>86</v>
      </c>
      <c r="FU79" s="36">
        <f t="shared" si="113"/>
        <v>77.599999999999994</v>
      </c>
      <c r="FV79" s="36">
        <f t="shared" si="114"/>
        <v>88</v>
      </c>
      <c r="FW79" s="36">
        <f t="shared" si="115"/>
        <v>93.4</v>
      </c>
      <c r="FX79" s="36">
        <f t="shared" si="116"/>
        <v>93.8</v>
      </c>
      <c r="FY79" s="36">
        <f t="shared" si="117"/>
        <v>94.2</v>
      </c>
      <c r="FZ79" s="36">
        <f t="shared" si="118"/>
        <v>91.4</v>
      </c>
      <c r="GA79" s="36">
        <f t="shared" si="119"/>
        <v>87.9</v>
      </c>
      <c r="GB79" s="36">
        <f t="shared" si="120"/>
        <v>79.900000000000006</v>
      </c>
      <c r="GC79" s="35">
        <v>79</v>
      </c>
      <c r="GD79" s="36">
        <f t="shared" si="121"/>
        <v>-2.3603849250278586E-2</v>
      </c>
      <c r="GE79" s="36">
        <f t="shared" si="122"/>
        <v>-2.3544224454084883E-2</v>
      </c>
      <c r="GF79" s="35">
        <v>80</v>
      </c>
      <c r="GG79" s="36">
        <f t="shared" si="123"/>
        <v>-1.2384835451356935E-2</v>
      </c>
      <c r="GH79" s="36">
        <f t="shared" si="124"/>
        <v>-1.1998855162644873E-2</v>
      </c>
      <c r="GI79" s="35">
        <v>81</v>
      </c>
      <c r="GJ79" s="36">
        <f t="shared" si="125"/>
        <v>-2.0040529691527809E-2</v>
      </c>
      <c r="GK79" s="36">
        <f t="shared" si="126"/>
        <v>-1.9627671504537147E-2</v>
      </c>
      <c r="GL79" s="35">
        <v>82</v>
      </c>
      <c r="GM79" s="36">
        <f t="shared" si="127"/>
        <v>-2.9994818512207644E-2</v>
      </c>
      <c r="GN79" s="36">
        <f t="shared" si="128"/>
        <v>-2.8499066434065412E-2</v>
      </c>
      <c r="GO79" s="35">
        <v>83</v>
      </c>
      <c r="GP79" s="36">
        <f t="shared" si="129"/>
        <v>1.1033250097071345E-2</v>
      </c>
      <c r="GQ79" s="36">
        <f t="shared" si="130"/>
        <v>1.2508825519844891E-2</v>
      </c>
      <c r="GR79" s="35">
        <v>84</v>
      </c>
      <c r="GS79" s="36">
        <f t="shared" si="131"/>
        <v>3.2452499206684138E-2</v>
      </c>
      <c r="GT79" s="36">
        <f t="shared" si="132"/>
        <v>3.7596330632538866E-2</v>
      </c>
      <c r="GU79" s="35">
        <v>85</v>
      </c>
      <c r="GV79" s="36">
        <f t="shared" si="133"/>
        <v>4.2495075939370963E-2</v>
      </c>
      <c r="GW79" s="36">
        <f t="shared" si="134"/>
        <v>5.8447665967733542E-2</v>
      </c>
      <c r="GX79" s="35">
        <v>86</v>
      </c>
      <c r="GY79" s="36">
        <f t="shared" si="135"/>
        <v>-2.9037543498589002E-5</v>
      </c>
      <c r="GZ79" s="36">
        <f t="shared" si="136"/>
        <v>2.5034014590687548E-2</v>
      </c>
      <c r="HA79" s="35">
        <v>-1.2</v>
      </c>
      <c r="HB79" s="35">
        <v>-0.49</v>
      </c>
      <c r="HC79" s="35">
        <v>0.14000000000000001</v>
      </c>
      <c r="HD79" s="35">
        <v>1.56</v>
      </c>
      <c r="HE79" s="35">
        <v>-2.98</v>
      </c>
      <c r="HF79" s="35">
        <v>-1.01</v>
      </c>
      <c r="HG79" s="35">
        <v>0.85</v>
      </c>
      <c r="HH79" s="35">
        <v>3.14</v>
      </c>
    </row>
    <row r="80" spans="1:216" x14ac:dyDescent="0.2">
      <c r="A80" s="8">
        <v>70</v>
      </c>
      <c r="D80" s="8" t="s">
        <v>953</v>
      </c>
      <c r="E80" s="29"/>
      <c r="F80" s="29"/>
      <c r="G80" s="29"/>
      <c r="H80" s="29"/>
      <c r="I80" s="29"/>
      <c r="J80" s="29"/>
      <c r="K80" s="29"/>
      <c r="L80" s="29"/>
      <c r="M80" s="30"/>
      <c r="N80" s="30"/>
      <c r="O80" s="30"/>
      <c r="P80" s="30"/>
      <c r="Q80" s="30"/>
      <c r="R80" s="30"/>
      <c r="S80" s="30"/>
      <c r="T80" s="30"/>
      <c r="U80" s="31">
        <f t="shared" si="40"/>
        <v>0</v>
      </c>
      <c r="V80" s="31">
        <f t="shared" si="41"/>
        <v>0</v>
      </c>
      <c r="W80" s="31">
        <f t="shared" si="42"/>
        <v>0</v>
      </c>
      <c r="X80" s="31">
        <f t="shared" si="43"/>
        <v>0</v>
      </c>
      <c r="Y80" s="31">
        <f t="shared" si="44"/>
        <v>0</v>
      </c>
      <c r="Z80" s="31">
        <f t="shared" si="45"/>
        <v>0</v>
      </c>
      <c r="AA80" s="31">
        <f t="shared" si="46"/>
        <v>0</v>
      </c>
      <c r="AB80" s="31">
        <f t="shared" si="47"/>
        <v>0</v>
      </c>
      <c r="AC80" s="32">
        <f t="shared" si="138"/>
        <v>-1.4641977937706968E-2</v>
      </c>
      <c r="AD80" s="32">
        <f t="shared" si="139"/>
        <v>2.4910512713808348E-2</v>
      </c>
      <c r="AE80" s="32">
        <f t="shared" si="140"/>
        <v>4.5595616594547202E-2</v>
      </c>
      <c r="AF80" s="33">
        <f t="shared" si="48"/>
        <v>65.3</v>
      </c>
      <c r="AG80" s="33">
        <f t="shared" si="49"/>
        <v>75.400000000000006</v>
      </c>
      <c r="AH80" s="33">
        <f t="shared" si="50"/>
        <v>82.9</v>
      </c>
      <c r="AI80" s="33">
        <f t="shared" si="51"/>
        <v>88.3</v>
      </c>
      <c r="AJ80" s="33">
        <f t="shared" si="52"/>
        <v>91.5</v>
      </c>
      <c r="AK80" s="33">
        <f t="shared" si="53"/>
        <v>92.7</v>
      </c>
      <c r="AL80" s="33">
        <f t="shared" si="54"/>
        <v>92.5</v>
      </c>
      <c r="AM80" s="33">
        <f t="shared" si="55"/>
        <v>90.4</v>
      </c>
      <c r="AN80" s="32">
        <f t="shared" si="56"/>
        <v>1.5128685188023212</v>
      </c>
      <c r="AO80" s="34">
        <v>1</v>
      </c>
      <c r="AP80" s="35">
        <v>51.4</v>
      </c>
      <c r="AQ80" s="35">
        <v>62.6</v>
      </c>
      <c r="AR80" s="35">
        <v>70.8</v>
      </c>
      <c r="AS80" s="35">
        <v>81</v>
      </c>
      <c r="AT80" s="35">
        <v>90.4</v>
      </c>
      <c r="AU80" s="35">
        <v>96.2</v>
      </c>
      <c r="AV80" s="35">
        <v>94.7</v>
      </c>
      <c r="AW80" s="35">
        <v>92.3</v>
      </c>
      <c r="AX80" s="34">
        <v>2</v>
      </c>
      <c r="AY80" s="35">
        <v>59.5</v>
      </c>
      <c r="AZ80" s="35">
        <v>68.900000000000006</v>
      </c>
      <c r="BA80" s="35">
        <v>78.3</v>
      </c>
      <c r="BB80" s="35">
        <v>84.3</v>
      </c>
      <c r="BC80" s="35">
        <v>92.8</v>
      </c>
      <c r="BD80" s="35">
        <v>96.3</v>
      </c>
      <c r="BE80" s="35">
        <v>94</v>
      </c>
      <c r="BF80" s="35">
        <v>90</v>
      </c>
      <c r="BG80" s="34">
        <v>3</v>
      </c>
      <c r="BH80" s="35">
        <v>59.8</v>
      </c>
      <c r="BI80" s="35">
        <v>71.099999999999994</v>
      </c>
      <c r="BJ80" s="35">
        <v>80.8</v>
      </c>
      <c r="BK80" s="35">
        <v>88</v>
      </c>
      <c r="BL80" s="35">
        <v>95</v>
      </c>
      <c r="BM80" s="35">
        <v>94.4</v>
      </c>
      <c r="BN80" s="35">
        <v>94.1</v>
      </c>
      <c r="BO80" s="35">
        <v>89</v>
      </c>
      <c r="BP80" s="34">
        <v>4</v>
      </c>
      <c r="BQ80" s="35">
        <v>65.400000000000006</v>
      </c>
      <c r="BR80" s="35">
        <v>77.2</v>
      </c>
      <c r="BS80" s="35">
        <v>84.5</v>
      </c>
      <c r="BT80" s="35">
        <v>89.8</v>
      </c>
      <c r="BU80" s="35">
        <v>95.5</v>
      </c>
      <c r="BV80" s="35">
        <v>94.3</v>
      </c>
      <c r="BW80" s="35">
        <v>92.5</v>
      </c>
      <c r="BX80" s="35">
        <v>88.8</v>
      </c>
      <c r="BY80" s="34">
        <v>5</v>
      </c>
      <c r="BZ80" s="35">
        <v>65.3</v>
      </c>
      <c r="CA80" s="35">
        <v>77.400000000000006</v>
      </c>
      <c r="CB80" s="35">
        <v>86.5</v>
      </c>
      <c r="CC80" s="35">
        <v>92.5</v>
      </c>
      <c r="CD80" s="35">
        <v>96.4</v>
      </c>
      <c r="CE80" s="35">
        <v>93</v>
      </c>
      <c r="CF80" s="35">
        <v>90.4</v>
      </c>
      <c r="CG80" s="35">
        <v>83.7</v>
      </c>
      <c r="CH80" s="34">
        <v>6</v>
      </c>
      <c r="CI80" s="35">
        <v>70.7</v>
      </c>
      <c r="CJ80" s="35">
        <v>82</v>
      </c>
      <c r="CK80" s="35">
        <v>89.3</v>
      </c>
      <c r="CL80" s="35">
        <v>93.3</v>
      </c>
      <c r="CM80" s="35">
        <v>95.5</v>
      </c>
      <c r="CN80" s="35">
        <v>93</v>
      </c>
      <c r="CO80" s="35">
        <v>90.1</v>
      </c>
      <c r="CP80" s="35">
        <v>83</v>
      </c>
      <c r="CQ80" s="34">
        <v>7</v>
      </c>
      <c r="CR80" s="35">
        <v>75.599999999999994</v>
      </c>
      <c r="CS80" s="35">
        <v>84.2</v>
      </c>
      <c r="CT80" s="35">
        <v>90.1</v>
      </c>
      <c r="CU80" s="35">
        <v>93.6</v>
      </c>
      <c r="CV80" s="35">
        <v>96.2</v>
      </c>
      <c r="CW80" s="35">
        <v>91.3</v>
      </c>
      <c r="CX80" s="35">
        <v>87.9</v>
      </c>
      <c r="CY80" s="35">
        <v>81.900000000000006</v>
      </c>
      <c r="CZ80" s="34">
        <v>8</v>
      </c>
      <c r="DA80" s="35">
        <v>77.599999999999994</v>
      </c>
      <c r="DB80" s="35">
        <v>88</v>
      </c>
      <c r="DC80" s="35">
        <v>93.4</v>
      </c>
      <c r="DD80" s="35">
        <v>93.8</v>
      </c>
      <c r="DE80" s="35">
        <v>94.2</v>
      </c>
      <c r="DF80" s="35">
        <v>91.4</v>
      </c>
      <c r="DG80" s="35">
        <v>87.9</v>
      </c>
      <c r="DH80" s="35">
        <v>79.900000000000006</v>
      </c>
      <c r="DI80" s="35">
        <v>1</v>
      </c>
      <c r="DJ80" s="36">
        <f t="shared" si="57"/>
        <v>51.4</v>
      </c>
      <c r="DK80" s="36">
        <f t="shared" si="58"/>
        <v>62.6</v>
      </c>
      <c r="DL80" s="36">
        <f t="shared" si="59"/>
        <v>70.8</v>
      </c>
      <c r="DM80" s="36">
        <f t="shared" si="60"/>
        <v>81</v>
      </c>
      <c r="DN80" s="36">
        <f t="shared" si="61"/>
        <v>90.4</v>
      </c>
      <c r="DO80" s="36">
        <f t="shared" si="62"/>
        <v>96.2</v>
      </c>
      <c r="DP80" s="36">
        <f t="shared" si="63"/>
        <v>94.7</v>
      </c>
      <c r="DQ80" s="36">
        <f t="shared" si="64"/>
        <v>92.3</v>
      </c>
      <c r="DR80" s="35">
        <v>81</v>
      </c>
      <c r="DS80" s="36">
        <f t="shared" si="65"/>
        <v>59.5</v>
      </c>
      <c r="DT80" s="36">
        <f t="shared" si="66"/>
        <v>68.900000000000006</v>
      </c>
      <c r="DU80" s="36">
        <f t="shared" si="67"/>
        <v>78.3</v>
      </c>
      <c r="DV80" s="36">
        <f t="shared" si="68"/>
        <v>84.3</v>
      </c>
      <c r="DW80" s="36">
        <f t="shared" si="69"/>
        <v>92.8</v>
      </c>
      <c r="DX80" s="36">
        <f t="shared" si="70"/>
        <v>96.3</v>
      </c>
      <c r="DY80" s="36">
        <f t="shared" si="71"/>
        <v>94</v>
      </c>
      <c r="DZ80" s="36">
        <f t="shared" si="72"/>
        <v>90</v>
      </c>
      <c r="EA80" s="35">
        <v>82</v>
      </c>
      <c r="EB80" s="36">
        <f t="shared" si="73"/>
        <v>59.8</v>
      </c>
      <c r="EC80" s="36">
        <f t="shared" si="74"/>
        <v>71.099999999999994</v>
      </c>
      <c r="ED80" s="36">
        <f t="shared" si="75"/>
        <v>80.8</v>
      </c>
      <c r="EE80" s="36">
        <f t="shared" si="76"/>
        <v>88</v>
      </c>
      <c r="EF80" s="36">
        <f t="shared" si="77"/>
        <v>95</v>
      </c>
      <c r="EG80" s="36">
        <f t="shared" si="78"/>
        <v>94.4</v>
      </c>
      <c r="EH80" s="36">
        <f t="shared" si="79"/>
        <v>94.1</v>
      </c>
      <c r="EI80" s="36">
        <f t="shared" si="80"/>
        <v>89</v>
      </c>
      <c r="EJ80" s="35">
        <v>83</v>
      </c>
      <c r="EK80" s="36">
        <f t="shared" si="81"/>
        <v>65.400000000000006</v>
      </c>
      <c r="EL80" s="36">
        <f t="shared" si="82"/>
        <v>77.2</v>
      </c>
      <c r="EM80" s="36">
        <f t="shared" si="83"/>
        <v>84.5</v>
      </c>
      <c r="EN80" s="36">
        <f t="shared" si="84"/>
        <v>89.8</v>
      </c>
      <c r="EO80" s="36">
        <f t="shared" si="85"/>
        <v>95.5</v>
      </c>
      <c r="EP80" s="36">
        <f t="shared" si="86"/>
        <v>94.3</v>
      </c>
      <c r="EQ80" s="36">
        <f t="shared" si="87"/>
        <v>92.5</v>
      </c>
      <c r="ER80" s="36">
        <f t="shared" si="88"/>
        <v>88.8</v>
      </c>
      <c r="ES80" s="35">
        <v>84</v>
      </c>
      <c r="ET80" s="36">
        <f t="shared" si="89"/>
        <v>65.3</v>
      </c>
      <c r="EU80" s="36">
        <f t="shared" si="90"/>
        <v>77.400000000000006</v>
      </c>
      <c r="EV80" s="36">
        <f t="shared" si="91"/>
        <v>86.5</v>
      </c>
      <c r="EW80" s="36">
        <f t="shared" si="92"/>
        <v>92.5</v>
      </c>
      <c r="EX80" s="36">
        <f t="shared" si="93"/>
        <v>96.4</v>
      </c>
      <c r="EY80" s="36">
        <f t="shared" si="94"/>
        <v>93</v>
      </c>
      <c r="EZ80" s="36">
        <f t="shared" si="95"/>
        <v>90.4</v>
      </c>
      <c r="FA80" s="36">
        <f t="shared" si="96"/>
        <v>83.7</v>
      </c>
      <c r="FB80" s="35">
        <v>85</v>
      </c>
      <c r="FC80" s="36">
        <f t="shared" si="97"/>
        <v>70.7</v>
      </c>
      <c r="FD80" s="36">
        <f t="shared" si="98"/>
        <v>82</v>
      </c>
      <c r="FE80" s="36">
        <f t="shared" si="99"/>
        <v>89.3</v>
      </c>
      <c r="FF80" s="36">
        <f t="shared" si="100"/>
        <v>93.3</v>
      </c>
      <c r="FG80" s="36">
        <f t="shared" si="101"/>
        <v>95.5</v>
      </c>
      <c r="FH80" s="36">
        <f t="shared" si="102"/>
        <v>93</v>
      </c>
      <c r="FI80" s="36">
        <f t="shared" si="103"/>
        <v>90.1</v>
      </c>
      <c r="FJ80" s="36">
        <f t="shared" si="104"/>
        <v>83</v>
      </c>
      <c r="FK80" s="35">
        <v>86</v>
      </c>
      <c r="FL80" s="36">
        <f t="shared" si="105"/>
        <v>75.599999999999994</v>
      </c>
      <c r="FM80" s="36">
        <f t="shared" si="106"/>
        <v>84.2</v>
      </c>
      <c r="FN80" s="36">
        <f t="shared" si="107"/>
        <v>90.1</v>
      </c>
      <c r="FO80" s="36">
        <f t="shared" si="108"/>
        <v>93.6</v>
      </c>
      <c r="FP80" s="36">
        <f t="shared" si="109"/>
        <v>96.2</v>
      </c>
      <c r="FQ80" s="36">
        <f t="shared" si="110"/>
        <v>91.3</v>
      </c>
      <c r="FR80" s="36">
        <f t="shared" si="111"/>
        <v>87.9</v>
      </c>
      <c r="FS80" s="36">
        <f t="shared" si="112"/>
        <v>81.900000000000006</v>
      </c>
      <c r="FT80" s="35">
        <v>87</v>
      </c>
      <c r="FU80" s="36">
        <f t="shared" si="113"/>
        <v>77.599999999999994</v>
      </c>
      <c r="FV80" s="36">
        <f t="shared" si="114"/>
        <v>88</v>
      </c>
      <c r="FW80" s="36">
        <f t="shared" si="115"/>
        <v>93.4</v>
      </c>
      <c r="FX80" s="36">
        <f t="shared" si="116"/>
        <v>93.8</v>
      </c>
      <c r="FY80" s="36">
        <f t="shared" si="117"/>
        <v>94.2</v>
      </c>
      <c r="FZ80" s="36">
        <f t="shared" si="118"/>
        <v>91.4</v>
      </c>
      <c r="GA80" s="36">
        <f t="shared" si="119"/>
        <v>87.9</v>
      </c>
      <c r="GB80" s="36">
        <f t="shared" si="120"/>
        <v>79.900000000000006</v>
      </c>
      <c r="GC80" s="35">
        <v>80</v>
      </c>
      <c r="GD80" s="36">
        <f t="shared" si="121"/>
        <v>-2.3603849250278586E-2</v>
      </c>
      <c r="GE80" s="36">
        <f t="shared" si="122"/>
        <v>-2.3544224454084883E-2</v>
      </c>
      <c r="GF80" s="35">
        <v>81</v>
      </c>
      <c r="GG80" s="36">
        <f t="shared" si="123"/>
        <v>-1.2384835451356935E-2</v>
      </c>
      <c r="GH80" s="36">
        <f t="shared" si="124"/>
        <v>-1.1998855162644873E-2</v>
      </c>
      <c r="GI80" s="35">
        <v>82</v>
      </c>
      <c r="GJ80" s="36">
        <f t="shared" si="125"/>
        <v>-2.0040529691527809E-2</v>
      </c>
      <c r="GK80" s="36">
        <f t="shared" si="126"/>
        <v>-1.9627671504537147E-2</v>
      </c>
      <c r="GL80" s="35">
        <v>83</v>
      </c>
      <c r="GM80" s="36">
        <f t="shared" si="127"/>
        <v>-2.9994818512207644E-2</v>
      </c>
      <c r="GN80" s="36">
        <f t="shared" si="128"/>
        <v>-2.8499066434065412E-2</v>
      </c>
      <c r="GO80" s="35">
        <v>84</v>
      </c>
      <c r="GP80" s="36">
        <f t="shared" si="129"/>
        <v>1.1033250097071345E-2</v>
      </c>
      <c r="GQ80" s="36">
        <f t="shared" si="130"/>
        <v>1.2508825519844891E-2</v>
      </c>
      <c r="GR80" s="35">
        <v>85</v>
      </c>
      <c r="GS80" s="36">
        <f t="shared" si="131"/>
        <v>3.2452499206684138E-2</v>
      </c>
      <c r="GT80" s="36">
        <f t="shared" si="132"/>
        <v>3.7596330632538866E-2</v>
      </c>
      <c r="GU80" s="35">
        <v>86</v>
      </c>
      <c r="GV80" s="36">
        <f t="shared" si="133"/>
        <v>4.2495075939370963E-2</v>
      </c>
      <c r="GW80" s="36">
        <f t="shared" si="134"/>
        <v>5.8447665967733542E-2</v>
      </c>
      <c r="GX80" s="35">
        <v>87</v>
      </c>
      <c r="GY80" s="36">
        <f t="shared" si="135"/>
        <v>-2.9037543498589002E-5</v>
      </c>
      <c r="GZ80" s="36">
        <f t="shared" si="136"/>
        <v>2.5034014590687548E-2</v>
      </c>
      <c r="HA80" s="35">
        <v>-1.2</v>
      </c>
      <c r="HB80" s="35">
        <v>-0.49</v>
      </c>
      <c r="HC80" s="35">
        <v>0.14000000000000001</v>
      </c>
      <c r="HD80" s="35">
        <v>1.56</v>
      </c>
      <c r="HE80" s="35">
        <v>-2.98</v>
      </c>
      <c r="HF80" s="35">
        <v>-1.01</v>
      </c>
      <c r="HG80" s="35">
        <v>0.85</v>
      </c>
      <c r="HH80" s="35">
        <v>3.14</v>
      </c>
    </row>
    <row r="81" spans="1:216" x14ac:dyDescent="0.2">
      <c r="A81" s="8">
        <v>71</v>
      </c>
      <c r="D81" s="8" t="s">
        <v>954</v>
      </c>
      <c r="E81" s="29"/>
      <c r="F81" s="29"/>
      <c r="G81" s="29"/>
      <c r="H81" s="29"/>
      <c r="I81" s="29"/>
      <c r="J81" s="29"/>
      <c r="K81" s="29"/>
      <c r="L81" s="29"/>
      <c r="M81" s="30"/>
      <c r="N81" s="30"/>
      <c r="O81" s="30"/>
      <c r="P81" s="30"/>
      <c r="Q81" s="30"/>
      <c r="R81" s="30"/>
      <c r="S81" s="30"/>
      <c r="T81" s="30"/>
      <c r="U81" s="31">
        <f t="shared" si="40"/>
        <v>0</v>
      </c>
      <c r="V81" s="31">
        <f t="shared" si="41"/>
        <v>0</v>
      </c>
      <c r="W81" s="31">
        <f t="shared" si="42"/>
        <v>0</v>
      </c>
      <c r="X81" s="31">
        <f t="shared" si="43"/>
        <v>0</v>
      </c>
      <c r="Y81" s="31">
        <f t="shared" si="44"/>
        <v>0</v>
      </c>
      <c r="Z81" s="31">
        <f t="shared" si="45"/>
        <v>0</v>
      </c>
      <c r="AA81" s="31">
        <f t="shared" si="46"/>
        <v>0</v>
      </c>
      <c r="AB81" s="31">
        <f t="shared" si="47"/>
        <v>0</v>
      </c>
      <c r="AC81" s="32">
        <f t="shared" si="138"/>
        <v>-1.4641977937706968E-2</v>
      </c>
      <c r="AD81" s="32">
        <f t="shared" si="139"/>
        <v>2.4910512713808348E-2</v>
      </c>
      <c r="AE81" s="32">
        <f t="shared" si="140"/>
        <v>4.5595616594547202E-2</v>
      </c>
      <c r="AF81" s="33">
        <f t="shared" si="48"/>
        <v>65.3</v>
      </c>
      <c r="AG81" s="33">
        <f t="shared" si="49"/>
        <v>75.400000000000006</v>
      </c>
      <c r="AH81" s="33">
        <f t="shared" si="50"/>
        <v>82.9</v>
      </c>
      <c r="AI81" s="33">
        <f t="shared" si="51"/>
        <v>88.3</v>
      </c>
      <c r="AJ81" s="33">
        <f t="shared" si="52"/>
        <v>91.5</v>
      </c>
      <c r="AK81" s="33">
        <f t="shared" si="53"/>
        <v>92.7</v>
      </c>
      <c r="AL81" s="33">
        <f t="shared" si="54"/>
        <v>92.5</v>
      </c>
      <c r="AM81" s="33">
        <f t="shared" si="55"/>
        <v>90.4</v>
      </c>
      <c r="AN81" s="32">
        <f t="shared" si="56"/>
        <v>1.5128685188023212</v>
      </c>
      <c r="AO81" s="34">
        <v>1</v>
      </c>
      <c r="AP81" s="35">
        <v>51.4</v>
      </c>
      <c r="AQ81" s="35">
        <v>62.6</v>
      </c>
      <c r="AR81" s="35">
        <v>70.8</v>
      </c>
      <c r="AS81" s="35">
        <v>81</v>
      </c>
      <c r="AT81" s="35">
        <v>90.4</v>
      </c>
      <c r="AU81" s="35">
        <v>96.2</v>
      </c>
      <c r="AV81" s="35">
        <v>94.7</v>
      </c>
      <c r="AW81" s="35">
        <v>92.3</v>
      </c>
      <c r="AX81" s="34">
        <v>2</v>
      </c>
      <c r="AY81" s="35">
        <v>59.5</v>
      </c>
      <c r="AZ81" s="35">
        <v>68.900000000000006</v>
      </c>
      <c r="BA81" s="35">
        <v>78.3</v>
      </c>
      <c r="BB81" s="35">
        <v>84.3</v>
      </c>
      <c r="BC81" s="35">
        <v>92.8</v>
      </c>
      <c r="BD81" s="35">
        <v>96.3</v>
      </c>
      <c r="BE81" s="35">
        <v>94</v>
      </c>
      <c r="BF81" s="35">
        <v>90</v>
      </c>
      <c r="BG81" s="34">
        <v>3</v>
      </c>
      <c r="BH81" s="35">
        <v>59.8</v>
      </c>
      <c r="BI81" s="35">
        <v>71.099999999999994</v>
      </c>
      <c r="BJ81" s="35">
        <v>80.8</v>
      </c>
      <c r="BK81" s="35">
        <v>88</v>
      </c>
      <c r="BL81" s="35">
        <v>95</v>
      </c>
      <c r="BM81" s="35">
        <v>94.4</v>
      </c>
      <c r="BN81" s="35">
        <v>94.1</v>
      </c>
      <c r="BO81" s="35">
        <v>89</v>
      </c>
      <c r="BP81" s="34">
        <v>4</v>
      </c>
      <c r="BQ81" s="35">
        <v>65.400000000000006</v>
      </c>
      <c r="BR81" s="35">
        <v>77.2</v>
      </c>
      <c r="BS81" s="35">
        <v>84.5</v>
      </c>
      <c r="BT81" s="35">
        <v>89.8</v>
      </c>
      <c r="BU81" s="35">
        <v>95.5</v>
      </c>
      <c r="BV81" s="35">
        <v>94.3</v>
      </c>
      <c r="BW81" s="35">
        <v>92.5</v>
      </c>
      <c r="BX81" s="35">
        <v>88.8</v>
      </c>
      <c r="BY81" s="34">
        <v>5</v>
      </c>
      <c r="BZ81" s="35">
        <v>65.3</v>
      </c>
      <c r="CA81" s="35">
        <v>77.400000000000006</v>
      </c>
      <c r="CB81" s="35">
        <v>86.5</v>
      </c>
      <c r="CC81" s="35">
        <v>92.5</v>
      </c>
      <c r="CD81" s="35">
        <v>96.4</v>
      </c>
      <c r="CE81" s="35">
        <v>93</v>
      </c>
      <c r="CF81" s="35">
        <v>90.4</v>
      </c>
      <c r="CG81" s="35">
        <v>83.7</v>
      </c>
      <c r="CH81" s="34">
        <v>6</v>
      </c>
      <c r="CI81" s="35">
        <v>70.7</v>
      </c>
      <c r="CJ81" s="35">
        <v>82</v>
      </c>
      <c r="CK81" s="35">
        <v>89.3</v>
      </c>
      <c r="CL81" s="35">
        <v>93.3</v>
      </c>
      <c r="CM81" s="35">
        <v>95.5</v>
      </c>
      <c r="CN81" s="35">
        <v>93</v>
      </c>
      <c r="CO81" s="35">
        <v>90.1</v>
      </c>
      <c r="CP81" s="35">
        <v>83</v>
      </c>
      <c r="CQ81" s="34">
        <v>7</v>
      </c>
      <c r="CR81" s="35">
        <v>75.599999999999994</v>
      </c>
      <c r="CS81" s="35">
        <v>84.2</v>
      </c>
      <c r="CT81" s="35">
        <v>90.1</v>
      </c>
      <c r="CU81" s="35">
        <v>93.6</v>
      </c>
      <c r="CV81" s="35">
        <v>96.2</v>
      </c>
      <c r="CW81" s="35">
        <v>91.3</v>
      </c>
      <c r="CX81" s="35">
        <v>87.9</v>
      </c>
      <c r="CY81" s="35">
        <v>81.900000000000006</v>
      </c>
      <c r="CZ81" s="34">
        <v>8</v>
      </c>
      <c r="DA81" s="35">
        <v>77.599999999999994</v>
      </c>
      <c r="DB81" s="35">
        <v>88</v>
      </c>
      <c r="DC81" s="35">
        <v>93.4</v>
      </c>
      <c r="DD81" s="35">
        <v>93.8</v>
      </c>
      <c r="DE81" s="35">
        <v>94.2</v>
      </c>
      <c r="DF81" s="35">
        <v>91.4</v>
      </c>
      <c r="DG81" s="35">
        <v>87.9</v>
      </c>
      <c r="DH81" s="35">
        <v>79.900000000000006</v>
      </c>
      <c r="DI81" s="35">
        <v>1</v>
      </c>
      <c r="DJ81" s="36">
        <f t="shared" si="57"/>
        <v>51.4</v>
      </c>
      <c r="DK81" s="36">
        <f t="shared" si="58"/>
        <v>62.6</v>
      </c>
      <c r="DL81" s="36">
        <f t="shared" si="59"/>
        <v>70.8</v>
      </c>
      <c r="DM81" s="36">
        <f t="shared" si="60"/>
        <v>81</v>
      </c>
      <c r="DN81" s="36">
        <f t="shared" si="61"/>
        <v>90.4</v>
      </c>
      <c r="DO81" s="36">
        <f t="shared" si="62"/>
        <v>96.2</v>
      </c>
      <c r="DP81" s="36">
        <f t="shared" si="63"/>
        <v>94.7</v>
      </c>
      <c r="DQ81" s="36">
        <f t="shared" si="64"/>
        <v>92.3</v>
      </c>
      <c r="DR81" s="35">
        <v>82</v>
      </c>
      <c r="DS81" s="36">
        <f t="shared" si="65"/>
        <v>59.5</v>
      </c>
      <c r="DT81" s="36">
        <f t="shared" si="66"/>
        <v>68.900000000000006</v>
      </c>
      <c r="DU81" s="36">
        <f t="shared" si="67"/>
        <v>78.3</v>
      </c>
      <c r="DV81" s="36">
        <f t="shared" si="68"/>
        <v>84.3</v>
      </c>
      <c r="DW81" s="36">
        <f t="shared" si="69"/>
        <v>92.8</v>
      </c>
      <c r="DX81" s="36">
        <f t="shared" si="70"/>
        <v>96.3</v>
      </c>
      <c r="DY81" s="36">
        <f t="shared" si="71"/>
        <v>94</v>
      </c>
      <c r="DZ81" s="36">
        <f t="shared" si="72"/>
        <v>90</v>
      </c>
      <c r="EA81" s="35">
        <v>83</v>
      </c>
      <c r="EB81" s="36">
        <f t="shared" si="73"/>
        <v>59.8</v>
      </c>
      <c r="EC81" s="36">
        <f t="shared" si="74"/>
        <v>71.099999999999994</v>
      </c>
      <c r="ED81" s="36">
        <f t="shared" si="75"/>
        <v>80.8</v>
      </c>
      <c r="EE81" s="36">
        <f t="shared" si="76"/>
        <v>88</v>
      </c>
      <c r="EF81" s="36">
        <f t="shared" si="77"/>
        <v>95</v>
      </c>
      <c r="EG81" s="36">
        <f t="shared" si="78"/>
        <v>94.4</v>
      </c>
      <c r="EH81" s="36">
        <f t="shared" si="79"/>
        <v>94.1</v>
      </c>
      <c r="EI81" s="36">
        <f t="shared" si="80"/>
        <v>89</v>
      </c>
      <c r="EJ81" s="35">
        <v>84</v>
      </c>
      <c r="EK81" s="36">
        <f t="shared" si="81"/>
        <v>65.400000000000006</v>
      </c>
      <c r="EL81" s="36">
        <f t="shared" si="82"/>
        <v>77.2</v>
      </c>
      <c r="EM81" s="36">
        <f t="shared" si="83"/>
        <v>84.5</v>
      </c>
      <c r="EN81" s="36">
        <f t="shared" si="84"/>
        <v>89.8</v>
      </c>
      <c r="EO81" s="36">
        <f t="shared" si="85"/>
        <v>95.5</v>
      </c>
      <c r="EP81" s="36">
        <f t="shared" si="86"/>
        <v>94.3</v>
      </c>
      <c r="EQ81" s="36">
        <f t="shared" si="87"/>
        <v>92.5</v>
      </c>
      <c r="ER81" s="36">
        <f t="shared" si="88"/>
        <v>88.8</v>
      </c>
      <c r="ES81" s="35">
        <v>85</v>
      </c>
      <c r="ET81" s="36">
        <f t="shared" si="89"/>
        <v>65.3</v>
      </c>
      <c r="EU81" s="36">
        <f t="shared" si="90"/>
        <v>77.400000000000006</v>
      </c>
      <c r="EV81" s="36">
        <f t="shared" si="91"/>
        <v>86.5</v>
      </c>
      <c r="EW81" s="36">
        <f t="shared" si="92"/>
        <v>92.5</v>
      </c>
      <c r="EX81" s="36">
        <f t="shared" si="93"/>
        <v>96.4</v>
      </c>
      <c r="EY81" s="36">
        <f t="shared" si="94"/>
        <v>93</v>
      </c>
      <c r="EZ81" s="36">
        <f t="shared" si="95"/>
        <v>90.4</v>
      </c>
      <c r="FA81" s="36">
        <f t="shared" si="96"/>
        <v>83.7</v>
      </c>
      <c r="FB81" s="35">
        <v>86</v>
      </c>
      <c r="FC81" s="36">
        <f t="shared" si="97"/>
        <v>70.7</v>
      </c>
      <c r="FD81" s="36">
        <f t="shared" si="98"/>
        <v>82</v>
      </c>
      <c r="FE81" s="36">
        <f t="shared" si="99"/>
        <v>89.3</v>
      </c>
      <c r="FF81" s="36">
        <f t="shared" si="100"/>
        <v>93.3</v>
      </c>
      <c r="FG81" s="36">
        <f t="shared" si="101"/>
        <v>95.5</v>
      </c>
      <c r="FH81" s="36">
        <f t="shared" si="102"/>
        <v>93</v>
      </c>
      <c r="FI81" s="36">
        <f t="shared" si="103"/>
        <v>90.1</v>
      </c>
      <c r="FJ81" s="36">
        <f t="shared" si="104"/>
        <v>83</v>
      </c>
      <c r="FK81" s="35">
        <v>87</v>
      </c>
      <c r="FL81" s="36">
        <f t="shared" si="105"/>
        <v>75.599999999999994</v>
      </c>
      <c r="FM81" s="36">
        <f t="shared" si="106"/>
        <v>84.2</v>
      </c>
      <c r="FN81" s="36">
        <f t="shared" si="107"/>
        <v>90.1</v>
      </c>
      <c r="FO81" s="36">
        <f t="shared" si="108"/>
        <v>93.6</v>
      </c>
      <c r="FP81" s="36">
        <f t="shared" si="109"/>
        <v>96.2</v>
      </c>
      <c r="FQ81" s="36">
        <f t="shared" si="110"/>
        <v>91.3</v>
      </c>
      <c r="FR81" s="36">
        <f t="shared" si="111"/>
        <v>87.9</v>
      </c>
      <c r="FS81" s="36">
        <f t="shared" si="112"/>
        <v>81.900000000000006</v>
      </c>
      <c r="FT81" s="35">
        <v>88</v>
      </c>
      <c r="FU81" s="36">
        <f t="shared" si="113"/>
        <v>77.599999999999994</v>
      </c>
      <c r="FV81" s="36">
        <f t="shared" si="114"/>
        <v>88</v>
      </c>
      <c r="FW81" s="36">
        <f t="shared" si="115"/>
        <v>93.4</v>
      </c>
      <c r="FX81" s="36">
        <f t="shared" si="116"/>
        <v>93.8</v>
      </c>
      <c r="FY81" s="36">
        <f t="shared" si="117"/>
        <v>94.2</v>
      </c>
      <c r="FZ81" s="36">
        <f t="shared" si="118"/>
        <v>91.4</v>
      </c>
      <c r="GA81" s="36">
        <f t="shared" si="119"/>
        <v>87.9</v>
      </c>
      <c r="GB81" s="36">
        <f t="shared" si="120"/>
        <v>79.900000000000006</v>
      </c>
      <c r="GC81" s="35">
        <v>81</v>
      </c>
      <c r="GD81" s="36">
        <f t="shared" si="121"/>
        <v>-2.3603849250278586E-2</v>
      </c>
      <c r="GE81" s="36">
        <f t="shared" si="122"/>
        <v>-2.3544224454084883E-2</v>
      </c>
      <c r="GF81" s="35">
        <v>82</v>
      </c>
      <c r="GG81" s="36">
        <f t="shared" si="123"/>
        <v>-1.2384835451356935E-2</v>
      </c>
      <c r="GH81" s="36">
        <f t="shared" si="124"/>
        <v>-1.1998855162644873E-2</v>
      </c>
      <c r="GI81" s="35">
        <v>83</v>
      </c>
      <c r="GJ81" s="36">
        <f t="shared" si="125"/>
        <v>-2.0040529691527809E-2</v>
      </c>
      <c r="GK81" s="36">
        <f t="shared" si="126"/>
        <v>-1.9627671504537147E-2</v>
      </c>
      <c r="GL81" s="35">
        <v>84</v>
      </c>
      <c r="GM81" s="36">
        <f t="shared" si="127"/>
        <v>-2.9994818512207644E-2</v>
      </c>
      <c r="GN81" s="36">
        <f t="shared" si="128"/>
        <v>-2.8499066434065412E-2</v>
      </c>
      <c r="GO81" s="35">
        <v>85</v>
      </c>
      <c r="GP81" s="36">
        <f t="shared" si="129"/>
        <v>1.1033250097071345E-2</v>
      </c>
      <c r="GQ81" s="36">
        <f t="shared" si="130"/>
        <v>1.2508825519844891E-2</v>
      </c>
      <c r="GR81" s="35">
        <v>86</v>
      </c>
      <c r="GS81" s="36">
        <f t="shared" si="131"/>
        <v>3.2452499206684138E-2</v>
      </c>
      <c r="GT81" s="36">
        <f t="shared" si="132"/>
        <v>3.7596330632538866E-2</v>
      </c>
      <c r="GU81" s="35">
        <v>87</v>
      </c>
      <c r="GV81" s="36">
        <f t="shared" si="133"/>
        <v>4.2495075939370963E-2</v>
      </c>
      <c r="GW81" s="36">
        <f t="shared" si="134"/>
        <v>5.8447665967733542E-2</v>
      </c>
      <c r="GX81" s="35">
        <v>88</v>
      </c>
      <c r="GY81" s="36">
        <f t="shared" si="135"/>
        <v>-2.9037543498589002E-5</v>
      </c>
      <c r="GZ81" s="36">
        <f t="shared" si="136"/>
        <v>2.5034014590687548E-2</v>
      </c>
      <c r="HA81" s="35">
        <v>-1.2</v>
      </c>
      <c r="HB81" s="35">
        <v>-0.49</v>
      </c>
      <c r="HC81" s="35">
        <v>0.14000000000000001</v>
      </c>
      <c r="HD81" s="35">
        <v>1.56</v>
      </c>
      <c r="HE81" s="35">
        <v>-2.98</v>
      </c>
      <c r="HF81" s="35">
        <v>-1.01</v>
      </c>
      <c r="HG81" s="35">
        <v>0.85</v>
      </c>
      <c r="HH81" s="35">
        <v>3.14</v>
      </c>
    </row>
    <row r="82" spans="1:216" x14ac:dyDescent="0.2">
      <c r="A82" s="8">
        <v>72</v>
      </c>
      <c r="D82" s="8" t="s">
        <v>955</v>
      </c>
      <c r="E82" s="29"/>
      <c r="F82" s="29"/>
      <c r="G82" s="29"/>
      <c r="H82" s="29"/>
      <c r="I82" s="29"/>
      <c r="J82" s="29"/>
      <c r="K82" s="29"/>
      <c r="L82" s="29"/>
      <c r="M82" s="30"/>
      <c r="N82" s="30"/>
      <c r="O82" s="30"/>
      <c r="P82" s="30"/>
      <c r="Q82" s="30"/>
      <c r="R82" s="30"/>
      <c r="S82" s="30"/>
      <c r="T82" s="30"/>
      <c r="U82" s="31">
        <f t="shared" si="40"/>
        <v>0</v>
      </c>
      <c r="V82" s="31">
        <f t="shared" si="41"/>
        <v>0</v>
      </c>
      <c r="W82" s="31">
        <f t="shared" si="42"/>
        <v>0</v>
      </c>
      <c r="X82" s="31">
        <f t="shared" si="43"/>
        <v>0</v>
      </c>
      <c r="Y82" s="31">
        <f t="shared" si="44"/>
        <v>0</v>
      </c>
      <c r="Z82" s="31">
        <f t="shared" si="45"/>
        <v>0</v>
      </c>
      <c r="AA82" s="31">
        <f t="shared" si="46"/>
        <v>0</v>
      </c>
      <c r="AB82" s="31">
        <f t="shared" si="47"/>
        <v>0</v>
      </c>
      <c r="AC82" s="32">
        <f t="shared" si="138"/>
        <v>-1.4641977937706968E-2</v>
      </c>
      <c r="AD82" s="32">
        <f t="shared" si="139"/>
        <v>2.4910512713808348E-2</v>
      </c>
      <c r="AE82" s="32">
        <f t="shared" si="140"/>
        <v>4.5595616594547202E-2</v>
      </c>
      <c r="AF82" s="33">
        <f t="shared" si="48"/>
        <v>65.3</v>
      </c>
      <c r="AG82" s="33">
        <f t="shared" si="49"/>
        <v>75.400000000000006</v>
      </c>
      <c r="AH82" s="33">
        <f t="shared" si="50"/>
        <v>82.9</v>
      </c>
      <c r="AI82" s="33">
        <f t="shared" si="51"/>
        <v>88.3</v>
      </c>
      <c r="AJ82" s="33">
        <f t="shared" si="52"/>
        <v>91.5</v>
      </c>
      <c r="AK82" s="33">
        <f t="shared" si="53"/>
        <v>92.7</v>
      </c>
      <c r="AL82" s="33">
        <f t="shared" si="54"/>
        <v>92.5</v>
      </c>
      <c r="AM82" s="33">
        <f t="shared" si="55"/>
        <v>90.4</v>
      </c>
      <c r="AN82" s="32">
        <f t="shared" si="56"/>
        <v>1.5128685188023212</v>
      </c>
      <c r="AO82" s="34">
        <v>1</v>
      </c>
      <c r="AP82" s="35">
        <v>51.4</v>
      </c>
      <c r="AQ82" s="35">
        <v>62.6</v>
      </c>
      <c r="AR82" s="35">
        <v>70.8</v>
      </c>
      <c r="AS82" s="35">
        <v>81</v>
      </c>
      <c r="AT82" s="35">
        <v>90.4</v>
      </c>
      <c r="AU82" s="35">
        <v>96.2</v>
      </c>
      <c r="AV82" s="35">
        <v>94.7</v>
      </c>
      <c r="AW82" s="35">
        <v>92.3</v>
      </c>
      <c r="AX82" s="34">
        <v>2</v>
      </c>
      <c r="AY82" s="35">
        <v>59.5</v>
      </c>
      <c r="AZ82" s="35">
        <v>68.900000000000006</v>
      </c>
      <c r="BA82" s="35">
        <v>78.3</v>
      </c>
      <c r="BB82" s="35">
        <v>84.3</v>
      </c>
      <c r="BC82" s="35">
        <v>92.8</v>
      </c>
      <c r="BD82" s="35">
        <v>96.3</v>
      </c>
      <c r="BE82" s="35">
        <v>94</v>
      </c>
      <c r="BF82" s="35">
        <v>90</v>
      </c>
      <c r="BG82" s="34">
        <v>3</v>
      </c>
      <c r="BH82" s="35">
        <v>59.8</v>
      </c>
      <c r="BI82" s="35">
        <v>71.099999999999994</v>
      </c>
      <c r="BJ82" s="35">
        <v>80.8</v>
      </c>
      <c r="BK82" s="35">
        <v>88</v>
      </c>
      <c r="BL82" s="35">
        <v>95</v>
      </c>
      <c r="BM82" s="35">
        <v>94.4</v>
      </c>
      <c r="BN82" s="35">
        <v>94.1</v>
      </c>
      <c r="BO82" s="35">
        <v>89</v>
      </c>
      <c r="BP82" s="34">
        <v>4</v>
      </c>
      <c r="BQ82" s="35">
        <v>65.400000000000006</v>
      </c>
      <c r="BR82" s="35">
        <v>77.2</v>
      </c>
      <c r="BS82" s="35">
        <v>84.5</v>
      </c>
      <c r="BT82" s="35">
        <v>89.8</v>
      </c>
      <c r="BU82" s="35">
        <v>95.5</v>
      </c>
      <c r="BV82" s="35">
        <v>94.3</v>
      </c>
      <c r="BW82" s="35">
        <v>92.5</v>
      </c>
      <c r="BX82" s="35">
        <v>88.8</v>
      </c>
      <c r="BY82" s="34">
        <v>5</v>
      </c>
      <c r="BZ82" s="35">
        <v>65.3</v>
      </c>
      <c r="CA82" s="35">
        <v>77.400000000000006</v>
      </c>
      <c r="CB82" s="35">
        <v>86.5</v>
      </c>
      <c r="CC82" s="35">
        <v>92.5</v>
      </c>
      <c r="CD82" s="35">
        <v>96.4</v>
      </c>
      <c r="CE82" s="35">
        <v>93</v>
      </c>
      <c r="CF82" s="35">
        <v>90.4</v>
      </c>
      <c r="CG82" s="35">
        <v>83.7</v>
      </c>
      <c r="CH82" s="34">
        <v>6</v>
      </c>
      <c r="CI82" s="35">
        <v>70.7</v>
      </c>
      <c r="CJ82" s="35">
        <v>82</v>
      </c>
      <c r="CK82" s="35">
        <v>89.3</v>
      </c>
      <c r="CL82" s="35">
        <v>93.3</v>
      </c>
      <c r="CM82" s="35">
        <v>95.5</v>
      </c>
      <c r="CN82" s="35">
        <v>93</v>
      </c>
      <c r="CO82" s="35">
        <v>90.1</v>
      </c>
      <c r="CP82" s="35">
        <v>83</v>
      </c>
      <c r="CQ82" s="34">
        <v>7</v>
      </c>
      <c r="CR82" s="35">
        <v>75.599999999999994</v>
      </c>
      <c r="CS82" s="35">
        <v>84.2</v>
      </c>
      <c r="CT82" s="35">
        <v>90.1</v>
      </c>
      <c r="CU82" s="35">
        <v>93.6</v>
      </c>
      <c r="CV82" s="35">
        <v>96.2</v>
      </c>
      <c r="CW82" s="35">
        <v>91.3</v>
      </c>
      <c r="CX82" s="35">
        <v>87.9</v>
      </c>
      <c r="CY82" s="35">
        <v>81.900000000000006</v>
      </c>
      <c r="CZ82" s="34">
        <v>8</v>
      </c>
      <c r="DA82" s="35">
        <v>77.599999999999994</v>
      </c>
      <c r="DB82" s="35">
        <v>88</v>
      </c>
      <c r="DC82" s="35">
        <v>93.4</v>
      </c>
      <c r="DD82" s="35">
        <v>93.8</v>
      </c>
      <c r="DE82" s="35">
        <v>94.2</v>
      </c>
      <c r="DF82" s="35">
        <v>91.4</v>
      </c>
      <c r="DG82" s="35">
        <v>87.9</v>
      </c>
      <c r="DH82" s="35">
        <v>79.900000000000006</v>
      </c>
      <c r="DI82" s="35">
        <v>1</v>
      </c>
      <c r="DJ82" s="36">
        <f t="shared" si="57"/>
        <v>51.4</v>
      </c>
      <c r="DK82" s="36">
        <f t="shared" si="58"/>
        <v>62.6</v>
      </c>
      <c r="DL82" s="36">
        <f t="shared" si="59"/>
        <v>70.8</v>
      </c>
      <c r="DM82" s="36">
        <f t="shared" si="60"/>
        <v>81</v>
      </c>
      <c r="DN82" s="36">
        <f t="shared" si="61"/>
        <v>90.4</v>
      </c>
      <c r="DO82" s="36">
        <f t="shared" si="62"/>
        <v>96.2</v>
      </c>
      <c r="DP82" s="36">
        <f t="shared" si="63"/>
        <v>94.7</v>
      </c>
      <c r="DQ82" s="36">
        <f t="shared" si="64"/>
        <v>92.3</v>
      </c>
      <c r="DR82" s="35">
        <v>83</v>
      </c>
      <c r="DS82" s="36">
        <f t="shared" si="65"/>
        <v>59.5</v>
      </c>
      <c r="DT82" s="36">
        <f t="shared" si="66"/>
        <v>68.900000000000006</v>
      </c>
      <c r="DU82" s="36">
        <f t="shared" si="67"/>
        <v>78.3</v>
      </c>
      <c r="DV82" s="36">
        <f t="shared" si="68"/>
        <v>84.3</v>
      </c>
      <c r="DW82" s="36">
        <f t="shared" si="69"/>
        <v>92.8</v>
      </c>
      <c r="DX82" s="36">
        <f t="shared" si="70"/>
        <v>96.3</v>
      </c>
      <c r="DY82" s="36">
        <f t="shared" si="71"/>
        <v>94</v>
      </c>
      <c r="DZ82" s="36">
        <f t="shared" si="72"/>
        <v>90</v>
      </c>
      <c r="EA82" s="35">
        <v>84</v>
      </c>
      <c r="EB82" s="36">
        <f t="shared" si="73"/>
        <v>59.8</v>
      </c>
      <c r="EC82" s="36">
        <f t="shared" si="74"/>
        <v>71.099999999999994</v>
      </c>
      <c r="ED82" s="36">
        <f t="shared" si="75"/>
        <v>80.8</v>
      </c>
      <c r="EE82" s="36">
        <f t="shared" si="76"/>
        <v>88</v>
      </c>
      <c r="EF82" s="36">
        <f t="shared" si="77"/>
        <v>95</v>
      </c>
      <c r="EG82" s="36">
        <f t="shared" si="78"/>
        <v>94.4</v>
      </c>
      <c r="EH82" s="36">
        <f t="shared" si="79"/>
        <v>94.1</v>
      </c>
      <c r="EI82" s="36">
        <f t="shared" si="80"/>
        <v>89</v>
      </c>
      <c r="EJ82" s="35">
        <v>85</v>
      </c>
      <c r="EK82" s="36">
        <f t="shared" si="81"/>
        <v>65.400000000000006</v>
      </c>
      <c r="EL82" s="36">
        <f t="shared" si="82"/>
        <v>77.2</v>
      </c>
      <c r="EM82" s="36">
        <f t="shared" si="83"/>
        <v>84.5</v>
      </c>
      <c r="EN82" s="36">
        <f t="shared" si="84"/>
        <v>89.8</v>
      </c>
      <c r="EO82" s="36">
        <f t="shared" si="85"/>
        <v>95.5</v>
      </c>
      <c r="EP82" s="36">
        <f t="shared" si="86"/>
        <v>94.3</v>
      </c>
      <c r="EQ82" s="36">
        <f t="shared" si="87"/>
        <v>92.5</v>
      </c>
      <c r="ER82" s="36">
        <f t="shared" si="88"/>
        <v>88.8</v>
      </c>
      <c r="ES82" s="35">
        <v>86</v>
      </c>
      <c r="ET82" s="36">
        <f t="shared" si="89"/>
        <v>65.3</v>
      </c>
      <c r="EU82" s="36">
        <f t="shared" si="90"/>
        <v>77.400000000000006</v>
      </c>
      <c r="EV82" s="36">
        <f t="shared" si="91"/>
        <v>86.5</v>
      </c>
      <c r="EW82" s="36">
        <f t="shared" si="92"/>
        <v>92.5</v>
      </c>
      <c r="EX82" s="36">
        <f t="shared" si="93"/>
        <v>96.4</v>
      </c>
      <c r="EY82" s="36">
        <f t="shared" si="94"/>
        <v>93</v>
      </c>
      <c r="EZ82" s="36">
        <f t="shared" si="95"/>
        <v>90.4</v>
      </c>
      <c r="FA82" s="36">
        <f t="shared" si="96"/>
        <v>83.7</v>
      </c>
      <c r="FB82" s="35">
        <v>87</v>
      </c>
      <c r="FC82" s="36">
        <f t="shared" si="97"/>
        <v>70.7</v>
      </c>
      <c r="FD82" s="36">
        <f t="shared" si="98"/>
        <v>82</v>
      </c>
      <c r="FE82" s="36">
        <f t="shared" si="99"/>
        <v>89.3</v>
      </c>
      <c r="FF82" s="36">
        <f t="shared" si="100"/>
        <v>93.3</v>
      </c>
      <c r="FG82" s="36">
        <f t="shared" si="101"/>
        <v>95.5</v>
      </c>
      <c r="FH82" s="36">
        <f t="shared" si="102"/>
        <v>93</v>
      </c>
      <c r="FI82" s="36">
        <f t="shared" si="103"/>
        <v>90.1</v>
      </c>
      <c r="FJ82" s="36">
        <f t="shared" si="104"/>
        <v>83</v>
      </c>
      <c r="FK82" s="35">
        <v>88</v>
      </c>
      <c r="FL82" s="36">
        <f t="shared" si="105"/>
        <v>75.599999999999994</v>
      </c>
      <c r="FM82" s="36">
        <f t="shared" si="106"/>
        <v>84.2</v>
      </c>
      <c r="FN82" s="36">
        <f t="shared" si="107"/>
        <v>90.1</v>
      </c>
      <c r="FO82" s="36">
        <f t="shared" si="108"/>
        <v>93.6</v>
      </c>
      <c r="FP82" s="36">
        <f t="shared" si="109"/>
        <v>96.2</v>
      </c>
      <c r="FQ82" s="36">
        <f t="shared" si="110"/>
        <v>91.3</v>
      </c>
      <c r="FR82" s="36">
        <f t="shared" si="111"/>
        <v>87.9</v>
      </c>
      <c r="FS82" s="36">
        <f t="shared" si="112"/>
        <v>81.900000000000006</v>
      </c>
      <c r="FT82" s="35">
        <v>89</v>
      </c>
      <c r="FU82" s="36">
        <f t="shared" si="113"/>
        <v>77.599999999999994</v>
      </c>
      <c r="FV82" s="36">
        <f t="shared" si="114"/>
        <v>88</v>
      </c>
      <c r="FW82" s="36">
        <f t="shared" si="115"/>
        <v>93.4</v>
      </c>
      <c r="FX82" s="36">
        <f t="shared" si="116"/>
        <v>93.8</v>
      </c>
      <c r="FY82" s="36">
        <f t="shared" si="117"/>
        <v>94.2</v>
      </c>
      <c r="FZ82" s="36">
        <f t="shared" si="118"/>
        <v>91.4</v>
      </c>
      <c r="GA82" s="36">
        <f t="shared" si="119"/>
        <v>87.9</v>
      </c>
      <c r="GB82" s="36">
        <f t="shared" si="120"/>
        <v>79.900000000000006</v>
      </c>
      <c r="GC82" s="35">
        <v>82</v>
      </c>
      <c r="GD82" s="36">
        <f t="shared" si="121"/>
        <v>-2.3603849250278586E-2</v>
      </c>
      <c r="GE82" s="36">
        <f t="shared" si="122"/>
        <v>-2.3544224454084883E-2</v>
      </c>
      <c r="GF82" s="35">
        <v>83</v>
      </c>
      <c r="GG82" s="36">
        <f t="shared" si="123"/>
        <v>-1.2384835451356935E-2</v>
      </c>
      <c r="GH82" s="36">
        <f t="shared" si="124"/>
        <v>-1.1998855162644873E-2</v>
      </c>
      <c r="GI82" s="35">
        <v>84</v>
      </c>
      <c r="GJ82" s="36">
        <f t="shared" si="125"/>
        <v>-2.0040529691527809E-2</v>
      </c>
      <c r="GK82" s="36">
        <f t="shared" si="126"/>
        <v>-1.9627671504537147E-2</v>
      </c>
      <c r="GL82" s="35">
        <v>85</v>
      </c>
      <c r="GM82" s="36">
        <f t="shared" si="127"/>
        <v>-2.9994818512207644E-2</v>
      </c>
      <c r="GN82" s="36">
        <f t="shared" si="128"/>
        <v>-2.8499066434065412E-2</v>
      </c>
      <c r="GO82" s="35">
        <v>86</v>
      </c>
      <c r="GP82" s="36">
        <f t="shared" si="129"/>
        <v>1.1033250097071345E-2</v>
      </c>
      <c r="GQ82" s="36">
        <f t="shared" si="130"/>
        <v>1.2508825519844891E-2</v>
      </c>
      <c r="GR82" s="35">
        <v>87</v>
      </c>
      <c r="GS82" s="36">
        <f t="shared" si="131"/>
        <v>3.2452499206684138E-2</v>
      </c>
      <c r="GT82" s="36">
        <f t="shared" si="132"/>
        <v>3.7596330632538866E-2</v>
      </c>
      <c r="GU82" s="35">
        <v>88</v>
      </c>
      <c r="GV82" s="36">
        <f t="shared" si="133"/>
        <v>4.2495075939370963E-2</v>
      </c>
      <c r="GW82" s="36">
        <f t="shared" si="134"/>
        <v>5.8447665967733542E-2</v>
      </c>
      <c r="GX82" s="35">
        <v>89</v>
      </c>
      <c r="GY82" s="36">
        <f t="shared" si="135"/>
        <v>-2.9037543498589002E-5</v>
      </c>
      <c r="GZ82" s="36">
        <f t="shared" si="136"/>
        <v>2.5034014590687548E-2</v>
      </c>
      <c r="HA82" s="35">
        <v>-1.2</v>
      </c>
      <c r="HB82" s="35">
        <v>-0.49</v>
      </c>
      <c r="HC82" s="35">
        <v>0.14000000000000001</v>
      </c>
      <c r="HD82" s="35">
        <v>1.56</v>
      </c>
      <c r="HE82" s="35">
        <v>-2.98</v>
      </c>
      <c r="HF82" s="35">
        <v>-1.01</v>
      </c>
      <c r="HG82" s="35">
        <v>0.85</v>
      </c>
      <c r="HH82" s="35">
        <v>3.14</v>
      </c>
    </row>
    <row r="83" spans="1:216" x14ac:dyDescent="0.2">
      <c r="A83" s="8">
        <v>73</v>
      </c>
      <c r="D83" s="8" t="s">
        <v>956</v>
      </c>
      <c r="E83" s="29"/>
      <c r="F83" s="29"/>
      <c r="G83" s="29"/>
      <c r="H83" s="29"/>
      <c r="I83" s="29"/>
      <c r="J83" s="29"/>
      <c r="K83" s="29"/>
      <c r="L83" s="29"/>
      <c r="M83" s="30"/>
      <c r="N83" s="30"/>
      <c r="O83" s="30"/>
      <c r="P83" s="30"/>
      <c r="Q83" s="30"/>
      <c r="R83" s="30"/>
      <c r="S83" s="30"/>
      <c r="T83" s="30"/>
      <c r="U83" s="31">
        <f t="shared" si="40"/>
        <v>0</v>
      </c>
      <c r="V83" s="31">
        <f t="shared" si="41"/>
        <v>0</v>
      </c>
      <c r="W83" s="31">
        <f t="shared" si="42"/>
        <v>0</v>
      </c>
      <c r="X83" s="31">
        <f t="shared" si="43"/>
        <v>0</v>
      </c>
      <c r="Y83" s="31">
        <f t="shared" si="44"/>
        <v>0</v>
      </c>
      <c r="Z83" s="31">
        <f t="shared" si="45"/>
        <v>0</v>
      </c>
      <c r="AA83" s="31">
        <f t="shared" si="46"/>
        <v>0</v>
      </c>
      <c r="AB83" s="31">
        <f t="shared" si="47"/>
        <v>0</v>
      </c>
      <c r="AC83" s="32">
        <f t="shared" si="138"/>
        <v>-1.4641977937706968E-2</v>
      </c>
      <c r="AD83" s="32">
        <f t="shared" si="139"/>
        <v>2.4910512713808348E-2</v>
      </c>
      <c r="AE83" s="32">
        <f t="shared" si="140"/>
        <v>4.5595616594547202E-2</v>
      </c>
      <c r="AF83" s="33">
        <f t="shared" si="48"/>
        <v>65.3</v>
      </c>
      <c r="AG83" s="33">
        <f t="shared" si="49"/>
        <v>75.400000000000006</v>
      </c>
      <c r="AH83" s="33">
        <f t="shared" si="50"/>
        <v>82.9</v>
      </c>
      <c r="AI83" s="33">
        <f t="shared" si="51"/>
        <v>88.3</v>
      </c>
      <c r="AJ83" s="33">
        <f t="shared" si="52"/>
        <v>91.5</v>
      </c>
      <c r="AK83" s="33">
        <f t="shared" si="53"/>
        <v>92.7</v>
      </c>
      <c r="AL83" s="33">
        <f t="shared" si="54"/>
        <v>92.5</v>
      </c>
      <c r="AM83" s="33">
        <f t="shared" si="55"/>
        <v>90.4</v>
      </c>
      <c r="AN83" s="32">
        <f t="shared" si="56"/>
        <v>1.5128685188023212</v>
      </c>
      <c r="AO83" s="34">
        <v>1</v>
      </c>
      <c r="AP83" s="35">
        <v>51.4</v>
      </c>
      <c r="AQ83" s="35">
        <v>62.6</v>
      </c>
      <c r="AR83" s="35">
        <v>70.8</v>
      </c>
      <c r="AS83" s="35">
        <v>81</v>
      </c>
      <c r="AT83" s="35">
        <v>90.4</v>
      </c>
      <c r="AU83" s="35">
        <v>96.2</v>
      </c>
      <c r="AV83" s="35">
        <v>94.7</v>
      </c>
      <c r="AW83" s="35">
        <v>92.3</v>
      </c>
      <c r="AX83" s="34">
        <v>2</v>
      </c>
      <c r="AY83" s="35">
        <v>59.5</v>
      </c>
      <c r="AZ83" s="35">
        <v>68.900000000000006</v>
      </c>
      <c r="BA83" s="35">
        <v>78.3</v>
      </c>
      <c r="BB83" s="35">
        <v>84.3</v>
      </c>
      <c r="BC83" s="35">
        <v>92.8</v>
      </c>
      <c r="BD83" s="35">
        <v>96.3</v>
      </c>
      <c r="BE83" s="35">
        <v>94</v>
      </c>
      <c r="BF83" s="35">
        <v>90</v>
      </c>
      <c r="BG83" s="34">
        <v>3</v>
      </c>
      <c r="BH83" s="35">
        <v>59.8</v>
      </c>
      <c r="BI83" s="35">
        <v>71.099999999999994</v>
      </c>
      <c r="BJ83" s="35">
        <v>80.8</v>
      </c>
      <c r="BK83" s="35">
        <v>88</v>
      </c>
      <c r="BL83" s="35">
        <v>95</v>
      </c>
      <c r="BM83" s="35">
        <v>94.4</v>
      </c>
      <c r="BN83" s="35">
        <v>94.1</v>
      </c>
      <c r="BO83" s="35">
        <v>89</v>
      </c>
      <c r="BP83" s="34">
        <v>4</v>
      </c>
      <c r="BQ83" s="35">
        <v>65.400000000000006</v>
      </c>
      <c r="BR83" s="35">
        <v>77.2</v>
      </c>
      <c r="BS83" s="35">
        <v>84.5</v>
      </c>
      <c r="BT83" s="35">
        <v>89.8</v>
      </c>
      <c r="BU83" s="35">
        <v>95.5</v>
      </c>
      <c r="BV83" s="35">
        <v>94.3</v>
      </c>
      <c r="BW83" s="35">
        <v>92.5</v>
      </c>
      <c r="BX83" s="35">
        <v>88.8</v>
      </c>
      <c r="BY83" s="34">
        <v>5</v>
      </c>
      <c r="BZ83" s="35">
        <v>65.3</v>
      </c>
      <c r="CA83" s="35">
        <v>77.400000000000006</v>
      </c>
      <c r="CB83" s="35">
        <v>86.5</v>
      </c>
      <c r="CC83" s="35">
        <v>92.5</v>
      </c>
      <c r="CD83" s="35">
        <v>96.4</v>
      </c>
      <c r="CE83" s="35">
        <v>93</v>
      </c>
      <c r="CF83" s="35">
        <v>90.4</v>
      </c>
      <c r="CG83" s="35">
        <v>83.7</v>
      </c>
      <c r="CH83" s="34">
        <v>6</v>
      </c>
      <c r="CI83" s="35">
        <v>70.7</v>
      </c>
      <c r="CJ83" s="35">
        <v>82</v>
      </c>
      <c r="CK83" s="35">
        <v>89.3</v>
      </c>
      <c r="CL83" s="35">
        <v>93.3</v>
      </c>
      <c r="CM83" s="35">
        <v>95.5</v>
      </c>
      <c r="CN83" s="35">
        <v>93</v>
      </c>
      <c r="CO83" s="35">
        <v>90.1</v>
      </c>
      <c r="CP83" s="35">
        <v>83</v>
      </c>
      <c r="CQ83" s="34">
        <v>7</v>
      </c>
      <c r="CR83" s="35">
        <v>75.599999999999994</v>
      </c>
      <c r="CS83" s="35">
        <v>84.2</v>
      </c>
      <c r="CT83" s="35">
        <v>90.1</v>
      </c>
      <c r="CU83" s="35">
        <v>93.6</v>
      </c>
      <c r="CV83" s="35">
        <v>96.2</v>
      </c>
      <c r="CW83" s="35">
        <v>91.3</v>
      </c>
      <c r="CX83" s="35">
        <v>87.9</v>
      </c>
      <c r="CY83" s="35">
        <v>81.900000000000006</v>
      </c>
      <c r="CZ83" s="34">
        <v>8</v>
      </c>
      <c r="DA83" s="35">
        <v>77.599999999999994</v>
      </c>
      <c r="DB83" s="35">
        <v>88</v>
      </c>
      <c r="DC83" s="35">
        <v>93.4</v>
      </c>
      <c r="DD83" s="35">
        <v>93.8</v>
      </c>
      <c r="DE83" s="35">
        <v>94.2</v>
      </c>
      <c r="DF83" s="35">
        <v>91.4</v>
      </c>
      <c r="DG83" s="35">
        <v>87.9</v>
      </c>
      <c r="DH83" s="35">
        <v>79.900000000000006</v>
      </c>
      <c r="DI83" s="35">
        <v>1</v>
      </c>
      <c r="DJ83" s="36">
        <f t="shared" si="57"/>
        <v>51.4</v>
      </c>
      <c r="DK83" s="36">
        <f t="shared" si="58"/>
        <v>62.6</v>
      </c>
      <c r="DL83" s="36">
        <f t="shared" si="59"/>
        <v>70.8</v>
      </c>
      <c r="DM83" s="36">
        <f t="shared" si="60"/>
        <v>81</v>
      </c>
      <c r="DN83" s="36">
        <f t="shared" si="61"/>
        <v>90.4</v>
      </c>
      <c r="DO83" s="36">
        <f t="shared" si="62"/>
        <v>96.2</v>
      </c>
      <c r="DP83" s="36">
        <f t="shared" si="63"/>
        <v>94.7</v>
      </c>
      <c r="DQ83" s="36">
        <f t="shared" si="64"/>
        <v>92.3</v>
      </c>
      <c r="DR83" s="35">
        <v>84</v>
      </c>
      <c r="DS83" s="36">
        <f t="shared" si="65"/>
        <v>59.5</v>
      </c>
      <c r="DT83" s="36">
        <f t="shared" si="66"/>
        <v>68.900000000000006</v>
      </c>
      <c r="DU83" s="36">
        <f t="shared" si="67"/>
        <v>78.3</v>
      </c>
      <c r="DV83" s="36">
        <f t="shared" si="68"/>
        <v>84.3</v>
      </c>
      <c r="DW83" s="36">
        <f t="shared" si="69"/>
        <v>92.8</v>
      </c>
      <c r="DX83" s="36">
        <f t="shared" si="70"/>
        <v>96.3</v>
      </c>
      <c r="DY83" s="36">
        <f t="shared" si="71"/>
        <v>94</v>
      </c>
      <c r="DZ83" s="36">
        <f t="shared" si="72"/>
        <v>90</v>
      </c>
      <c r="EA83" s="35">
        <v>85</v>
      </c>
      <c r="EB83" s="36">
        <f t="shared" si="73"/>
        <v>59.8</v>
      </c>
      <c r="EC83" s="36">
        <f t="shared" si="74"/>
        <v>71.099999999999994</v>
      </c>
      <c r="ED83" s="36">
        <f t="shared" si="75"/>
        <v>80.8</v>
      </c>
      <c r="EE83" s="36">
        <f t="shared" si="76"/>
        <v>88</v>
      </c>
      <c r="EF83" s="36">
        <f t="shared" si="77"/>
        <v>95</v>
      </c>
      <c r="EG83" s="36">
        <f t="shared" si="78"/>
        <v>94.4</v>
      </c>
      <c r="EH83" s="36">
        <f t="shared" si="79"/>
        <v>94.1</v>
      </c>
      <c r="EI83" s="36">
        <f t="shared" si="80"/>
        <v>89</v>
      </c>
      <c r="EJ83" s="35">
        <v>86</v>
      </c>
      <c r="EK83" s="36">
        <f t="shared" si="81"/>
        <v>65.400000000000006</v>
      </c>
      <c r="EL83" s="36">
        <f t="shared" si="82"/>
        <v>77.2</v>
      </c>
      <c r="EM83" s="36">
        <f t="shared" si="83"/>
        <v>84.5</v>
      </c>
      <c r="EN83" s="36">
        <f t="shared" si="84"/>
        <v>89.8</v>
      </c>
      <c r="EO83" s="36">
        <f t="shared" si="85"/>
        <v>95.5</v>
      </c>
      <c r="EP83" s="36">
        <f t="shared" si="86"/>
        <v>94.3</v>
      </c>
      <c r="EQ83" s="36">
        <f t="shared" si="87"/>
        <v>92.5</v>
      </c>
      <c r="ER83" s="36">
        <f t="shared" si="88"/>
        <v>88.8</v>
      </c>
      <c r="ES83" s="35">
        <v>87</v>
      </c>
      <c r="ET83" s="36">
        <f t="shared" si="89"/>
        <v>65.3</v>
      </c>
      <c r="EU83" s="36">
        <f t="shared" si="90"/>
        <v>77.400000000000006</v>
      </c>
      <c r="EV83" s="36">
        <f t="shared" si="91"/>
        <v>86.5</v>
      </c>
      <c r="EW83" s="36">
        <f t="shared" si="92"/>
        <v>92.5</v>
      </c>
      <c r="EX83" s="36">
        <f t="shared" si="93"/>
        <v>96.4</v>
      </c>
      <c r="EY83" s="36">
        <f t="shared" si="94"/>
        <v>93</v>
      </c>
      <c r="EZ83" s="36">
        <f t="shared" si="95"/>
        <v>90.4</v>
      </c>
      <c r="FA83" s="36">
        <f t="shared" si="96"/>
        <v>83.7</v>
      </c>
      <c r="FB83" s="35">
        <v>88</v>
      </c>
      <c r="FC83" s="36">
        <f t="shared" si="97"/>
        <v>70.7</v>
      </c>
      <c r="FD83" s="36">
        <f t="shared" si="98"/>
        <v>82</v>
      </c>
      <c r="FE83" s="36">
        <f t="shared" si="99"/>
        <v>89.3</v>
      </c>
      <c r="FF83" s="36">
        <f t="shared" si="100"/>
        <v>93.3</v>
      </c>
      <c r="FG83" s="36">
        <f t="shared" si="101"/>
        <v>95.5</v>
      </c>
      <c r="FH83" s="36">
        <f t="shared" si="102"/>
        <v>93</v>
      </c>
      <c r="FI83" s="36">
        <f t="shared" si="103"/>
        <v>90.1</v>
      </c>
      <c r="FJ83" s="36">
        <f t="shared" si="104"/>
        <v>83</v>
      </c>
      <c r="FK83" s="35">
        <v>89</v>
      </c>
      <c r="FL83" s="36">
        <f t="shared" si="105"/>
        <v>75.599999999999994</v>
      </c>
      <c r="FM83" s="36">
        <f t="shared" si="106"/>
        <v>84.2</v>
      </c>
      <c r="FN83" s="36">
        <f t="shared" si="107"/>
        <v>90.1</v>
      </c>
      <c r="FO83" s="36">
        <f t="shared" si="108"/>
        <v>93.6</v>
      </c>
      <c r="FP83" s="36">
        <f t="shared" si="109"/>
        <v>96.2</v>
      </c>
      <c r="FQ83" s="36">
        <f t="shared" si="110"/>
        <v>91.3</v>
      </c>
      <c r="FR83" s="36">
        <f t="shared" si="111"/>
        <v>87.9</v>
      </c>
      <c r="FS83" s="36">
        <f t="shared" si="112"/>
        <v>81.900000000000006</v>
      </c>
      <c r="FT83" s="35">
        <v>90</v>
      </c>
      <c r="FU83" s="36">
        <f t="shared" si="113"/>
        <v>77.599999999999994</v>
      </c>
      <c r="FV83" s="36">
        <f t="shared" si="114"/>
        <v>88</v>
      </c>
      <c r="FW83" s="36">
        <f t="shared" si="115"/>
        <v>93.4</v>
      </c>
      <c r="FX83" s="36">
        <f t="shared" si="116"/>
        <v>93.8</v>
      </c>
      <c r="FY83" s="36">
        <f t="shared" si="117"/>
        <v>94.2</v>
      </c>
      <c r="FZ83" s="36">
        <f t="shared" si="118"/>
        <v>91.4</v>
      </c>
      <c r="GA83" s="36">
        <f t="shared" si="119"/>
        <v>87.9</v>
      </c>
      <c r="GB83" s="36">
        <f t="shared" si="120"/>
        <v>79.900000000000006</v>
      </c>
      <c r="GC83" s="35">
        <v>83</v>
      </c>
      <c r="GD83" s="36">
        <f t="shared" si="121"/>
        <v>-2.3603849250278586E-2</v>
      </c>
      <c r="GE83" s="36">
        <f t="shared" si="122"/>
        <v>-2.3544224454084883E-2</v>
      </c>
      <c r="GF83" s="35">
        <v>84</v>
      </c>
      <c r="GG83" s="36">
        <f t="shared" si="123"/>
        <v>-1.2384835451356935E-2</v>
      </c>
      <c r="GH83" s="36">
        <f t="shared" si="124"/>
        <v>-1.1998855162644873E-2</v>
      </c>
      <c r="GI83" s="35">
        <v>85</v>
      </c>
      <c r="GJ83" s="36">
        <f t="shared" si="125"/>
        <v>-2.0040529691527809E-2</v>
      </c>
      <c r="GK83" s="36">
        <f t="shared" si="126"/>
        <v>-1.9627671504537147E-2</v>
      </c>
      <c r="GL83" s="35">
        <v>86</v>
      </c>
      <c r="GM83" s="36">
        <f t="shared" si="127"/>
        <v>-2.9994818512207644E-2</v>
      </c>
      <c r="GN83" s="36">
        <f t="shared" si="128"/>
        <v>-2.8499066434065412E-2</v>
      </c>
      <c r="GO83" s="35">
        <v>87</v>
      </c>
      <c r="GP83" s="36">
        <f t="shared" si="129"/>
        <v>1.1033250097071345E-2</v>
      </c>
      <c r="GQ83" s="36">
        <f t="shared" si="130"/>
        <v>1.2508825519844891E-2</v>
      </c>
      <c r="GR83" s="35">
        <v>88</v>
      </c>
      <c r="GS83" s="36">
        <f t="shared" si="131"/>
        <v>3.2452499206684138E-2</v>
      </c>
      <c r="GT83" s="36">
        <f t="shared" si="132"/>
        <v>3.7596330632538866E-2</v>
      </c>
      <c r="GU83" s="35">
        <v>89</v>
      </c>
      <c r="GV83" s="36">
        <f t="shared" si="133"/>
        <v>4.2495075939370963E-2</v>
      </c>
      <c r="GW83" s="36">
        <f t="shared" si="134"/>
        <v>5.8447665967733542E-2</v>
      </c>
      <c r="GX83" s="35">
        <v>90</v>
      </c>
      <c r="GY83" s="36">
        <f t="shared" si="135"/>
        <v>-2.9037543498589002E-5</v>
      </c>
      <c r="GZ83" s="36">
        <f t="shared" si="136"/>
        <v>2.5034014590687548E-2</v>
      </c>
      <c r="HA83" s="35">
        <v>-1.2</v>
      </c>
      <c r="HB83" s="35">
        <v>-0.49</v>
      </c>
      <c r="HC83" s="35">
        <v>0.14000000000000001</v>
      </c>
      <c r="HD83" s="35">
        <v>1.56</v>
      </c>
      <c r="HE83" s="35">
        <v>-2.98</v>
      </c>
      <c r="HF83" s="35">
        <v>-1.01</v>
      </c>
      <c r="HG83" s="35">
        <v>0.85</v>
      </c>
      <c r="HH83" s="35">
        <v>3.14</v>
      </c>
    </row>
    <row r="84" spans="1:216" x14ac:dyDescent="0.2">
      <c r="A84" s="8">
        <v>74</v>
      </c>
      <c r="D84" s="8" t="s">
        <v>957</v>
      </c>
      <c r="E84" s="29"/>
      <c r="F84" s="29"/>
      <c r="G84" s="29"/>
      <c r="H84" s="29"/>
      <c r="I84" s="29"/>
      <c r="J84" s="29"/>
      <c r="K84" s="29"/>
      <c r="L84" s="29"/>
      <c r="M84" s="30"/>
      <c r="N84" s="30"/>
      <c r="O84" s="30"/>
      <c r="P84" s="30"/>
      <c r="Q84" s="30"/>
      <c r="R84" s="30"/>
      <c r="S84" s="30"/>
      <c r="T84" s="30"/>
      <c r="U84" s="31">
        <f t="shared" si="40"/>
        <v>0</v>
      </c>
      <c r="V84" s="31">
        <f t="shared" si="41"/>
        <v>0</v>
      </c>
      <c r="W84" s="31">
        <f t="shared" si="42"/>
        <v>0</v>
      </c>
      <c r="X84" s="31">
        <f t="shared" si="43"/>
        <v>0</v>
      </c>
      <c r="Y84" s="31">
        <f t="shared" si="44"/>
        <v>0</v>
      </c>
      <c r="Z84" s="31">
        <f t="shared" si="45"/>
        <v>0</v>
      </c>
      <c r="AA84" s="31">
        <f t="shared" si="46"/>
        <v>0</v>
      </c>
      <c r="AB84" s="31">
        <f t="shared" si="47"/>
        <v>0</v>
      </c>
      <c r="AC84" s="32">
        <f t="shared" si="138"/>
        <v>-1.4641977937706968E-2</v>
      </c>
      <c r="AD84" s="32">
        <f t="shared" si="139"/>
        <v>2.4910512713808348E-2</v>
      </c>
      <c r="AE84" s="32">
        <f t="shared" si="140"/>
        <v>4.5595616594547202E-2</v>
      </c>
      <c r="AF84" s="33">
        <f t="shared" si="48"/>
        <v>65.3</v>
      </c>
      <c r="AG84" s="33">
        <f t="shared" si="49"/>
        <v>75.400000000000006</v>
      </c>
      <c r="AH84" s="33">
        <f t="shared" si="50"/>
        <v>82.9</v>
      </c>
      <c r="AI84" s="33">
        <f t="shared" si="51"/>
        <v>88.3</v>
      </c>
      <c r="AJ84" s="33">
        <f t="shared" si="52"/>
        <v>91.5</v>
      </c>
      <c r="AK84" s="33">
        <f t="shared" si="53"/>
        <v>92.7</v>
      </c>
      <c r="AL84" s="33">
        <f t="shared" si="54"/>
        <v>92.5</v>
      </c>
      <c r="AM84" s="33">
        <f t="shared" si="55"/>
        <v>90.4</v>
      </c>
      <c r="AN84" s="32">
        <f t="shared" si="56"/>
        <v>1.5128685188023212</v>
      </c>
      <c r="AO84" s="34">
        <v>1</v>
      </c>
      <c r="AP84" s="35">
        <v>51.4</v>
      </c>
      <c r="AQ84" s="35">
        <v>62.6</v>
      </c>
      <c r="AR84" s="35">
        <v>70.8</v>
      </c>
      <c r="AS84" s="35">
        <v>81</v>
      </c>
      <c r="AT84" s="35">
        <v>90.4</v>
      </c>
      <c r="AU84" s="35">
        <v>96.2</v>
      </c>
      <c r="AV84" s="35">
        <v>94.7</v>
      </c>
      <c r="AW84" s="35">
        <v>92.3</v>
      </c>
      <c r="AX84" s="34">
        <v>2</v>
      </c>
      <c r="AY84" s="35">
        <v>59.5</v>
      </c>
      <c r="AZ84" s="35">
        <v>68.900000000000006</v>
      </c>
      <c r="BA84" s="35">
        <v>78.3</v>
      </c>
      <c r="BB84" s="35">
        <v>84.3</v>
      </c>
      <c r="BC84" s="35">
        <v>92.8</v>
      </c>
      <c r="BD84" s="35">
        <v>96.3</v>
      </c>
      <c r="BE84" s="35">
        <v>94</v>
      </c>
      <c r="BF84" s="35">
        <v>90</v>
      </c>
      <c r="BG84" s="34">
        <v>3</v>
      </c>
      <c r="BH84" s="35">
        <v>59.8</v>
      </c>
      <c r="BI84" s="35">
        <v>71.099999999999994</v>
      </c>
      <c r="BJ84" s="35">
        <v>80.8</v>
      </c>
      <c r="BK84" s="35">
        <v>88</v>
      </c>
      <c r="BL84" s="35">
        <v>95</v>
      </c>
      <c r="BM84" s="35">
        <v>94.4</v>
      </c>
      <c r="BN84" s="35">
        <v>94.1</v>
      </c>
      <c r="BO84" s="35">
        <v>89</v>
      </c>
      <c r="BP84" s="34">
        <v>4</v>
      </c>
      <c r="BQ84" s="35">
        <v>65.400000000000006</v>
      </c>
      <c r="BR84" s="35">
        <v>77.2</v>
      </c>
      <c r="BS84" s="35">
        <v>84.5</v>
      </c>
      <c r="BT84" s="35">
        <v>89.8</v>
      </c>
      <c r="BU84" s="35">
        <v>95.5</v>
      </c>
      <c r="BV84" s="35">
        <v>94.3</v>
      </c>
      <c r="BW84" s="35">
        <v>92.5</v>
      </c>
      <c r="BX84" s="35">
        <v>88.8</v>
      </c>
      <c r="BY84" s="34">
        <v>5</v>
      </c>
      <c r="BZ84" s="35">
        <v>65.3</v>
      </c>
      <c r="CA84" s="35">
        <v>77.400000000000006</v>
      </c>
      <c r="CB84" s="35">
        <v>86.5</v>
      </c>
      <c r="CC84" s="35">
        <v>92.5</v>
      </c>
      <c r="CD84" s="35">
        <v>96.4</v>
      </c>
      <c r="CE84" s="35">
        <v>93</v>
      </c>
      <c r="CF84" s="35">
        <v>90.4</v>
      </c>
      <c r="CG84" s="35">
        <v>83.7</v>
      </c>
      <c r="CH84" s="34">
        <v>6</v>
      </c>
      <c r="CI84" s="35">
        <v>70.7</v>
      </c>
      <c r="CJ84" s="35">
        <v>82</v>
      </c>
      <c r="CK84" s="35">
        <v>89.3</v>
      </c>
      <c r="CL84" s="35">
        <v>93.3</v>
      </c>
      <c r="CM84" s="35">
        <v>95.5</v>
      </c>
      <c r="CN84" s="35">
        <v>93</v>
      </c>
      <c r="CO84" s="35">
        <v>90.1</v>
      </c>
      <c r="CP84" s="35">
        <v>83</v>
      </c>
      <c r="CQ84" s="34">
        <v>7</v>
      </c>
      <c r="CR84" s="35">
        <v>75.599999999999994</v>
      </c>
      <c r="CS84" s="35">
        <v>84.2</v>
      </c>
      <c r="CT84" s="35">
        <v>90.1</v>
      </c>
      <c r="CU84" s="35">
        <v>93.6</v>
      </c>
      <c r="CV84" s="35">
        <v>96.2</v>
      </c>
      <c r="CW84" s="35">
        <v>91.3</v>
      </c>
      <c r="CX84" s="35">
        <v>87.9</v>
      </c>
      <c r="CY84" s="35">
        <v>81.900000000000006</v>
      </c>
      <c r="CZ84" s="34">
        <v>8</v>
      </c>
      <c r="DA84" s="35">
        <v>77.599999999999994</v>
      </c>
      <c r="DB84" s="35">
        <v>88</v>
      </c>
      <c r="DC84" s="35">
        <v>93.4</v>
      </c>
      <c r="DD84" s="35">
        <v>93.8</v>
      </c>
      <c r="DE84" s="35">
        <v>94.2</v>
      </c>
      <c r="DF84" s="35">
        <v>91.4</v>
      </c>
      <c r="DG84" s="35">
        <v>87.9</v>
      </c>
      <c r="DH84" s="35">
        <v>79.900000000000006</v>
      </c>
      <c r="DI84" s="35">
        <v>1</v>
      </c>
      <c r="DJ84" s="36">
        <f t="shared" si="57"/>
        <v>51.4</v>
      </c>
      <c r="DK84" s="36">
        <f t="shared" si="58"/>
        <v>62.6</v>
      </c>
      <c r="DL84" s="36">
        <f t="shared" si="59"/>
        <v>70.8</v>
      </c>
      <c r="DM84" s="36">
        <f t="shared" si="60"/>
        <v>81</v>
      </c>
      <c r="DN84" s="36">
        <f t="shared" si="61"/>
        <v>90.4</v>
      </c>
      <c r="DO84" s="36">
        <f t="shared" si="62"/>
        <v>96.2</v>
      </c>
      <c r="DP84" s="36">
        <f t="shared" si="63"/>
        <v>94.7</v>
      </c>
      <c r="DQ84" s="36">
        <f t="shared" si="64"/>
        <v>92.3</v>
      </c>
      <c r="DR84" s="35">
        <v>85</v>
      </c>
      <c r="DS84" s="36">
        <f t="shared" si="65"/>
        <v>59.5</v>
      </c>
      <c r="DT84" s="36">
        <f t="shared" si="66"/>
        <v>68.900000000000006</v>
      </c>
      <c r="DU84" s="36">
        <f t="shared" si="67"/>
        <v>78.3</v>
      </c>
      <c r="DV84" s="36">
        <f t="shared" si="68"/>
        <v>84.3</v>
      </c>
      <c r="DW84" s="36">
        <f t="shared" si="69"/>
        <v>92.8</v>
      </c>
      <c r="DX84" s="36">
        <f t="shared" si="70"/>
        <v>96.3</v>
      </c>
      <c r="DY84" s="36">
        <f t="shared" si="71"/>
        <v>94</v>
      </c>
      <c r="DZ84" s="36">
        <f t="shared" si="72"/>
        <v>90</v>
      </c>
      <c r="EA84" s="35">
        <v>86</v>
      </c>
      <c r="EB84" s="36">
        <f t="shared" si="73"/>
        <v>59.8</v>
      </c>
      <c r="EC84" s="36">
        <f t="shared" si="74"/>
        <v>71.099999999999994</v>
      </c>
      <c r="ED84" s="36">
        <f t="shared" si="75"/>
        <v>80.8</v>
      </c>
      <c r="EE84" s="36">
        <f t="shared" si="76"/>
        <v>88</v>
      </c>
      <c r="EF84" s="36">
        <f t="shared" si="77"/>
        <v>95</v>
      </c>
      <c r="EG84" s="36">
        <f t="shared" si="78"/>
        <v>94.4</v>
      </c>
      <c r="EH84" s="36">
        <f t="shared" si="79"/>
        <v>94.1</v>
      </c>
      <c r="EI84" s="36">
        <f t="shared" si="80"/>
        <v>89</v>
      </c>
      <c r="EJ84" s="35">
        <v>87</v>
      </c>
      <c r="EK84" s="36">
        <f t="shared" si="81"/>
        <v>65.400000000000006</v>
      </c>
      <c r="EL84" s="36">
        <f t="shared" si="82"/>
        <v>77.2</v>
      </c>
      <c r="EM84" s="36">
        <f t="shared" si="83"/>
        <v>84.5</v>
      </c>
      <c r="EN84" s="36">
        <f t="shared" si="84"/>
        <v>89.8</v>
      </c>
      <c r="EO84" s="36">
        <f t="shared" si="85"/>
        <v>95.5</v>
      </c>
      <c r="EP84" s="36">
        <f t="shared" si="86"/>
        <v>94.3</v>
      </c>
      <c r="EQ84" s="36">
        <f t="shared" si="87"/>
        <v>92.5</v>
      </c>
      <c r="ER84" s="36">
        <f t="shared" si="88"/>
        <v>88.8</v>
      </c>
      <c r="ES84" s="35">
        <v>88</v>
      </c>
      <c r="ET84" s="36">
        <f t="shared" si="89"/>
        <v>65.3</v>
      </c>
      <c r="EU84" s="36">
        <f t="shared" si="90"/>
        <v>77.400000000000006</v>
      </c>
      <c r="EV84" s="36">
        <f t="shared" si="91"/>
        <v>86.5</v>
      </c>
      <c r="EW84" s="36">
        <f t="shared" si="92"/>
        <v>92.5</v>
      </c>
      <c r="EX84" s="36">
        <f t="shared" si="93"/>
        <v>96.4</v>
      </c>
      <c r="EY84" s="36">
        <f t="shared" si="94"/>
        <v>93</v>
      </c>
      <c r="EZ84" s="36">
        <f t="shared" si="95"/>
        <v>90.4</v>
      </c>
      <c r="FA84" s="36">
        <f t="shared" si="96"/>
        <v>83.7</v>
      </c>
      <c r="FB84" s="35">
        <v>89</v>
      </c>
      <c r="FC84" s="36">
        <f t="shared" si="97"/>
        <v>70.7</v>
      </c>
      <c r="FD84" s="36">
        <f t="shared" si="98"/>
        <v>82</v>
      </c>
      <c r="FE84" s="36">
        <f t="shared" si="99"/>
        <v>89.3</v>
      </c>
      <c r="FF84" s="36">
        <f t="shared" si="100"/>
        <v>93.3</v>
      </c>
      <c r="FG84" s="36">
        <f t="shared" si="101"/>
        <v>95.5</v>
      </c>
      <c r="FH84" s="36">
        <f t="shared" si="102"/>
        <v>93</v>
      </c>
      <c r="FI84" s="36">
        <f t="shared" si="103"/>
        <v>90.1</v>
      </c>
      <c r="FJ84" s="36">
        <f t="shared" si="104"/>
        <v>83</v>
      </c>
      <c r="FK84" s="35">
        <v>90</v>
      </c>
      <c r="FL84" s="36">
        <f t="shared" si="105"/>
        <v>75.599999999999994</v>
      </c>
      <c r="FM84" s="36">
        <f t="shared" si="106"/>
        <v>84.2</v>
      </c>
      <c r="FN84" s="36">
        <f t="shared" si="107"/>
        <v>90.1</v>
      </c>
      <c r="FO84" s="36">
        <f t="shared" si="108"/>
        <v>93.6</v>
      </c>
      <c r="FP84" s="36">
        <f t="shared" si="109"/>
        <v>96.2</v>
      </c>
      <c r="FQ84" s="36">
        <f t="shared" si="110"/>
        <v>91.3</v>
      </c>
      <c r="FR84" s="36">
        <f t="shared" si="111"/>
        <v>87.9</v>
      </c>
      <c r="FS84" s="36">
        <f t="shared" si="112"/>
        <v>81.900000000000006</v>
      </c>
      <c r="FT84" s="35">
        <v>91</v>
      </c>
      <c r="FU84" s="36">
        <f t="shared" si="113"/>
        <v>77.599999999999994</v>
      </c>
      <c r="FV84" s="36">
        <f t="shared" si="114"/>
        <v>88</v>
      </c>
      <c r="FW84" s="36">
        <f t="shared" si="115"/>
        <v>93.4</v>
      </c>
      <c r="FX84" s="36">
        <f t="shared" si="116"/>
        <v>93.8</v>
      </c>
      <c r="FY84" s="36">
        <f t="shared" si="117"/>
        <v>94.2</v>
      </c>
      <c r="FZ84" s="36">
        <f t="shared" si="118"/>
        <v>91.4</v>
      </c>
      <c r="GA84" s="36">
        <f t="shared" si="119"/>
        <v>87.9</v>
      </c>
      <c r="GB84" s="36">
        <f t="shared" si="120"/>
        <v>79.900000000000006</v>
      </c>
      <c r="GC84" s="35">
        <v>84</v>
      </c>
      <c r="GD84" s="36">
        <f t="shared" si="121"/>
        <v>-2.3603849250278586E-2</v>
      </c>
      <c r="GE84" s="36">
        <f t="shared" si="122"/>
        <v>-2.3544224454084883E-2</v>
      </c>
      <c r="GF84" s="35">
        <v>85</v>
      </c>
      <c r="GG84" s="36">
        <f t="shared" si="123"/>
        <v>-1.2384835451356935E-2</v>
      </c>
      <c r="GH84" s="36">
        <f t="shared" si="124"/>
        <v>-1.1998855162644873E-2</v>
      </c>
      <c r="GI84" s="35">
        <v>86</v>
      </c>
      <c r="GJ84" s="36">
        <f t="shared" si="125"/>
        <v>-2.0040529691527809E-2</v>
      </c>
      <c r="GK84" s="36">
        <f t="shared" si="126"/>
        <v>-1.9627671504537147E-2</v>
      </c>
      <c r="GL84" s="35">
        <v>87</v>
      </c>
      <c r="GM84" s="36">
        <f t="shared" si="127"/>
        <v>-2.9994818512207644E-2</v>
      </c>
      <c r="GN84" s="36">
        <f t="shared" si="128"/>
        <v>-2.8499066434065412E-2</v>
      </c>
      <c r="GO84" s="35">
        <v>88</v>
      </c>
      <c r="GP84" s="36">
        <f t="shared" si="129"/>
        <v>1.1033250097071345E-2</v>
      </c>
      <c r="GQ84" s="36">
        <f t="shared" si="130"/>
        <v>1.2508825519844891E-2</v>
      </c>
      <c r="GR84" s="35">
        <v>89</v>
      </c>
      <c r="GS84" s="36">
        <f t="shared" si="131"/>
        <v>3.2452499206684138E-2</v>
      </c>
      <c r="GT84" s="36">
        <f t="shared" si="132"/>
        <v>3.7596330632538866E-2</v>
      </c>
      <c r="GU84" s="35">
        <v>90</v>
      </c>
      <c r="GV84" s="36">
        <f t="shared" si="133"/>
        <v>4.2495075939370963E-2</v>
      </c>
      <c r="GW84" s="36">
        <f t="shared" si="134"/>
        <v>5.8447665967733542E-2</v>
      </c>
      <c r="GX84" s="35">
        <v>91</v>
      </c>
      <c r="GY84" s="36">
        <f t="shared" si="135"/>
        <v>-2.9037543498589002E-5</v>
      </c>
      <c r="GZ84" s="36">
        <f t="shared" si="136"/>
        <v>2.5034014590687548E-2</v>
      </c>
      <c r="HA84" s="35">
        <v>-1.2</v>
      </c>
      <c r="HB84" s="35">
        <v>-0.49</v>
      </c>
      <c r="HC84" s="35">
        <v>0.14000000000000001</v>
      </c>
      <c r="HD84" s="35">
        <v>1.56</v>
      </c>
      <c r="HE84" s="35">
        <v>-2.98</v>
      </c>
      <c r="HF84" s="35">
        <v>-1.01</v>
      </c>
      <c r="HG84" s="35">
        <v>0.85</v>
      </c>
      <c r="HH84" s="35">
        <v>3.14</v>
      </c>
    </row>
    <row r="85" spans="1:216" x14ac:dyDescent="0.2">
      <c r="A85" s="8">
        <v>75</v>
      </c>
      <c r="D85" s="8" t="s">
        <v>958</v>
      </c>
      <c r="E85" s="29"/>
      <c r="F85" s="29"/>
      <c r="G85" s="29"/>
      <c r="H85" s="29"/>
      <c r="I85" s="29"/>
      <c r="J85" s="29"/>
      <c r="K85" s="29"/>
      <c r="L85" s="29"/>
      <c r="M85" s="30"/>
      <c r="N85" s="30"/>
      <c r="O85" s="30"/>
      <c r="P85" s="30"/>
      <c r="Q85" s="30"/>
      <c r="R85" s="30"/>
      <c r="S85" s="30"/>
      <c r="T85" s="30"/>
      <c r="U85" s="31">
        <f t="shared" si="40"/>
        <v>0</v>
      </c>
      <c r="V85" s="31">
        <f t="shared" si="41"/>
        <v>0</v>
      </c>
      <c r="W85" s="31">
        <f t="shared" si="42"/>
        <v>0</v>
      </c>
      <c r="X85" s="31">
        <f t="shared" si="43"/>
        <v>0</v>
      </c>
      <c r="Y85" s="31">
        <f t="shared" si="44"/>
        <v>0</v>
      </c>
      <c r="Z85" s="31">
        <f t="shared" si="45"/>
        <v>0</v>
      </c>
      <c r="AA85" s="31">
        <f t="shared" si="46"/>
        <v>0</v>
      </c>
      <c r="AB85" s="31">
        <f t="shared" si="47"/>
        <v>0</v>
      </c>
      <c r="AC85" s="32">
        <f t="shared" si="138"/>
        <v>-1.4641977937706968E-2</v>
      </c>
      <c r="AD85" s="32">
        <f t="shared" si="139"/>
        <v>2.4910512713808348E-2</v>
      </c>
      <c r="AE85" s="32">
        <f t="shared" si="140"/>
        <v>4.5595616594547202E-2</v>
      </c>
      <c r="AF85" s="33">
        <f t="shared" si="48"/>
        <v>65.3</v>
      </c>
      <c r="AG85" s="33">
        <f t="shared" si="49"/>
        <v>75.400000000000006</v>
      </c>
      <c r="AH85" s="33">
        <f t="shared" si="50"/>
        <v>82.9</v>
      </c>
      <c r="AI85" s="33">
        <f t="shared" si="51"/>
        <v>88.3</v>
      </c>
      <c r="AJ85" s="33">
        <f t="shared" si="52"/>
        <v>91.5</v>
      </c>
      <c r="AK85" s="33">
        <f t="shared" si="53"/>
        <v>92.7</v>
      </c>
      <c r="AL85" s="33">
        <f t="shared" si="54"/>
        <v>92.5</v>
      </c>
      <c r="AM85" s="33">
        <f t="shared" si="55"/>
        <v>90.4</v>
      </c>
      <c r="AN85" s="32">
        <f t="shared" si="56"/>
        <v>1.5128685188023212</v>
      </c>
      <c r="AO85" s="34">
        <v>1</v>
      </c>
      <c r="AP85" s="35">
        <v>51.4</v>
      </c>
      <c r="AQ85" s="35">
        <v>62.6</v>
      </c>
      <c r="AR85" s="35">
        <v>70.8</v>
      </c>
      <c r="AS85" s="35">
        <v>81</v>
      </c>
      <c r="AT85" s="35">
        <v>90.4</v>
      </c>
      <c r="AU85" s="35">
        <v>96.2</v>
      </c>
      <c r="AV85" s="35">
        <v>94.7</v>
      </c>
      <c r="AW85" s="35">
        <v>92.3</v>
      </c>
      <c r="AX85" s="34">
        <v>2</v>
      </c>
      <c r="AY85" s="35">
        <v>59.5</v>
      </c>
      <c r="AZ85" s="35">
        <v>68.900000000000006</v>
      </c>
      <c r="BA85" s="35">
        <v>78.3</v>
      </c>
      <c r="BB85" s="35">
        <v>84.3</v>
      </c>
      <c r="BC85" s="35">
        <v>92.8</v>
      </c>
      <c r="BD85" s="35">
        <v>96.3</v>
      </c>
      <c r="BE85" s="35">
        <v>94</v>
      </c>
      <c r="BF85" s="35">
        <v>90</v>
      </c>
      <c r="BG85" s="34">
        <v>3</v>
      </c>
      <c r="BH85" s="35">
        <v>59.8</v>
      </c>
      <c r="BI85" s="35">
        <v>71.099999999999994</v>
      </c>
      <c r="BJ85" s="35">
        <v>80.8</v>
      </c>
      <c r="BK85" s="35">
        <v>88</v>
      </c>
      <c r="BL85" s="35">
        <v>95</v>
      </c>
      <c r="BM85" s="35">
        <v>94.4</v>
      </c>
      <c r="BN85" s="35">
        <v>94.1</v>
      </c>
      <c r="BO85" s="35">
        <v>89</v>
      </c>
      <c r="BP85" s="34">
        <v>4</v>
      </c>
      <c r="BQ85" s="35">
        <v>65.400000000000006</v>
      </c>
      <c r="BR85" s="35">
        <v>77.2</v>
      </c>
      <c r="BS85" s="35">
        <v>84.5</v>
      </c>
      <c r="BT85" s="35">
        <v>89.8</v>
      </c>
      <c r="BU85" s="35">
        <v>95.5</v>
      </c>
      <c r="BV85" s="35">
        <v>94.3</v>
      </c>
      <c r="BW85" s="35">
        <v>92.5</v>
      </c>
      <c r="BX85" s="35">
        <v>88.8</v>
      </c>
      <c r="BY85" s="34">
        <v>5</v>
      </c>
      <c r="BZ85" s="35">
        <v>65.3</v>
      </c>
      <c r="CA85" s="35">
        <v>77.400000000000006</v>
      </c>
      <c r="CB85" s="35">
        <v>86.5</v>
      </c>
      <c r="CC85" s="35">
        <v>92.5</v>
      </c>
      <c r="CD85" s="35">
        <v>96.4</v>
      </c>
      <c r="CE85" s="35">
        <v>93</v>
      </c>
      <c r="CF85" s="35">
        <v>90.4</v>
      </c>
      <c r="CG85" s="35">
        <v>83.7</v>
      </c>
      <c r="CH85" s="34">
        <v>6</v>
      </c>
      <c r="CI85" s="35">
        <v>70.7</v>
      </c>
      <c r="CJ85" s="35">
        <v>82</v>
      </c>
      <c r="CK85" s="35">
        <v>89.3</v>
      </c>
      <c r="CL85" s="35">
        <v>93.3</v>
      </c>
      <c r="CM85" s="35">
        <v>95.5</v>
      </c>
      <c r="CN85" s="35">
        <v>93</v>
      </c>
      <c r="CO85" s="35">
        <v>90.1</v>
      </c>
      <c r="CP85" s="35">
        <v>83</v>
      </c>
      <c r="CQ85" s="34">
        <v>7</v>
      </c>
      <c r="CR85" s="35">
        <v>75.599999999999994</v>
      </c>
      <c r="CS85" s="35">
        <v>84.2</v>
      </c>
      <c r="CT85" s="35">
        <v>90.1</v>
      </c>
      <c r="CU85" s="35">
        <v>93.6</v>
      </c>
      <c r="CV85" s="35">
        <v>96.2</v>
      </c>
      <c r="CW85" s="35">
        <v>91.3</v>
      </c>
      <c r="CX85" s="35">
        <v>87.9</v>
      </c>
      <c r="CY85" s="35">
        <v>81.900000000000006</v>
      </c>
      <c r="CZ85" s="34">
        <v>8</v>
      </c>
      <c r="DA85" s="35">
        <v>77.599999999999994</v>
      </c>
      <c r="DB85" s="35">
        <v>88</v>
      </c>
      <c r="DC85" s="35">
        <v>93.4</v>
      </c>
      <c r="DD85" s="35">
        <v>93.8</v>
      </c>
      <c r="DE85" s="35">
        <v>94.2</v>
      </c>
      <c r="DF85" s="35">
        <v>91.4</v>
      </c>
      <c r="DG85" s="35">
        <v>87.9</v>
      </c>
      <c r="DH85" s="35">
        <v>79.900000000000006</v>
      </c>
      <c r="DI85" s="35">
        <v>1</v>
      </c>
      <c r="DJ85" s="36">
        <f t="shared" si="57"/>
        <v>51.4</v>
      </c>
      <c r="DK85" s="36">
        <f t="shared" si="58"/>
        <v>62.6</v>
      </c>
      <c r="DL85" s="36">
        <f t="shared" si="59"/>
        <v>70.8</v>
      </c>
      <c r="DM85" s="36">
        <f t="shared" si="60"/>
        <v>81</v>
      </c>
      <c r="DN85" s="36">
        <f t="shared" si="61"/>
        <v>90.4</v>
      </c>
      <c r="DO85" s="36">
        <f t="shared" si="62"/>
        <v>96.2</v>
      </c>
      <c r="DP85" s="36">
        <f t="shared" si="63"/>
        <v>94.7</v>
      </c>
      <c r="DQ85" s="36">
        <f t="shared" si="64"/>
        <v>92.3</v>
      </c>
      <c r="DR85" s="35">
        <v>86</v>
      </c>
      <c r="DS85" s="36">
        <f t="shared" si="65"/>
        <v>59.5</v>
      </c>
      <c r="DT85" s="36">
        <f t="shared" si="66"/>
        <v>68.900000000000006</v>
      </c>
      <c r="DU85" s="36">
        <f t="shared" si="67"/>
        <v>78.3</v>
      </c>
      <c r="DV85" s="36">
        <f t="shared" si="68"/>
        <v>84.3</v>
      </c>
      <c r="DW85" s="36">
        <f t="shared" si="69"/>
        <v>92.8</v>
      </c>
      <c r="DX85" s="36">
        <f t="shared" si="70"/>
        <v>96.3</v>
      </c>
      <c r="DY85" s="36">
        <f t="shared" si="71"/>
        <v>94</v>
      </c>
      <c r="DZ85" s="36">
        <f t="shared" si="72"/>
        <v>90</v>
      </c>
      <c r="EA85" s="35">
        <v>87</v>
      </c>
      <c r="EB85" s="36">
        <f t="shared" si="73"/>
        <v>59.8</v>
      </c>
      <c r="EC85" s="36">
        <f t="shared" si="74"/>
        <v>71.099999999999994</v>
      </c>
      <c r="ED85" s="36">
        <f t="shared" si="75"/>
        <v>80.8</v>
      </c>
      <c r="EE85" s="36">
        <f t="shared" si="76"/>
        <v>88</v>
      </c>
      <c r="EF85" s="36">
        <f t="shared" si="77"/>
        <v>95</v>
      </c>
      <c r="EG85" s="36">
        <f t="shared" si="78"/>
        <v>94.4</v>
      </c>
      <c r="EH85" s="36">
        <f t="shared" si="79"/>
        <v>94.1</v>
      </c>
      <c r="EI85" s="36">
        <f t="shared" si="80"/>
        <v>89</v>
      </c>
      <c r="EJ85" s="35">
        <v>88</v>
      </c>
      <c r="EK85" s="36">
        <f t="shared" si="81"/>
        <v>65.400000000000006</v>
      </c>
      <c r="EL85" s="36">
        <f t="shared" si="82"/>
        <v>77.2</v>
      </c>
      <c r="EM85" s="36">
        <f t="shared" si="83"/>
        <v>84.5</v>
      </c>
      <c r="EN85" s="36">
        <f t="shared" si="84"/>
        <v>89.8</v>
      </c>
      <c r="EO85" s="36">
        <f t="shared" si="85"/>
        <v>95.5</v>
      </c>
      <c r="EP85" s="36">
        <f t="shared" si="86"/>
        <v>94.3</v>
      </c>
      <c r="EQ85" s="36">
        <f t="shared" si="87"/>
        <v>92.5</v>
      </c>
      <c r="ER85" s="36">
        <f t="shared" si="88"/>
        <v>88.8</v>
      </c>
      <c r="ES85" s="35">
        <v>89</v>
      </c>
      <c r="ET85" s="36">
        <f t="shared" si="89"/>
        <v>65.3</v>
      </c>
      <c r="EU85" s="36">
        <f t="shared" si="90"/>
        <v>77.400000000000006</v>
      </c>
      <c r="EV85" s="36">
        <f t="shared" si="91"/>
        <v>86.5</v>
      </c>
      <c r="EW85" s="36">
        <f t="shared" si="92"/>
        <v>92.5</v>
      </c>
      <c r="EX85" s="36">
        <f t="shared" si="93"/>
        <v>96.4</v>
      </c>
      <c r="EY85" s="36">
        <f t="shared" si="94"/>
        <v>93</v>
      </c>
      <c r="EZ85" s="36">
        <f t="shared" si="95"/>
        <v>90.4</v>
      </c>
      <c r="FA85" s="36">
        <f t="shared" si="96"/>
        <v>83.7</v>
      </c>
      <c r="FB85" s="35">
        <v>90</v>
      </c>
      <c r="FC85" s="36">
        <f t="shared" si="97"/>
        <v>70.7</v>
      </c>
      <c r="FD85" s="36">
        <f t="shared" si="98"/>
        <v>82</v>
      </c>
      <c r="FE85" s="36">
        <f t="shared" si="99"/>
        <v>89.3</v>
      </c>
      <c r="FF85" s="36">
        <f t="shared" si="100"/>
        <v>93.3</v>
      </c>
      <c r="FG85" s="36">
        <f t="shared" si="101"/>
        <v>95.5</v>
      </c>
      <c r="FH85" s="36">
        <f t="shared" si="102"/>
        <v>93</v>
      </c>
      <c r="FI85" s="36">
        <f t="shared" si="103"/>
        <v>90.1</v>
      </c>
      <c r="FJ85" s="36">
        <f t="shared" si="104"/>
        <v>83</v>
      </c>
      <c r="FK85" s="35">
        <v>91</v>
      </c>
      <c r="FL85" s="36">
        <f t="shared" si="105"/>
        <v>75.599999999999994</v>
      </c>
      <c r="FM85" s="36">
        <f t="shared" si="106"/>
        <v>84.2</v>
      </c>
      <c r="FN85" s="36">
        <f t="shared" si="107"/>
        <v>90.1</v>
      </c>
      <c r="FO85" s="36">
        <f t="shared" si="108"/>
        <v>93.6</v>
      </c>
      <c r="FP85" s="36">
        <f t="shared" si="109"/>
        <v>96.2</v>
      </c>
      <c r="FQ85" s="36">
        <f t="shared" si="110"/>
        <v>91.3</v>
      </c>
      <c r="FR85" s="36">
        <f t="shared" si="111"/>
        <v>87.9</v>
      </c>
      <c r="FS85" s="36">
        <f t="shared" si="112"/>
        <v>81.900000000000006</v>
      </c>
      <c r="FT85" s="35">
        <v>92</v>
      </c>
      <c r="FU85" s="36">
        <f t="shared" si="113"/>
        <v>77.599999999999994</v>
      </c>
      <c r="FV85" s="36">
        <f t="shared" si="114"/>
        <v>88</v>
      </c>
      <c r="FW85" s="36">
        <f t="shared" si="115"/>
        <v>93.4</v>
      </c>
      <c r="FX85" s="36">
        <f t="shared" si="116"/>
        <v>93.8</v>
      </c>
      <c r="FY85" s="36">
        <f t="shared" si="117"/>
        <v>94.2</v>
      </c>
      <c r="FZ85" s="36">
        <f t="shared" si="118"/>
        <v>91.4</v>
      </c>
      <c r="GA85" s="36">
        <f t="shared" si="119"/>
        <v>87.9</v>
      </c>
      <c r="GB85" s="36">
        <f t="shared" si="120"/>
        <v>79.900000000000006</v>
      </c>
      <c r="GC85" s="35">
        <v>85</v>
      </c>
      <c r="GD85" s="36">
        <f t="shared" si="121"/>
        <v>-2.3603849250278586E-2</v>
      </c>
      <c r="GE85" s="36">
        <f t="shared" si="122"/>
        <v>-2.3544224454084883E-2</v>
      </c>
      <c r="GF85" s="35">
        <v>86</v>
      </c>
      <c r="GG85" s="36">
        <f t="shared" si="123"/>
        <v>-1.2384835451356935E-2</v>
      </c>
      <c r="GH85" s="36">
        <f t="shared" si="124"/>
        <v>-1.1998855162644873E-2</v>
      </c>
      <c r="GI85" s="35">
        <v>87</v>
      </c>
      <c r="GJ85" s="36">
        <f t="shared" si="125"/>
        <v>-2.0040529691527809E-2</v>
      </c>
      <c r="GK85" s="36">
        <f t="shared" si="126"/>
        <v>-1.9627671504537147E-2</v>
      </c>
      <c r="GL85" s="35">
        <v>88</v>
      </c>
      <c r="GM85" s="36">
        <f t="shared" si="127"/>
        <v>-2.9994818512207644E-2</v>
      </c>
      <c r="GN85" s="36">
        <f t="shared" si="128"/>
        <v>-2.8499066434065412E-2</v>
      </c>
      <c r="GO85" s="35">
        <v>89</v>
      </c>
      <c r="GP85" s="36">
        <f t="shared" si="129"/>
        <v>1.1033250097071345E-2</v>
      </c>
      <c r="GQ85" s="36">
        <f t="shared" si="130"/>
        <v>1.2508825519844891E-2</v>
      </c>
      <c r="GR85" s="35">
        <v>90</v>
      </c>
      <c r="GS85" s="36">
        <f t="shared" si="131"/>
        <v>3.2452499206684138E-2</v>
      </c>
      <c r="GT85" s="36">
        <f t="shared" si="132"/>
        <v>3.7596330632538866E-2</v>
      </c>
      <c r="GU85" s="35">
        <v>91</v>
      </c>
      <c r="GV85" s="36">
        <f t="shared" si="133"/>
        <v>4.2495075939370963E-2</v>
      </c>
      <c r="GW85" s="36">
        <f t="shared" si="134"/>
        <v>5.8447665967733542E-2</v>
      </c>
      <c r="GX85" s="35">
        <v>92</v>
      </c>
      <c r="GY85" s="36">
        <f t="shared" si="135"/>
        <v>-2.9037543498589002E-5</v>
      </c>
      <c r="GZ85" s="36">
        <f t="shared" si="136"/>
        <v>2.5034014590687548E-2</v>
      </c>
      <c r="HA85" s="35">
        <v>-1.2</v>
      </c>
      <c r="HB85" s="35">
        <v>-0.49</v>
      </c>
      <c r="HC85" s="35">
        <v>0.14000000000000001</v>
      </c>
      <c r="HD85" s="35">
        <v>1.56</v>
      </c>
      <c r="HE85" s="35">
        <v>-2.98</v>
      </c>
      <c r="HF85" s="35">
        <v>-1.01</v>
      </c>
      <c r="HG85" s="35">
        <v>0.85</v>
      </c>
      <c r="HH85" s="35">
        <v>3.14</v>
      </c>
    </row>
    <row r="86" spans="1:216" x14ac:dyDescent="0.2">
      <c r="A86" s="8">
        <v>76</v>
      </c>
      <c r="D86" s="8" t="s">
        <v>959</v>
      </c>
      <c r="E86" s="29"/>
      <c r="F86" s="29"/>
      <c r="G86" s="29"/>
      <c r="H86" s="29"/>
      <c r="I86" s="29"/>
      <c r="J86" s="29"/>
      <c r="K86" s="29"/>
      <c r="L86" s="29"/>
      <c r="M86" s="30"/>
      <c r="N86" s="30"/>
      <c r="O86" s="30"/>
      <c r="P86" s="30"/>
      <c r="Q86" s="30"/>
      <c r="R86" s="30"/>
      <c r="S86" s="30"/>
      <c r="T86" s="30"/>
      <c r="U86" s="31">
        <f t="shared" si="40"/>
        <v>0</v>
      </c>
      <c r="V86" s="31">
        <f t="shared" si="41"/>
        <v>0</v>
      </c>
      <c r="W86" s="31">
        <f t="shared" si="42"/>
        <v>0</v>
      </c>
      <c r="X86" s="31">
        <f t="shared" si="43"/>
        <v>0</v>
      </c>
      <c r="Y86" s="31">
        <f t="shared" si="44"/>
        <v>0</v>
      </c>
      <c r="Z86" s="31">
        <f t="shared" si="45"/>
        <v>0</v>
      </c>
      <c r="AA86" s="31">
        <f t="shared" si="46"/>
        <v>0</v>
      </c>
      <c r="AB86" s="31">
        <f t="shared" si="47"/>
        <v>0</v>
      </c>
      <c r="AC86" s="32">
        <f t="shared" si="138"/>
        <v>-1.4641977937706968E-2</v>
      </c>
      <c r="AD86" s="32">
        <f t="shared" si="139"/>
        <v>2.4910512713808348E-2</v>
      </c>
      <c r="AE86" s="32">
        <f t="shared" si="140"/>
        <v>4.5595616594547202E-2</v>
      </c>
      <c r="AF86" s="33">
        <f t="shared" si="48"/>
        <v>65.3</v>
      </c>
      <c r="AG86" s="33">
        <f t="shared" si="49"/>
        <v>75.400000000000006</v>
      </c>
      <c r="AH86" s="33">
        <f t="shared" si="50"/>
        <v>82.9</v>
      </c>
      <c r="AI86" s="33">
        <f t="shared" si="51"/>
        <v>88.3</v>
      </c>
      <c r="AJ86" s="33">
        <f t="shared" si="52"/>
        <v>91.5</v>
      </c>
      <c r="AK86" s="33">
        <f t="shared" si="53"/>
        <v>92.7</v>
      </c>
      <c r="AL86" s="33">
        <f t="shared" si="54"/>
        <v>92.5</v>
      </c>
      <c r="AM86" s="33">
        <f t="shared" si="55"/>
        <v>90.4</v>
      </c>
      <c r="AN86" s="32">
        <f t="shared" si="56"/>
        <v>1.5128685188023212</v>
      </c>
      <c r="AO86" s="34">
        <v>1</v>
      </c>
      <c r="AP86" s="35">
        <v>51.4</v>
      </c>
      <c r="AQ86" s="35">
        <v>62.6</v>
      </c>
      <c r="AR86" s="35">
        <v>70.8</v>
      </c>
      <c r="AS86" s="35">
        <v>81</v>
      </c>
      <c r="AT86" s="35">
        <v>90.4</v>
      </c>
      <c r="AU86" s="35">
        <v>96.2</v>
      </c>
      <c r="AV86" s="35">
        <v>94.7</v>
      </c>
      <c r="AW86" s="35">
        <v>92.3</v>
      </c>
      <c r="AX86" s="34">
        <v>2</v>
      </c>
      <c r="AY86" s="35">
        <v>59.5</v>
      </c>
      <c r="AZ86" s="35">
        <v>68.900000000000006</v>
      </c>
      <c r="BA86" s="35">
        <v>78.3</v>
      </c>
      <c r="BB86" s="35">
        <v>84.3</v>
      </c>
      <c r="BC86" s="35">
        <v>92.8</v>
      </c>
      <c r="BD86" s="35">
        <v>96.3</v>
      </c>
      <c r="BE86" s="35">
        <v>94</v>
      </c>
      <c r="BF86" s="35">
        <v>90</v>
      </c>
      <c r="BG86" s="34">
        <v>3</v>
      </c>
      <c r="BH86" s="35">
        <v>59.8</v>
      </c>
      <c r="BI86" s="35">
        <v>71.099999999999994</v>
      </c>
      <c r="BJ86" s="35">
        <v>80.8</v>
      </c>
      <c r="BK86" s="35">
        <v>88</v>
      </c>
      <c r="BL86" s="35">
        <v>95</v>
      </c>
      <c r="BM86" s="35">
        <v>94.4</v>
      </c>
      <c r="BN86" s="35">
        <v>94.1</v>
      </c>
      <c r="BO86" s="35">
        <v>89</v>
      </c>
      <c r="BP86" s="34">
        <v>4</v>
      </c>
      <c r="BQ86" s="35">
        <v>65.400000000000006</v>
      </c>
      <c r="BR86" s="35">
        <v>77.2</v>
      </c>
      <c r="BS86" s="35">
        <v>84.5</v>
      </c>
      <c r="BT86" s="35">
        <v>89.8</v>
      </c>
      <c r="BU86" s="35">
        <v>95.5</v>
      </c>
      <c r="BV86" s="35">
        <v>94.3</v>
      </c>
      <c r="BW86" s="35">
        <v>92.5</v>
      </c>
      <c r="BX86" s="35">
        <v>88.8</v>
      </c>
      <c r="BY86" s="34">
        <v>5</v>
      </c>
      <c r="BZ86" s="35">
        <v>65.3</v>
      </c>
      <c r="CA86" s="35">
        <v>77.400000000000006</v>
      </c>
      <c r="CB86" s="35">
        <v>86.5</v>
      </c>
      <c r="CC86" s="35">
        <v>92.5</v>
      </c>
      <c r="CD86" s="35">
        <v>96.4</v>
      </c>
      <c r="CE86" s="35">
        <v>93</v>
      </c>
      <c r="CF86" s="35">
        <v>90.4</v>
      </c>
      <c r="CG86" s="35">
        <v>83.7</v>
      </c>
      <c r="CH86" s="34">
        <v>6</v>
      </c>
      <c r="CI86" s="35">
        <v>70.7</v>
      </c>
      <c r="CJ86" s="35">
        <v>82</v>
      </c>
      <c r="CK86" s="35">
        <v>89.3</v>
      </c>
      <c r="CL86" s="35">
        <v>93.3</v>
      </c>
      <c r="CM86" s="35">
        <v>95.5</v>
      </c>
      <c r="CN86" s="35">
        <v>93</v>
      </c>
      <c r="CO86" s="35">
        <v>90.1</v>
      </c>
      <c r="CP86" s="35">
        <v>83</v>
      </c>
      <c r="CQ86" s="34">
        <v>7</v>
      </c>
      <c r="CR86" s="35">
        <v>75.599999999999994</v>
      </c>
      <c r="CS86" s="35">
        <v>84.2</v>
      </c>
      <c r="CT86" s="35">
        <v>90.1</v>
      </c>
      <c r="CU86" s="35">
        <v>93.6</v>
      </c>
      <c r="CV86" s="35">
        <v>96.2</v>
      </c>
      <c r="CW86" s="35">
        <v>91.3</v>
      </c>
      <c r="CX86" s="35">
        <v>87.9</v>
      </c>
      <c r="CY86" s="35">
        <v>81.900000000000006</v>
      </c>
      <c r="CZ86" s="34">
        <v>8</v>
      </c>
      <c r="DA86" s="35">
        <v>77.599999999999994</v>
      </c>
      <c r="DB86" s="35">
        <v>88</v>
      </c>
      <c r="DC86" s="35">
        <v>93.4</v>
      </c>
      <c r="DD86" s="35">
        <v>93.8</v>
      </c>
      <c r="DE86" s="35">
        <v>94.2</v>
      </c>
      <c r="DF86" s="35">
        <v>91.4</v>
      </c>
      <c r="DG86" s="35">
        <v>87.9</v>
      </c>
      <c r="DH86" s="35">
        <v>79.900000000000006</v>
      </c>
      <c r="DI86" s="35">
        <v>1</v>
      </c>
      <c r="DJ86" s="36">
        <f t="shared" si="57"/>
        <v>51.4</v>
      </c>
      <c r="DK86" s="36">
        <f t="shared" si="58"/>
        <v>62.6</v>
      </c>
      <c r="DL86" s="36">
        <f t="shared" si="59"/>
        <v>70.8</v>
      </c>
      <c r="DM86" s="36">
        <f t="shared" si="60"/>
        <v>81</v>
      </c>
      <c r="DN86" s="36">
        <f t="shared" si="61"/>
        <v>90.4</v>
      </c>
      <c r="DO86" s="36">
        <f t="shared" si="62"/>
        <v>96.2</v>
      </c>
      <c r="DP86" s="36">
        <f t="shared" si="63"/>
        <v>94.7</v>
      </c>
      <c r="DQ86" s="36">
        <f t="shared" si="64"/>
        <v>92.3</v>
      </c>
      <c r="DR86" s="35">
        <v>87</v>
      </c>
      <c r="DS86" s="36">
        <f t="shared" si="65"/>
        <v>59.5</v>
      </c>
      <c r="DT86" s="36">
        <f t="shared" si="66"/>
        <v>68.900000000000006</v>
      </c>
      <c r="DU86" s="36">
        <f t="shared" si="67"/>
        <v>78.3</v>
      </c>
      <c r="DV86" s="36">
        <f t="shared" si="68"/>
        <v>84.3</v>
      </c>
      <c r="DW86" s="36">
        <f t="shared" si="69"/>
        <v>92.8</v>
      </c>
      <c r="DX86" s="36">
        <f t="shared" si="70"/>
        <v>96.3</v>
      </c>
      <c r="DY86" s="36">
        <f t="shared" si="71"/>
        <v>94</v>
      </c>
      <c r="DZ86" s="36">
        <f t="shared" si="72"/>
        <v>90</v>
      </c>
      <c r="EA86" s="35">
        <v>88</v>
      </c>
      <c r="EB86" s="36">
        <f t="shared" si="73"/>
        <v>59.8</v>
      </c>
      <c r="EC86" s="36">
        <f t="shared" si="74"/>
        <v>71.099999999999994</v>
      </c>
      <c r="ED86" s="36">
        <f t="shared" si="75"/>
        <v>80.8</v>
      </c>
      <c r="EE86" s="36">
        <f t="shared" si="76"/>
        <v>88</v>
      </c>
      <c r="EF86" s="36">
        <f t="shared" si="77"/>
        <v>95</v>
      </c>
      <c r="EG86" s="36">
        <f t="shared" si="78"/>
        <v>94.4</v>
      </c>
      <c r="EH86" s="36">
        <f t="shared" si="79"/>
        <v>94.1</v>
      </c>
      <c r="EI86" s="36">
        <f t="shared" si="80"/>
        <v>89</v>
      </c>
      <c r="EJ86" s="35">
        <v>89</v>
      </c>
      <c r="EK86" s="36">
        <f t="shared" si="81"/>
        <v>65.400000000000006</v>
      </c>
      <c r="EL86" s="36">
        <f t="shared" si="82"/>
        <v>77.2</v>
      </c>
      <c r="EM86" s="36">
        <f t="shared" si="83"/>
        <v>84.5</v>
      </c>
      <c r="EN86" s="36">
        <f t="shared" si="84"/>
        <v>89.8</v>
      </c>
      <c r="EO86" s="36">
        <f t="shared" si="85"/>
        <v>95.5</v>
      </c>
      <c r="EP86" s="36">
        <f t="shared" si="86"/>
        <v>94.3</v>
      </c>
      <c r="EQ86" s="36">
        <f t="shared" si="87"/>
        <v>92.5</v>
      </c>
      <c r="ER86" s="36">
        <f t="shared" si="88"/>
        <v>88.8</v>
      </c>
      <c r="ES86" s="35">
        <v>90</v>
      </c>
      <c r="ET86" s="36">
        <f t="shared" si="89"/>
        <v>65.3</v>
      </c>
      <c r="EU86" s="36">
        <f t="shared" si="90"/>
        <v>77.400000000000006</v>
      </c>
      <c r="EV86" s="36">
        <f t="shared" si="91"/>
        <v>86.5</v>
      </c>
      <c r="EW86" s="36">
        <f t="shared" si="92"/>
        <v>92.5</v>
      </c>
      <c r="EX86" s="36">
        <f t="shared" si="93"/>
        <v>96.4</v>
      </c>
      <c r="EY86" s="36">
        <f t="shared" si="94"/>
        <v>93</v>
      </c>
      <c r="EZ86" s="36">
        <f t="shared" si="95"/>
        <v>90.4</v>
      </c>
      <c r="FA86" s="36">
        <f t="shared" si="96"/>
        <v>83.7</v>
      </c>
      <c r="FB86" s="35">
        <v>91</v>
      </c>
      <c r="FC86" s="36">
        <f t="shared" si="97"/>
        <v>70.7</v>
      </c>
      <c r="FD86" s="36">
        <f t="shared" si="98"/>
        <v>82</v>
      </c>
      <c r="FE86" s="36">
        <f t="shared" si="99"/>
        <v>89.3</v>
      </c>
      <c r="FF86" s="36">
        <f t="shared" si="100"/>
        <v>93.3</v>
      </c>
      <c r="FG86" s="36">
        <f t="shared" si="101"/>
        <v>95.5</v>
      </c>
      <c r="FH86" s="36">
        <f t="shared" si="102"/>
        <v>93</v>
      </c>
      <c r="FI86" s="36">
        <f t="shared" si="103"/>
        <v>90.1</v>
      </c>
      <c r="FJ86" s="36">
        <f t="shared" si="104"/>
        <v>83</v>
      </c>
      <c r="FK86" s="35">
        <v>92</v>
      </c>
      <c r="FL86" s="36">
        <f t="shared" si="105"/>
        <v>75.599999999999994</v>
      </c>
      <c r="FM86" s="36">
        <f t="shared" si="106"/>
        <v>84.2</v>
      </c>
      <c r="FN86" s="36">
        <f t="shared" si="107"/>
        <v>90.1</v>
      </c>
      <c r="FO86" s="36">
        <f t="shared" si="108"/>
        <v>93.6</v>
      </c>
      <c r="FP86" s="36">
        <f t="shared" si="109"/>
        <v>96.2</v>
      </c>
      <c r="FQ86" s="36">
        <f t="shared" si="110"/>
        <v>91.3</v>
      </c>
      <c r="FR86" s="36">
        <f t="shared" si="111"/>
        <v>87.9</v>
      </c>
      <c r="FS86" s="36">
        <f t="shared" si="112"/>
        <v>81.900000000000006</v>
      </c>
      <c r="FT86" s="35">
        <v>93</v>
      </c>
      <c r="FU86" s="36">
        <f t="shared" si="113"/>
        <v>77.599999999999994</v>
      </c>
      <c r="FV86" s="36">
        <f t="shared" si="114"/>
        <v>88</v>
      </c>
      <c r="FW86" s="36">
        <f t="shared" si="115"/>
        <v>93.4</v>
      </c>
      <c r="FX86" s="36">
        <f t="shared" si="116"/>
        <v>93.8</v>
      </c>
      <c r="FY86" s="36">
        <f t="shared" si="117"/>
        <v>94.2</v>
      </c>
      <c r="FZ86" s="36">
        <f t="shared" si="118"/>
        <v>91.4</v>
      </c>
      <c r="GA86" s="36">
        <f t="shared" si="119"/>
        <v>87.9</v>
      </c>
      <c r="GB86" s="36">
        <f t="shared" si="120"/>
        <v>79.900000000000006</v>
      </c>
      <c r="GC86" s="35">
        <v>86</v>
      </c>
      <c r="GD86" s="36">
        <f t="shared" si="121"/>
        <v>-2.3603849250278586E-2</v>
      </c>
      <c r="GE86" s="36">
        <f t="shared" si="122"/>
        <v>-2.3544224454084883E-2</v>
      </c>
      <c r="GF86" s="35">
        <v>87</v>
      </c>
      <c r="GG86" s="36">
        <f t="shared" si="123"/>
        <v>-1.2384835451356935E-2</v>
      </c>
      <c r="GH86" s="36">
        <f t="shared" si="124"/>
        <v>-1.1998855162644873E-2</v>
      </c>
      <c r="GI86" s="35">
        <v>88</v>
      </c>
      <c r="GJ86" s="36">
        <f t="shared" si="125"/>
        <v>-2.0040529691527809E-2</v>
      </c>
      <c r="GK86" s="36">
        <f t="shared" si="126"/>
        <v>-1.9627671504537147E-2</v>
      </c>
      <c r="GL86" s="35">
        <v>89</v>
      </c>
      <c r="GM86" s="36">
        <f t="shared" si="127"/>
        <v>-2.9994818512207644E-2</v>
      </c>
      <c r="GN86" s="36">
        <f t="shared" si="128"/>
        <v>-2.8499066434065412E-2</v>
      </c>
      <c r="GO86" s="35">
        <v>90</v>
      </c>
      <c r="GP86" s="36">
        <f t="shared" si="129"/>
        <v>1.1033250097071345E-2</v>
      </c>
      <c r="GQ86" s="36">
        <f t="shared" si="130"/>
        <v>1.2508825519844891E-2</v>
      </c>
      <c r="GR86" s="35">
        <v>91</v>
      </c>
      <c r="GS86" s="36">
        <f t="shared" si="131"/>
        <v>3.2452499206684138E-2</v>
      </c>
      <c r="GT86" s="36">
        <f t="shared" si="132"/>
        <v>3.7596330632538866E-2</v>
      </c>
      <c r="GU86" s="35">
        <v>92</v>
      </c>
      <c r="GV86" s="36">
        <f t="shared" si="133"/>
        <v>4.2495075939370963E-2</v>
      </c>
      <c r="GW86" s="36">
        <f t="shared" si="134"/>
        <v>5.8447665967733542E-2</v>
      </c>
      <c r="GX86" s="35">
        <v>93</v>
      </c>
      <c r="GY86" s="36">
        <f t="shared" si="135"/>
        <v>-2.9037543498589002E-5</v>
      </c>
      <c r="GZ86" s="36">
        <f t="shared" si="136"/>
        <v>2.5034014590687548E-2</v>
      </c>
      <c r="HA86" s="35">
        <v>-1.2</v>
      </c>
      <c r="HB86" s="35">
        <v>-0.49</v>
      </c>
      <c r="HC86" s="35">
        <v>0.14000000000000001</v>
      </c>
      <c r="HD86" s="35">
        <v>1.56</v>
      </c>
      <c r="HE86" s="35">
        <v>-2.98</v>
      </c>
      <c r="HF86" s="35">
        <v>-1.01</v>
      </c>
      <c r="HG86" s="35">
        <v>0.85</v>
      </c>
      <c r="HH86" s="35">
        <v>3.14</v>
      </c>
    </row>
    <row r="87" spans="1:216" x14ac:dyDescent="0.2">
      <c r="A87" s="8">
        <v>77</v>
      </c>
      <c r="D87" s="8" t="s">
        <v>960</v>
      </c>
      <c r="E87" s="29"/>
      <c r="F87" s="29"/>
      <c r="G87" s="29"/>
      <c r="H87" s="29"/>
      <c r="I87" s="29"/>
      <c r="J87" s="29"/>
      <c r="K87" s="29"/>
      <c r="L87" s="29"/>
      <c r="M87" s="30"/>
      <c r="N87" s="30"/>
      <c r="O87" s="30"/>
      <c r="P87" s="30"/>
      <c r="Q87" s="30"/>
      <c r="R87" s="30"/>
      <c r="S87" s="30"/>
      <c r="T87" s="30"/>
      <c r="U87" s="31">
        <f t="shared" si="40"/>
        <v>0</v>
      </c>
      <c r="V87" s="31">
        <f t="shared" si="41"/>
        <v>0</v>
      </c>
      <c r="W87" s="31">
        <f t="shared" si="42"/>
        <v>0</v>
      </c>
      <c r="X87" s="31">
        <f t="shared" si="43"/>
        <v>0</v>
      </c>
      <c r="Y87" s="31">
        <f t="shared" si="44"/>
        <v>0</v>
      </c>
      <c r="Z87" s="31">
        <f t="shared" si="45"/>
        <v>0</v>
      </c>
      <c r="AA87" s="31">
        <f t="shared" si="46"/>
        <v>0</v>
      </c>
      <c r="AB87" s="31">
        <f t="shared" si="47"/>
        <v>0</v>
      </c>
      <c r="AC87" s="32">
        <f t="shared" si="138"/>
        <v>-1.4641977937706968E-2</v>
      </c>
      <c r="AD87" s="32">
        <f t="shared" si="139"/>
        <v>2.4910512713808348E-2</v>
      </c>
      <c r="AE87" s="32">
        <f t="shared" si="140"/>
        <v>4.5595616594547202E-2</v>
      </c>
      <c r="AF87" s="33">
        <f t="shared" si="48"/>
        <v>65.3</v>
      </c>
      <c r="AG87" s="33">
        <f t="shared" si="49"/>
        <v>75.400000000000006</v>
      </c>
      <c r="AH87" s="33">
        <f t="shared" si="50"/>
        <v>82.9</v>
      </c>
      <c r="AI87" s="33">
        <f t="shared" si="51"/>
        <v>88.3</v>
      </c>
      <c r="AJ87" s="33">
        <f t="shared" si="52"/>
        <v>91.5</v>
      </c>
      <c r="AK87" s="33">
        <f t="shared" si="53"/>
        <v>92.7</v>
      </c>
      <c r="AL87" s="33">
        <f t="shared" si="54"/>
        <v>92.5</v>
      </c>
      <c r="AM87" s="33">
        <f t="shared" si="55"/>
        <v>90.4</v>
      </c>
      <c r="AN87" s="32">
        <f t="shared" si="56"/>
        <v>1.5128685188023212</v>
      </c>
      <c r="AO87" s="34">
        <v>1</v>
      </c>
      <c r="AP87" s="35">
        <v>51.4</v>
      </c>
      <c r="AQ87" s="35">
        <v>62.6</v>
      </c>
      <c r="AR87" s="35">
        <v>70.8</v>
      </c>
      <c r="AS87" s="35">
        <v>81</v>
      </c>
      <c r="AT87" s="35">
        <v>90.4</v>
      </c>
      <c r="AU87" s="35">
        <v>96.2</v>
      </c>
      <c r="AV87" s="35">
        <v>94.7</v>
      </c>
      <c r="AW87" s="35">
        <v>92.3</v>
      </c>
      <c r="AX87" s="34">
        <v>2</v>
      </c>
      <c r="AY87" s="35">
        <v>59.5</v>
      </c>
      <c r="AZ87" s="35">
        <v>68.900000000000006</v>
      </c>
      <c r="BA87" s="35">
        <v>78.3</v>
      </c>
      <c r="BB87" s="35">
        <v>84.3</v>
      </c>
      <c r="BC87" s="35">
        <v>92.8</v>
      </c>
      <c r="BD87" s="35">
        <v>96.3</v>
      </c>
      <c r="BE87" s="35">
        <v>94</v>
      </c>
      <c r="BF87" s="35">
        <v>90</v>
      </c>
      <c r="BG87" s="34">
        <v>3</v>
      </c>
      <c r="BH87" s="35">
        <v>59.8</v>
      </c>
      <c r="BI87" s="35">
        <v>71.099999999999994</v>
      </c>
      <c r="BJ87" s="35">
        <v>80.8</v>
      </c>
      <c r="BK87" s="35">
        <v>88</v>
      </c>
      <c r="BL87" s="35">
        <v>95</v>
      </c>
      <c r="BM87" s="35">
        <v>94.4</v>
      </c>
      <c r="BN87" s="35">
        <v>94.1</v>
      </c>
      <c r="BO87" s="35">
        <v>89</v>
      </c>
      <c r="BP87" s="34">
        <v>4</v>
      </c>
      <c r="BQ87" s="35">
        <v>65.400000000000006</v>
      </c>
      <c r="BR87" s="35">
        <v>77.2</v>
      </c>
      <c r="BS87" s="35">
        <v>84.5</v>
      </c>
      <c r="BT87" s="35">
        <v>89.8</v>
      </c>
      <c r="BU87" s="35">
        <v>95.5</v>
      </c>
      <c r="BV87" s="35">
        <v>94.3</v>
      </c>
      <c r="BW87" s="35">
        <v>92.5</v>
      </c>
      <c r="BX87" s="35">
        <v>88.8</v>
      </c>
      <c r="BY87" s="34">
        <v>5</v>
      </c>
      <c r="BZ87" s="35">
        <v>65.3</v>
      </c>
      <c r="CA87" s="35">
        <v>77.400000000000006</v>
      </c>
      <c r="CB87" s="35">
        <v>86.5</v>
      </c>
      <c r="CC87" s="35">
        <v>92.5</v>
      </c>
      <c r="CD87" s="35">
        <v>96.4</v>
      </c>
      <c r="CE87" s="35">
        <v>93</v>
      </c>
      <c r="CF87" s="35">
        <v>90.4</v>
      </c>
      <c r="CG87" s="35">
        <v>83.7</v>
      </c>
      <c r="CH87" s="34">
        <v>6</v>
      </c>
      <c r="CI87" s="35">
        <v>70.7</v>
      </c>
      <c r="CJ87" s="35">
        <v>82</v>
      </c>
      <c r="CK87" s="35">
        <v>89.3</v>
      </c>
      <c r="CL87" s="35">
        <v>93.3</v>
      </c>
      <c r="CM87" s="35">
        <v>95.5</v>
      </c>
      <c r="CN87" s="35">
        <v>93</v>
      </c>
      <c r="CO87" s="35">
        <v>90.1</v>
      </c>
      <c r="CP87" s="35">
        <v>83</v>
      </c>
      <c r="CQ87" s="34">
        <v>7</v>
      </c>
      <c r="CR87" s="35">
        <v>75.599999999999994</v>
      </c>
      <c r="CS87" s="35">
        <v>84.2</v>
      </c>
      <c r="CT87" s="35">
        <v>90.1</v>
      </c>
      <c r="CU87" s="35">
        <v>93.6</v>
      </c>
      <c r="CV87" s="35">
        <v>96.2</v>
      </c>
      <c r="CW87" s="35">
        <v>91.3</v>
      </c>
      <c r="CX87" s="35">
        <v>87.9</v>
      </c>
      <c r="CY87" s="35">
        <v>81.900000000000006</v>
      </c>
      <c r="CZ87" s="34">
        <v>8</v>
      </c>
      <c r="DA87" s="35">
        <v>77.599999999999994</v>
      </c>
      <c r="DB87" s="35">
        <v>88</v>
      </c>
      <c r="DC87" s="35">
        <v>93.4</v>
      </c>
      <c r="DD87" s="35">
        <v>93.8</v>
      </c>
      <c r="DE87" s="35">
        <v>94.2</v>
      </c>
      <c r="DF87" s="35">
        <v>91.4</v>
      </c>
      <c r="DG87" s="35">
        <v>87.9</v>
      </c>
      <c r="DH87" s="35">
        <v>79.900000000000006</v>
      </c>
      <c r="DI87" s="35">
        <v>1</v>
      </c>
      <c r="DJ87" s="36">
        <f t="shared" si="57"/>
        <v>51.4</v>
      </c>
      <c r="DK87" s="36">
        <f t="shared" si="58"/>
        <v>62.6</v>
      </c>
      <c r="DL87" s="36">
        <f t="shared" si="59"/>
        <v>70.8</v>
      </c>
      <c r="DM87" s="36">
        <f t="shared" si="60"/>
        <v>81</v>
      </c>
      <c r="DN87" s="36">
        <f t="shared" si="61"/>
        <v>90.4</v>
      </c>
      <c r="DO87" s="36">
        <f t="shared" si="62"/>
        <v>96.2</v>
      </c>
      <c r="DP87" s="36">
        <f t="shared" si="63"/>
        <v>94.7</v>
      </c>
      <c r="DQ87" s="36">
        <f t="shared" si="64"/>
        <v>92.3</v>
      </c>
      <c r="DR87" s="35">
        <v>88</v>
      </c>
      <c r="DS87" s="36">
        <f t="shared" si="65"/>
        <v>59.5</v>
      </c>
      <c r="DT87" s="36">
        <f t="shared" si="66"/>
        <v>68.900000000000006</v>
      </c>
      <c r="DU87" s="36">
        <f t="shared" si="67"/>
        <v>78.3</v>
      </c>
      <c r="DV87" s="36">
        <f t="shared" si="68"/>
        <v>84.3</v>
      </c>
      <c r="DW87" s="36">
        <f t="shared" si="69"/>
        <v>92.8</v>
      </c>
      <c r="DX87" s="36">
        <f t="shared" si="70"/>
        <v>96.3</v>
      </c>
      <c r="DY87" s="36">
        <f t="shared" si="71"/>
        <v>94</v>
      </c>
      <c r="DZ87" s="36">
        <f t="shared" si="72"/>
        <v>90</v>
      </c>
      <c r="EA87" s="35">
        <v>89</v>
      </c>
      <c r="EB87" s="36">
        <f t="shared" si="73"/>
        <v>59.8</v>
      </c>
      <c r="EC87" s="36">
        <f t="shared" si="74"/>
        <v>71.099999999999994</v>
      </c>
      <c r="ED87" s="36">
        <f t="shared" si="75"/>
        <v>80.8</v>
      </c>
      <c r="EE87" s="36">
        <f t="shared" si="76"/>
        <v>88</v>
      </c>
      <c r="EF87" s="36">
        <f t="shared" si="77"/>
        <v>95</v>
      </c>
      <c r="EG87" s="36">
        <f t="shared" si="78"/>
        <v>94.4</v>
      </c>
      <c r="EH87" s="36">
        <f t="shared" si="79"/>
        <v>94.1</v>
      </c>
      <c r="EI87" s="36">
        <f t="shared" si="80"/>
        <v>89</v>
      </c>
      <c r="EJ87" s="35">
        <v>90</v>
      </c>
      <c r="EK87" s="36">
        <f t="shared" si="81"/>
        <v>65.400000000000006</v>
      </c>
      <c r="EL87" s="36">
        <f t="shared" si="82"/>
        <v>77.2</v>
      </c>
      <c r="EM87" s="36">
        <f t="shared" si="83"/>
        <v>84.5</v>
      </c>
      <c r="EN87" s="36">
        <f t="shared" si="84"/>
        <v>89.8</v>
      </c>
      <c r="EO87" s="36">
        <f t="shared" si="85"/>
        <v>95.5</v>
      </c>
      <c r="EP87" s="36">
        <f t="shared" si="86"/>
        <v>94.3</v>
      </c>
      <c r="EQ87" s="36">
        <f t="shared" si="87"/>
        <v>92.5</v>
      </c>
      <c r="ER87" s="36">
        <f t="shared" si="88"/>
        <v>88.8</v>
      </c>
      <c r="ES87" s="35">
        <v>91</v>
      </c>
      <c r="ET87" s="36">
        <f t="shared" si="89"/>
        <v>65.3</v>
      </c>
      <c r="EU87" s="36">
        <f t="shared" si="90"/>
        <v>77.400000000000006</v>
      </c>
      <c r="EV87" s="36">
        <f t="shared" si="91"/>
        <v>86.5</v>
      </c>
      <c r="EW87" s="36">
        <f t="shared" si="92"/>
        <v>92.5</v>
      </c>
      <c r="EX87" s="36">
        <f t="shared" si="93"/>
        <v>96.4</v>
      </c>
      <c r="EY87" s="36">
        <f t="shared" si="94"/>
        <v>93</v>
      </c>
      <c r="EZ87" s="36">
        <f t="shared" si="95"/>
        <v>90.4</v>
      </c>
      <c r="FA87" s="36">
        <f t="shared" si="96"/>
        <v>83.7</v>
      </c>
      <c r="FB87" s="35">
        <v>92</v>
      </c>
      <c r="FC87" s="36">
        <f t="shared" si="97"/>
        <v>70.7</v>
      </c>
      <c r="FD87" s="36">
        <f t="shared" si="98"/>
        <v>82</v>
      </c>
      <c r="FE87" s="36">
        <f t="shared" si="99"/>
        <v>89.3</v>
      </c>
      <c r="FF87" s="36">
        <f t="shared" si="100"/>
        <v>93.3</v>
      </c>
      <c r="FG87" s="36">
        <f t="shared" si="101"/>
        <v>95.5</v>
      </c>
      <c r="FH87" s="36">
        <f t="shared" si="102"/>
        <v>93</v>
      </c>
      <c r="FI87" s="36">
        <f t="shared" si="103"/>
        <v>90.1</v>
      </c>
      <c r="FJ87" s="36">
        <f t="shared" si="104"/>
        <v>83</v>
      </c>
      <c r="FK87" s="35">
        <v>93</v>
      </c>
      <c r="FL87" s="36">
        <f t="shared" si="105"/>
        <v>75.599999999999994</v>
      </c>
      <c r="FM87" s="36">
        <f t="shared" si="106"/>
        <v>84.2</v>
      </c>
      <c r="FN87" s="36">
        <f t="shared" si="107"/>
        <v>90.1</v>
      </c>
      <c r="FO87" s="36">
        <f t="shared" si="108"/>
        <v>93.6</v>
      </c>
      <c r="FP87" s="36">
        <f t="shared" si="109"/>
        <v>96.2</v>
      </c>
      <c r="FQ87" s="36">
        <f t="shared" si="110"/>
        <v>91.3</v>
      </c>
      <c r="FR87" s="36">
        <f t="shared" si="111"/>
        <v>87.9</v>
      </c>
      <c r="FS87" s="36">
        <f t="shared" si="112"/>
        <v>81.900000000000006</v>
      </c>
      <c r="FT87" s="35">
        <v>94</v>
      </c>
      <c r="FU87" s="36">
        <f t="shared" si="113"/>
        <v>77.599999999999994</v>
      </c>
      <c r="FV87" s="36">
        <f t="shared" si="114"/>
        <v>88</v>
      </c>
      <c r="FW87" s="36">
        <f t="shared" si="115"/>
        <v>93.4</v>
      </c>
      <c r="FX87" s="36">
        <f t="shared" si="116"/>
        <v>93.8</v>
      </c>
      <c r="FY87" s="36">
        <f t="shared" si="117"/>
        <v>94.2</v>
      </c>
      <c r="FZ87" s="36">
        <f t="shared" si="118"/>
        <v>91.4</v>
      </c>
      <c r="GA87" s="36">
        <f t="shared" si="119"/>
        <v>87.9</v>
      </c>
      <c r="GB87" s="36">
        <f t="shared" si="120"/>
        <v>79.900000000000006</v>
      </c>
      <c r="GC87" s="35">
        <v>87</v>
      </c>
      <c r="GD87" s="36">
        <f t="shared" si="121"/>
        <v>-2.3603849250278586E-2</v>
      </c>
      <c r="GE87" s="36">
        <f t="shared" si="122"/>
        <v>-2.3544224454084883E-2</v>
      </c>
      <c r="GF87" s="35">
        <v>88</v>
      </c>
      <c r="GG87" s="36">
        <f t="shared" si="123"/>
        <v>-1.2384835451356935E-2</v>
      </c>
      <c r="GH87" s="36">
        <f t="shared" si="124"/>
        <v>-1.1998855162644873E-2</v>
      </c>
      <c r="GI87" s="35">
        <v>89</v>
      </c>
      <c r="GJ87" s="36">
        <f t="shared" si="125"/>
        <v>-2.0040529691527809E-2</v>
      </c>
      <c r="GK87" s="36">
        <f t="shared" si="126"/>
        <v>-1.9627671504537147E-2</v>
      </c>
      <c r="GL87" s="35">
        <v>90</v>
      </c>
      <c r="GM87" s="36">
        <f t="shared" si="127"/>
        <v>-2.9994818512207644E-2</v>
      </c>
      <c r="GN87" s="36">
        <f t="shared" si="128"/>
        <v>-2.8499066434065412E-2</v>
      </c>
      <c r="GO87" s="35">
        <v>91</v>
      </c>
      <c r="GP87" s="36">
        <f t="shared" si="129"/>
        <v>1.1033250097071345E-2</v>
      </c>
      <c r="GQ87" s="36">
        <f t="shared" si="130"/>
        <v>1.2508825519844891E-2</v>
      </c>
      <c r="GR87" s="35">
        <v>92</v>
      </c>
      <c r="GS87" s="36">
        <f t="shared" si="131"/>
        <v>3.2452499206684138E-2</v>
      </c>
      <c r="GT87" s="36">
        <f t="shared" si="132"/>
        <v>3.7596330632538866E-2</v>
      </c>
      <c r="GU87" s="35">
        <v>93</v>
      </c>
      <c r="GV87" s="36">
        <f t="shared" si="133"/>
        <v>4.2495075939370963E-2</v>
      </c>
      <c r="GW87" s="36">
        <f t="shared" si="134"/>
        <v>5.8447665967733542E-2</v>
      </c>
      <c r="GX87" s="35">
        <v>94</v>
      </c>
      <c r="GY87" s="36">
        <f t="shared" si="135"/>
        <v>-2.9037543498589002E-5</v>
      </c>
      <c r="GZ87" s="36">
        <f t="shared" si="136"/>
        <v>2.5034014590687548E-2</v>
      </c>
      <c r="HA87" s="35">
        <v>-1.2</v>
      </c>
      <c r="HB87" s="35">
        <v>-0.49</v>
      </c>
      <c r="HC87" s="35">
        <v>0.14000000000000001</v>
      </c>
      <c r="HD87" s="35">
        <v>1.56</v>
      </c>
      <c r="HE87" s="35">
        <v>-2.98</v>
      </c>
      <c r="HF87" s="35">
        <v>-1.01</v>
      </c>
      <c r="HG87" s="35">
        <v>0.85</v>
      </c>
      <c r="HH87" s="35">
        <v>3.14</v>
      </c>
    </row>
    <row r="88" spans="1:216" x14ac:dyDescent="0.2">
      <c r="A88" s="8">
        <v>78</v>
      </c>
      <c r="D88" s="8" t="s">
        <v>961</v>
      </c>
      <c r="E88" s="29"/>
      <c r="F88" s="29"/>
      <c r="G88" s="29"/>
      <c r="H88" s="29"/>
      <c r="I88" s="29"/>
      <c r="J88" s="29"/>
      <c r="K88" s="29"/>
      <c r="L88" s="29"/>
      <c r="M88" s="30"/>
      <c r="N88" s="30"/>
      <c r="O88" s="30"/>
      <c r="P88" s="30"/>
      <c r="Q88" s="30"/>
      <c r="R88" s="30"/>
      <c r="S88" s="30"/>
      <c r="T88" s="30"/>
      <c r="U88" s="31">
        <f t="shared" si="40"/>
        <v>0</v>
      </c>
      <c r="V88" s="31">
        <f t="shared" si="41"/>
        <v>0</v>
      </c>
      <c r="W88" s="31">
        <f t="shared" si="42"/>
        <v>0</v>
      </c>
      <c r="X88" s="31">
        <f t="shared" si="43"/>
        <v>0</v>
      </c>
      <c r="Y88" s="31">
        <f t="shared" si="44"/>
        <v>0</v>
      </c>
      <c r="Z88" s="31">
        <f t="shared" si="45"/>
        <v>0</v>
      </c>
      <c r="AA88" s="31">
        <f t="shared" si="46"/>
        <v>0</v>
      </c>
      <c r="AB88" s="31">
        <f t="shared" si="47"/>
        <v>0</v>
      </c>
      <c r="AC88" s="32">
        <f t="shared" si="138"/>
        <v>-1.4641977937706968E-2</v>
      </c>
      <c r="AD88" s="32">
        <f t="shared" si="139"/>
        <v>2.4910512713808348E-2</v>
      </c>
      <c r="AE88" s="32">
        <f t="shared" si="140"/>
        <v>4.5595616594547202E-2</v>
      </c>
      <c r="AF88" s="33">
        <f t="shared" si="48"/>
        <v>65.3</v>
      </c>
      <c r="AG88" s="33">
        <f t="shared" si="49"/>
        <v>75.400000000000006</v>
      </c>
      <c r="AH88" s="33">
        <f t="shared" si="50"/>
        <v>82.9</v>
      </c>
      <c r="AI88" s="33">
        <f t="shared" si="51"/>
        <v>88.3</v>
      </c>
      <c r="AJ88" s="33">
        <f t="shared" si="52"/>
        <v>91.5</v>
      </c>
      <c r="AK88" s="33">
        <f t="shared" si="53"/>
        <v>92.7</v>
      </c>
      <c r="AL88" s="33">
        <f t="shared" si="54"/>
        <v>92.5</v>
      </c>
      <c r="AM88" s="33">
        <f t="shared" si="55"/>
        <v>90.4</v>
      </c>
      <c r="AN88" s="32">
        <f t="shared" si="56"/>
        <v>1.5128685188023212</v>
      </c>
      <c r="AO88" s="34">
        <v>1</v>
      </c>
      <c r="AP88" s="35">
        <v>51.4</v>
      </c>
      <c r="AQ88" s="35">
        <v>62.6</v>
      </c>
      <c r="AR88" s="35">
        <v>70.8</v>
      </c>
      <c r="AS88" s="35">
        <v>81</v>
      </c>
      <c r="AT88" s="35">
        <v>90.4</v>
      </c>
      <c r="AU88" s="35">
        <v>96.2</v>
      </c>
      <c r="AV88" s="35">
        <v>94.7</v>
      </c>
      <c r="AW88" s="35">
        <v>92.3</v>
      </c>
      <c r="AX88" s="34">
        <v>2</v>
      </c>
      <c r="AY88" s="35">
        <v>59.5</v>
      </c>
      <c r="AZ88" s="35">
        <v>68.900000000000006</v>
      </c>
      <c r="BA88" s="35">
        <v>78.3</v>
      </c>
      <c r="BB88" s="35">
        <v>84.3</v>
      </c>
      <c r="BC88" s="35">
        <v>92.8</v>
      </c>
      <c r="BD88" s="35">
        <v>96.3</v>
      </c>
      <c r="BE88" s="35">
        <v>94</v>
      </c>
      <c r="BF88" s="35">
        <v>90</v>
      </c>
      <c r="BG88" s="34">
        <v>3</v>
      </c>
      <c r="BH88" s="35">
        <v>59.8</v>
      </c>
      <c r="BI88" s="35">
        <v>71.099999999999994</v>
      </c>
      <c r="BJ88" s="35">
        <v>80.8</v>
      </c>
      <c r="BK88" s="35">
        <v>88</v>
      </c>
      <c r="BL88" s="35">
        <v>95</v>
      </c>
      <c r="BM88" s="35">
        <v>94.4</v>
      </c>
      <c r="BN88" s="35">
        <v>94.1</v>
      </c>
      <c r="BO88" s="35">
        <v>89</v>
      </c>
      <c r="BP88" s="34">
        <v>4</v>
      </c>
      <c r="BQ88" s="35">
        <v>65.400000000000006</v>
      </c>
      <c r="BR88" s="35">
        <v>77.2</v>
      </c>
      <c r="BS88" s="35">
        <v>84.5</v>
      </c>
      <c r="BT88" s="35">
        <v>89.8</v>
      </c>
      <c r="BU88" s="35">
        <v>95.5</v>
      </c>
      <c r="BV88" s="35">
        <v>94.3</v>
      </c>
      <c r="BW88" s="35">
        <v>92.5</v>
      </c>
      <c r="BX88" s="35">
        <v>88.8</v>
      </c>
      <c r="BY88" s="34">
        <v>5</v>
      </c>
      <c r="BZ88" s="35">
        <v>65.3</v>
      </c>
      <c r="CA88" s="35">
        <v>77.400000000000006</v>
      </c>
      <c r="CB88" s="35">
        <v>86.5</v>
      </c>
      <c r="CC88" s="35">
        <v>92.5</v>
      </c>
      <c r="CD88" s="35">
        <v>96.4</v>
      </c>
      <c r="CE88" s="35">
        <v>93</v>
      </c>
      <c r="CF88" s="35">
        <v>90.4</v>
      </c>
      <c r="CG88" s="35">
        <v>83.7</v>
      </c>
      <c r="CH88" s="34">
        <v>6</v>
      </c>
      <c r="CI88" s="35">
        <v>70.7</v>
      </c>
      <c r="CJ88" s="35">
        <v>82</v>
      </c>
      <c r="CK88" s="35">
        <v>89.3</v>
      </c>
      <c r="CL88" s="35">
        <v>93.3</v>
      </c>
      <c r="CM88" s="35">
        <v>95.5</v>
      </c>
      <c r="CN88" s="35">
        <v>93</v>
      </c>
      <c r="CO88" s="35">
        <v>90.1</v>
      </c>
      <c r="CP88" s="35">
        <v>83</v>
      </c>
      <c r="CQ88" s="34">
        <v>7</v>
      </c>
      <c r="CR88" s="35">
        <v>75.599999999999994</v>
      </c>
      <c r="CS88" s="35">
        <v>84.2</v>
      </c>
      <c r="CT88" s="35">
        <v>90.1</v>
      </c>
      <c r="CU88" s="35">
        <v>93.6</v>
      </c>
      <c r="CV88" s="35">
        <v>96.2</v>
      </c>
      <c r="CW88" s="35">
        <v>91.3</v>
      </c>
      <c r="CX88" s="35">
        <v>87.9</v>
      </c>
      <c r="CY88" s="35">
        <v>81.900000000000006</v>
      </c>
      <c r="CZ88" s="34">
        <v>8</v>
      </c>
      <c r="DA88" s="35">
        <v>77.599999999999994</v>
      </c>
      <c r="DB88" s="35">
        <v>88</v>
      </c>
      <c r="DC88" s="35">
        <v>93.4</v>
      </c>
      <c r="DD88" s="35">
        <v>93.8</v>
      </c>
      <c r="DE88" s="35">
        <v>94.2</v>
      </c>
      <c r="DF88" s="35">
        <v>91.4</v>
      </c>
      <c r="DG88" s="35">
        <v>87.9</v>
      </c>
      <c r="DH88" s="35">
        <v>79.900000000000006</v>
      </c>
      <c r="DI88" s="35">
        <v>1</v>
      </c>
      <c r="DJ88" s="36">
        <f t="shared" si="57"/>
        <v>51.4</v>
      </c>
      <c r="DK88" s="36">
        <f t="shared" si="58"/>
        <v>62.6</v>
      </c>
      <c r="DL88" s="36">
        <f t="shared" si="59"/>
        <v>70.8</v>
      </c>
      <c r="DM88" s="36">
        <f t="shared" si="60"/>
        <v>81</v>
      </c>
      <c r="DN88" s="36">
        <f t="shared" si="61"/>
        <v>90.4</v>
      </c>
      <c r="DO88" s="36">
        <f t="shared" si="62"/>
        <v>96.2</v>
      </c>
      <c r="DP88" s="36">
        <f t="shared" si="63"/>
        <v>94.7</v>
      </c>
      <c r="DQ88" s="36">
        <f t="shared" si="64"/>
        <v>92.3</v>
      </c>
      <c r="DR88" s="35">
        <v>89</v>
      </c>
      <c r="DS88" s="36">
        <f t="shared" si="65"/>
        <v>59.5</v>
      </c>
      <c r="DT88" s="36">
        <f t="shared" si="66"/>
        <v>68.900000000000006</v>
      </c>
      <c r="DU88" s="36">
        <f t="shared" si="67"/>
        <v>78.3</v>
      </c>
      <c r="DV88" s="36">
        <f t="shared" si="68"/>
        <v>84.3</v>
      </c>
      <c r="DW88" s="36">
        <f t="shared" si="69"/>
        <v>92.8</v>
      </c>
      <c r="DX88" s="36">
        <f t="shared" si="70"/>
        <v>96.3</v>
      </c>
      <c r="DY88" s="36">
        <f t="shared" si="71"/>
        <v>94</v>
      </c>
      <c r="DZ88" s="36">
        <f t="shared" si="72"/>
        <v>90</v>
      </c>
      <c r="EA88" s="35">
        <v>90</v>
      </c>
      <c r="EB88" s="36">
        <f t="shared" si="73"/>
        <v>59.8</v>
      </c>
      <c r="EC88" s="36">
        <f t="shared" si="74"/>
        <v>71.099999999999994</v>
      </c>
      <c r="ED88" s="36">
        <f t="shared" si="75"/>
        <v>80.8</v>
      </c>
      <c r="EE88" s="36">
        <f t="shared" si="76"/>
        <v>88</v>
      </c>
      <c r="EF88" s="36">
        <f t="shared" si="77"/>
        <v>95</v>
      </c>
      <c r="EG88" s="36">
        <f t="shared" si="78"/>
        <v>94.4</v>
      </c>
      <c r="EH88" s="36">
        <f t="shared" si="79"/>
        <v>94.1</v>
      </c>
      <c r="EI88" s="36">
        <f t="shared" si="80"/>
        <v>89</v>
      </c>
      <c r="EJ88" s="35">
        <v>91</v>
      </c>
      <c r="EK88" s="36">
        <f t="shared" si="81"/>
        <v>65.400000000000006</v>
      </c>
      <c r="EL88" s="36">
        <f t="shared" si="82"/>
        <v>77.2</v>
      </c>
      <c r="EM88" s="36">
        <f t="shared" si="83"/>
        <v>84.5</v>
      </c>
      <c r="EN88" s="36">
        <f t="shared" si="84"/>
        <v>89.8</v>
      </c>
      <c r="EO88" s="36">
        <f t="shared" si="85"/>
        <v>95.5</v>
      </c>
      <c r="EP88" s="36">
        <f t="shared" si="86"/>
        <v>94.3</v>
      </c>
      <c r="EQ88" s="36">
        <f t="shared" si="87"/>
        <v>92.5</v>
      </c>
      <c r="ER88" s="36">
        <f t="shared" si="88"/>
        <v>88.8</v>
      </c>
      <c r="ES88" s="35">
        <v>92</v>
      </c>
      <c r="ET88" s="36">
        <f t="shared" si="89"/>
        <v>65.3</v>
      </c>
      <c r="EU88" s="36">
        <f t="shared" si="90"/>
        <v>77.400000000000006</v>
      </c>
      <c r="EV88" s="36">
        <f t="shared" si="91"/>
        <v>86.5</v>
      </c>
      <c r="EW88" s="36">
        <f t="shared" si="92"/>
        <v>92.5</v>
      </c>
      <c r="EX88" s="36">
        <f t="shared" si="93"/>
        <v>96.4</v>
      </c>
      <c r="EY88" s="36">
        <f t="shared" si="94"/>
        <v>93</v>
      </c>
      <c r="EZ88" s="36">
        <f t="shared" si="95"/>
        <v>90.4</v>
      </c>
      <c r="FA88" s="36">
        <f t="shared" si="96"/>
        <v>83.7</v>
      </c>
      <c r="FB88" s="35">
        <v>93</v>
      </c>
      <c r="FC88" s="36">
        <f t="shared" si="97"/>
        <v>70.7</v>
      </c>
      <c r="FD88" s="36">
        <f t="shared" si="98"/>
        <v>82</v>
      </c>
      <c r="FE88" s="36">
        <f t="shared" si="99"/>
        <v>89.3</v>
      </c>
      <c r="FF88" s="36">
        <f t="shared" si="100"/>
        <v>93.3</v>
      </c>
      <c r="FG88" s="36">
        <f t="shared" si="101"/>
        <v>95.5</v>
      </c>
      <c r="FH88" s="36">
        <f t="shared" si="102"/>
        <v>93</v>
      </c>
      <c r="FI88" s="36">
        <f t="shared" si="103"/>
        <v>90.1</v>
      </c>
      <c r="FJ88" s="36">
        <f t="shared" si="104"/>
        <v>83</v>
      </c>
      <c r="FK88" s="35">
        <v>94</v>
      </c>
      <c r="FL88" s="36">
        <f t="shared" si="105"/>
        <v>75.599999999999994</v>
      </c>
      <c r="FM88" s="36">
        <f t="shared" si="106"/>
        <v>84.2</v>
      </c>
      <c r="FN88" s="36">
        <f t="shared" si="107"/>
        <v>90.1</v>
      </c>
      <c r="FO88" s="36">
        <f t="shared" si="108"/>
        <v>93.6</v>
      </c>
      <c r="FP88" s="36">
        <f t="shared" si="109"/>
        <v>96.2</v>
      </c>
      <c r="FQ88" s="36">
        <f t="shared" si="110"/>
        <v>91.3</v>
      </c>
      <c r="FR88" s="36">
        <f t="shared" si="111"/>
        <v>87.9</v>
      </c>
      <c r="FS88" s="36">
        <f t="shared" si="112"/>
        <v>81.900000000000006</v>
      </c>
      <c r="FT88" s="35">
        <v>95</v>
      </c>
      <c r="FU88" s="36">
        <f t="shared" si="113"/>
        <v>77.599999999999994</v>
      </c>
      <c r="FV88" s="36">
        <f t="shared" si="114"/>
        <v>88</v>
      </c>
      <c r="FW88" s="36">
        <f t="shared" si="115"/>
        <v>93.4</v>
      </c>
      <c r="FX88" s="36">
        <f t="shared" si="116"/>
        <v>93.8</v>
      </c>
      <c r="FY88" s="36">
        <f t="shared" si="117"/>
        <v>94.2</v>
      </c>
      <c r="FZ88" s="36">
        <f t="shared" si="118"/>
        <v>91.4</v>
      </c>
      <c r="GA88" s="36">
        <f t="shared" si="119"/>
        <v>87.9</v>
      </c>
      <c r="GB88" s="36">
        <f t="shared" si="120"/>
        <v>79.900000000000006</v>
      </c>
      <c r="GC88" s="35">
        <v>88</v>
      </c>
      <c r="GD88" s="36">
        <f t="shared" si="121"/>
        <v>-2.3603849250278586E-2</v>
      </c>
      <c r="GE88" s="36">
        <f t="shared" si="122"/>
        <v>-2.3544224454084883E-2</v>
      </c>
      <c r="GF88" s="35">
        <v>89</v>
      </c>
      <c r="GG88" s="36">
        <f t="shared" si="123"/>
        <v>-1.2384835451356935E-2</v>
      </c>
      <c r="GH88" s="36">
        <f t="shared" si="124"/>
        <v>-1.1998855162644873E-2</v>
      </c>
      <c r="GI88" s="35">
        <v>90</v>
      </c>
      <c r="GJ88" s="36">
        <f t="shared" si="125"/>
        <v>-2.0040529691527809E-2</v>
      </c>
      <c r="GK88" s="36">
        <f t="shared" si="126"/>
        <v>-1.9627671504537147E-2</v>
      </c>
      <c r="GL88" s="35">
        <v>91</v>
      </c>
      <c r="GM88" s="36">
        <f t="shared" si="127"/>
        <v>-2.9994818512207644E-2</v>
      </c>
      <c r="GN88" s="36">
        <f t="shared" si="128"/>
        <v>-2.8499066434065412E-2</v>
      </c>
      <c r="GO88" s="35">
        <v>92</v>
      </c>
      <c r="GP88" s="36">
        <f t="shared" si="129"/>
        <v>1.1033250097071345E-2</v>
      </c>
      <c r="GQ88" s="36">
        <f t="shared" si="130"/>
        <v>1.2508825519844891E-2</v>
      </c>
      <c r="GR88" s="35">
        <v>93</v>
      </c>
      <c r="GS88" s="36">
        <f t="shared" si="131"/>
        <v>3.2452499206684138E-2</v>
      </c>
      <c r="GT88" s="36">
        <f t="shared" si="132"/>
        <v>3.7596330632538866E-2</v>
      </c>
      <c r="GU88" s="35">
        <v>94</v>
      </c>
      <c r="GV88" s="36">
        <f t="shared" si="133"/>
        <v>4.2495075939370963E-2</v>
      </c>
      <c r="GW88" s="36">
        <f t="shared" si="134"/>
        <v>5.8447665967733542E-2</v>
      </c>
      <c r="GX88" s="35">
        <v>95</v>
      </c>
      <c r="GY88" s="36">
        <f t="shared" si="135"/>
        <v>-2.9037543498589002E-5</v>
      </c>
      <c r="GZ88" s="36">
        <f t="shared" si="136"/>
        <v>2.5034014590687548E-2</v>
      </c>
      <c r="HA88" s="35">
        <v>-1.2</v>
      </c>
      <c r="HB88" s="35">
        <v>-0.49</v>
      </c>
      <c r="HC88" s="35">
        <v>0.14000000000000001</v>
      </c>
      <c r="HD88" s="35">
        <v>1.56</v>
      </c>
      <c r="HE88" s="35">
        <v>-2.98</v>
      </c>
      <c r="HF88" s="35">
        <v>-1.01</v>
      </c>
      <c r="HG88" s="35">
        <v>0.85</v>
      </c>
      <c r="HH88" s="35">
        <v>3.14</v>
      </c>
    </row>
    <row r="89" spans="1:216" x14ac:dyDescent="0.2">
      <c r="A89" s="8">
        <v>79</v>
      </c>
      <c r="D89" s="8" t="s">
        <v>962</v>
      </c>
      <c r="E89" s="29"/>
      <c r="F89" s="29"/>
      <c r="G89" s="29"/>
      <c r="H89" s="29"/>
      <c r="I89" s="29"/>
      <c r="J89" s="29"/>
      <c r="K89" s="29"/>
      <c r="L89" s="29"/>
      <c r="M89" s="30"/>
      <c r="N89" s="30"/>
      <c r="O89" s="30"/>
      <c r="P89" s="30"/>
      <c r="Q89" s="30"/>
      <c r="R89" s="30"/>
      <c r="S89" s="30"/>
      <c r="T89" s="30"/>
      <c r="U89" s="31">
        <f t="shared" si="40"/>
        <v>0</v>
      </c>
      <c r="V89" s="31">
        <f t="shared" si="41"/>
        <v>0</v>
      </c>
      <c r="W89" s="31">
        <f t="shared" si="42"/>
        <v>0</v>
      </c>
      <c r="X89" s="31">
        <f t="shared" si="43"/>
        <v>0</v>
      </c>
      <c r="Y89" s="31">
        <f t="shared" si="44"/>
        <v>0</v>
      </c>
      <c r="Z89" s="31">
        <f t="shared" si="45"/>
        <v>0</v>
      </c>
      <c r="AA89" s="31">
        <f t="shared" si="46"/>
        <v>0</v>
      </c>
      <c r="AB89" s="31">
        <f t="shared" si="47"/>
        <v>0</v>
      </c>
      <c r="AC89" s="32">
        <f t="shared" si="138"/>
        <v>-1.4641977937706968E-2</v>
      </c>
      <c r="AD89" s="32">
        <f t="shared" si="139"/>
        <v>2.4910512713808348E-2</v>
      </c>
      <c r="AE89" s="32">
        <f t="shared" si="140"/>
        <v>4.5595616594547202E-2</v>
      </c>
      <c r="AF89" s="33">
        <f t="shared" si="48"/>
        <v>65.3</v>
      </c>
      <c r="AG89" s="33">
        <f t="shared" si="49"/>
        <v>75.400000000000006</v>
      </c>
      <c r="AH89" s="33">
        <f t="shared" si="50"/>
        <v>82.9</v>
      </c>
      <c r="AI89" s="33">
        <f t="shared" si="51"/>
        <v>88.3</v>
      </c>
      <c r="AJ89" s="33">
        <f t="shared" si="52"/>
        <v>91.5</v>
      </c>
      <c r="AK89" s="33">
        <f t="shared" si="53"/>
        <v>92.7</v>
      </c>
      <c r="AL89" s="33">
        <f t="shared" si="54"/>
        <v>92.5</v>
      </c>
      <c r="AM89" s="33">
        <f t="shared" si="55"/>
        <v>90.4</v>
      </c>
      <c r="AN89" s="32">
        <f t="shared" si="56"/>
        <v>1.5128685188023212</v>
      </c>
      <c r="AO89" s="34">
        <v>1</v>
      </c>
      <c r="AP89" s="35">
        <v>51.4</v>
      </c>
      <c r="AQ89" s="35">
        <v>62.6</v>
      </c>
      <c r="AR89" s="35">
        <v>70.8</v>
      </c>
      <c r="AS89" s="35">
        <v>81</v>
      </c>
      <c r="AT89" s="35">
        <v>90.4</v>
      </c>
      <c r="AU89" s="35">
        <v>96.2</v>
      </c>
      <c r="AV89" s="35">
        <v>94.7</v>
      </c>
      <c r="AW89" s="35">
        <v>92.3</v>
      </c>
      <c r="AX89" s="34">
        <v>2</v>
      </c>
      <c r="AY89" s="35">
        <v>59.5</v>
      </c>
      <c r="AZ89" s="35">
        <v>68.900000000000006</v>
      </c>
      <c r="BA89" s="35">
        <v>78.3</v>
      </c>
      <c r="BB89" s="35">
        <v>84.3</v>
      </c>
      <c r="BC89" s="35">
        <v>92.8</v>
      </c>
      <c r="BD89" s="35">
        <v>96.3</v>
      </c>
      <c r="BE89" s="35">
        <v>94</v>
      </c>
      <c r="BF89" s="35">
        <v>90</v>
      </c>
      <c r="BG89" s="34">
        <v>3</v>
      </c>
      <c r="BH89" s="35">
        <v>59.8</v>
      </c>
      <c r="BI89" s="35">
        <v>71.099999999999994</v>
      </c>
      <c r="BJ89" s="35">
        <v>80.8</v>
      </c>
      <c r="BK89" s="35">
        <v>88</v>
      </c>
      <c r="BL89" s="35">
        <v>95</v>
      </c>
      <c r="BM89" s="35">
        <v>94.4</v>
      </c>
      <c r="BN89" s="35">
        <v>94.1</v>
      </c>
      <c r="BO89" s="35">
        <v>89</v>
      </c>
      <c r="BP89" s="34">
        <v>4</v>
      </c>
      <c r="BQ89" s="35">
        <v>65.400000000000006</v>
      </c>
      <c r="BR89" s="35">
        <v>77.2</v>
      </c>
      <c r="BS89" s="35">
        <v>84.5</v>
      </c>
      <c r="BT89" s="35">
        <v>89.8</v>
      </c>
      <c r="BU89" s="35">
        <v>95.5</v>
      </c>
      <c r="BV89" s="35">
        <v>94.3</v>
      </c>
      <c r="BW89" s="35">
        <v>92.5</v>
      </c>
      <c r="BX89" s="35">
        <v>88.8</v>
      </c>
      <c r="BY89" s="34">
        <v>5</v>
      </c>
      <c r="BZ89" s="35">
        <v>65.3</v>
      </c>
      <c r="CA89" s="35">
        <v>77.400000000000006</v>
      </c>
      <c r="CB89" s="35">
        <v>86.5</v>
      </c>
      <c r="CC89" s="35">
        <v>92.5</v>
      </c>
      <c r="CD89" s="35">
        <v>96.4</v>
      </c>
      <c r="CE89" s="35">
        <v>93</v>
      </c>
      <c r="CF89" s="35">
        <v>90.4</v>
      </c>
      <c r="CG89" s="35">
        <v>83.7</v>
      </c>
      <c r="CH89" s="34">
        <v>6</v>
      </c>
      <c r="CI89" s="35">
        <v>70.7</v>
      </c>
      <c r="CJ89" s="35">
        <v>82</v>
      </c>
      <c r="CK89" s="35">
        <v>89.3</v>
      </c>
      <c r="CL89" s="35">
        <v>93.3</v>
      </c>
      <c r="CM89" s="35">
        <v>95.5</v>
      </c>
      <c r="CN89" s="35">
        <v>93</v>
      </c>
      <c r="CO89" s="35">
        <v>90.1</v>
      </c>
      <c r="CP89" s="35">
        <v>83</v>
      </c>
      <c r="CQ89" s="34">
        <v>7</v>
      </c>
      <c r="CR89" s="35">
        <v>75.599999999999994</v>
      </c>
      <c r="CS89" s="35">
        <v>84.2</v>
      </c>
      <c r="CT89" s="35">
        <v>90.1</v>
      </c>
      <c r="CU89" s="35">
        <v>93.6</v>
      </c>
      <c r="CV89" s="35">
        <v>96.2</v>
      </c>
      <c r="CW89" s="35">
        <v>91.3</v>
      </c>
      <c r="CX89" s="35">
        <v>87.9</v>
      </c>
      <c r="CY89" s="35">
        <v>81.900000000000006</v>
      </c>
      <c r="CZ89" s="34">
        <v>8</v>
      </c>
      <c r="DA89" s="35">
        <v>77.599999999999994</v>
      </c>
      <c r="DB89" s="35">
        <v>88</v>
      </c>
      <c r="DC89" s="35">
        <v>93.4</v>
      </c>
      <c r="DD89" s="35">
        <v>93.8</v>
      </c>
      <c r="DE89" s="35">
        <v>94.2</v>
      </c>
      <c r="DF89" s="35">
        <v>91.4</v>
      </c>
      <c r="DG89" s="35">
        <v>87.9</v>
      </c>
      <c r="DH89" s="35">
        <v>79.900000000000006</v>
      </c>
      <c r="DI89" s="35">
        <v>1</v>
      </c>
      <c r="DJ89" s="36">
        <f t="shared" si="57"/>
        <v>51.4</v>
      </c>
      <c r="DK89" s="36">
        <f t="shared" si="58"/>
        <v>62.6</v>
      </c>
      <c r="DL89" s="36">
        <f t="shared" si="59"/>
        <v>70.8</v>
      </c>
      <c r="DM89" s="36">
        <f t="shared" si="60"/>
        <v>81</v>
      </c>
      <c r="DN89" s="36">
        <f t="shared" si="61"/>
        <v>90.4</v>
      </c>
      <c r="DO89" s="36">
        <f t="shared" si="62"/>
        <v>96.2</v>
      </c>
      <c r="DP89" s="36">
        <f t="shared" si="63"/>
        <v>94.7</v>
      </c>
      <c r="DQ89" s="36">
        <f t="shared" si="64"/>
        <v>92.3</v>
      </c>
      <c r="DR89" s="35">
        <v>90</v>
      </c>
      <c r="DS89" s="36">
        <f t="shared" si="65"/>
        <v>59.5</v>
      </c>
      <c r="DT89" s="36">
        <f t="shared" si="66"/>
        <v>68.900000000000006</v>
      </c>
      <c r="DU89" s="36">
        <f t="shared" si="67"/>
        <v>78.3</v>
      </c>
      <c r="DV89" s="36">
        <f t="shared" si="68"/>
        <v>84.3</v>
      </c>
      <c r="DW89" s="36">
        <f t="shared" si="69"/>
        <v>92.8</v>
      </c>
      <c r="DX89" s="36">
        <f t="shared" si="70"/>
        <v>96.3</v>
      </c>
      <c r="DY89" s="36">
        <f t="shared" si="71"/>
        <v>94</v>
      </c>
      <c r="DZ89" s="36">
        <f t="shared" si="72"/>
        <v>90</v>
      </c>
      <c r="EA89" s="35">
        <v>91</v>
      </c>
      <c r="EB89" s="36">
        <f t="shared" si="73"/>
        <v>59.8</v>
      </c>
      <c r="EC89" s="36">
        <f t="shared" si="74"/>
        <v>71.099999999999994</v>
      </c>
      <c r="ED89" s="36">
        <f t="shared" si="75"/>
        <v>80.8</v>
      </c>
      <c r="EE89" s="36">
        <f t="shared" si="76"/>
        <v>88</v>
      </c>
      <c r="EF89" s="36">
        <f t="shared" si="77"/>
        <v>95</v>
      </c>
      <c r="EG89" s="36">
        <f t="shared" si="78"/>
        <v>94.4</v>
      </c>
      <c r="EH89" s="36">
        <f t="shared" si="79"/>
        <v>94.1</v>
      </c>
      <c r="EI89" s="36">
        <f t="shared" si="80"/>
        <v>89</v>
      </c>
      <c r="EJ89" s="35">
        <v>92</v>
      </c>
      <c r="EK89" s="36">
        <f t="shared" si="81"/>
        <v>65.400000000000006</v>
      </c>
      <c r="EL89" s="36">
        <f t="shared" si="82"/>
        <v>77.2</v>
      </c>
      <c r="EM89" s="36">
        <f t="shared" si="83"/>
        <v>84.5</v>
      </c>
      <c r="EN89" s="36">
        <f t="shared" si="84"/>
        <v>89.8</v>
      </c>
      <c r="EO89" s="36">
        <f t="shared" si="85"/>
        <v>95.5</v>
      </c>
      <c r="EP89" s="36">
        <f t="shared" si="86"/>
        <v>94.3</v>
      </c>
      <c r="EQ89" s="36">
        <f t="shared" si="87"/>
        <v>92.5</v>
      </c>
      <c r="ER89" s="36">
        <f t="shared" si="88"/>
        <v>88.8</v>
      </c>
      <c r="ES89" s="35">
        <v>93</v>
      </c>
      <c r="ET89" s="36">
        <f t="shared" si="89"/>
        <v>65.3</v>
      </c>
      <c r="EU89" s="36">
        <f t="shared" si="90"/>
        <v>77.400000000000006</v>
      </c>
      <c r="EV89" s="36">
        <f t="shared" si="91"/>
        <v>86.5</v>
      </c>
      <c r="EW89" s="36">
        <f t="shared" si="92"/>
        <v>92.5</v>
      </c>
      <c r="EX89" s="36">
        <f t="shared" si="93"/>
        <v>96.4</v>
      </c>
      <c r="EY89" s="36">
        <f t="shared" si="94"/>
        <v>93</v>
      </c>
      <c r="EZ89" s="36">
        <f t="shared" si="95"/>
        <v>90.4</v>
      </c>
      <c r="FA89" s="36">
        <f t="shared" si="96"/>
        <v>83.7</v>
      </c>
      <c r="FB89" s="35">
        <v>94</v>
      </c>
      <c r="FC89" s="36">
        <f t="shared" si="97"/>
        <v>70.7</v>
      </c>
      <c r="FD89" s="36">
        <f t="shared" si="98"/>
        <v>82</v>
      </c>
      <c r="FE89" s="36">
        <f t="shared" si="99"/>
        <v>89.3</v>
      </c>
      <c r="FF89" s="36">
        <f t="shared" si="100"/>
        <v>93.3</v>
      </c>
      <c r="FG89" s="36">
        <f t="shared" si="101"/>
        <v>95.5</v>
      </c>
      <c r="FH89" s="36">
        <f t="shared" si="102"/>
        <v>93</v>
      </c>
      <c r="FI89" s="36">
        <f t="shared" si="103"/>
        <v>90.1</v>
      </c>
      <c r="FJ89" s="36">
        <f t="shared" si="104"/>
        <v>83</v>
      </c>
      <c r="FK89" s="35">
        <v>95</v>
      </c>
      <c r="FL89" s="36">
        <f t="shared" si="105"/>
        <v>75.599999999999994</v>
      </c>
      <c r="FM89" s="36">
        <f t="shared" si="106"/>
        <v>84.2</v>
      </c>
      <c r="FN89" s="36">
        <f t="shared" si="107"/>
        <v>90.1</v>
      </c>
      <c r="FO89" s="36">
        <f t="shared" si="108"/>
        <v>93.6</v>
      </c>
      <c r="FP89" s="36">
        <f t="shared" si="109"/>
        <v>96.2</v>
      </c>
      <c r="FQ89" s="36">
        <f t="shared" si="110"/>
        <v>91.3</v>
      </c>
      <c r="FR89" s="36">
        <f t="shared" si="111"/>
        <v>87.9</v>
      </c>
      <c r="FS89" s="36">
        <f t="shared" si="112"/>
        <v>81.900000000000006</v>
      </c>
      <c r="FT89" s="35">
        <v>96</v>
      </c>
      <c r="FU89" s="36">
        <f t="shared" si="113"/>
        <v>77.599999999999994</v>
      </c>
      <c r="FV89" s="36">
        <f t="shared" si="114"/>
        <v>88</v>
      </c>
      <c r="FW89" s="36">
        <f t="shared" si="115"/>
        <v>93.4</v>
      </c>
      <c r="FX89" s="36">
        <f t="shared" si="116"/>
        <v>93.8</v>
      </c>
      <c r="FY89" s="36">
        <f t="shared" si="117"/>
        <v>94.2</v>
      </c>
      <c r="FZ89" s="36">
        <f t="shared" si="118"/>
        <v>91.4</v>
      </c>
      <c r="GA89" s="36">
        <f t="shared" si="119"/>
        <v>87.9</v>
      </c>
      <c r="GB89" s="36">
        <f t="shared" si="120"/>
        <v>79.900000000000006</v>
      </c>
      <c r="GC89" s="35">
        <v>89</v>
      </c>
      <c r="GD89" s="36">
        <f t="shared" si="121"/>
        <v>-2.3603849250278586E-2</v>
      </c>
      <c r="GE89" s="36">
        <f t="shared" si="122"/>
        <v>-2.3544224454084883E-2</v>
      </c>
      <c r="GF89" s="35">
        <v>90</v>
      </c>
      <c r="GG89" s="36">
        <f t="shared" si="123"/>
        <v>-1.2384835451356935E-2</v>
      </c>
      <c r="GH89" s="36">
        <f t="shared" si="124"/>
        <v>-1.1998855162644873E-2</v>
      </c>
      <c r="GI89" s="35">
        <v>91</v>
      </c>
      <c r="GJ89" s="36">
        <f t="shared" si="125"/>
        <v>-2.0040529691527809E-2</v>
      </c>
      <c r="GK89" s="36">
        <f t="shared" si="126"/>
        <v>-1.9627671504537147E-2</v>
      </c>
      <c r="GL89" s="35">
        <v>92</v>
      </c>
      <c r="GM89" s="36">
        <f t="shared" si="127"/>
        <v>-2.9994818512207644E-2</v>
      </c>
      <c r="GN89" s="36">
        <f t="shared" si="128"/>
        <v>-2.8499066434065412E-2</v>
      </c>
      <c r="GO89" s="35">
        <v>93</v>
      </c>
      <c r="GP89" s="36">
        <f t="shared" si="129"/>
        <v>1.1033250097071345E-2</v>
      </c>
      <c r="GQ89" s="36">
        <f t="shared" si="130"/>
        <v>1.2508825519844891E-2</v>
      </c>
      <c r="GR89" s="35">
        <v>94</v>
      </c>
      <c r="GS89" s="36">
        <f t="shared" si="131"/>
        <v>3.2452499206684138E-2</v>
      </c>
      <c r="GT89" s="36">
        <f t="shared" si="132"/>
        <v>3.7596330632538866E-2</v>
      </c>
      <c r="GU89" s="35">
        <v>95</v>
      </c>
      <c r="GV89" s="36">
        <f t="shared" si="133"/>
        <v>4.2495075939370963E-2</v>
      </c>
      <c r="GW89" s="36">
        <f t="shared" si="134"/>
        <v>5.8447665967733542E-2</v>
      </c>
      <c r="GX89" s="35">
        <v>96</v>
      </c>
      <c r="GY89" s="36">
        <f t="shared" si="135"/>
        <v>-2.9037543498589002E-5</v>
      </c>
      <c r="GZ89" s="36">
        <f t="shared" si="136"/>
        <v>2.5034014590687548E-2</v>
      </c>
      <c r="HA89" s="35">
        <v>-1.2</v>
      </c>
      <c r="HB89" s="35">
        <v>-0.49</v>
      </c>
      <c r="HC89" s="35">
        <v>0.14000000000000001</v>
      </c>
      <c r="HD89" s="35">
        <v>1.56</v>
      </c>
      <c r="HE89" s="35">
        <v>-2.98</v>
      </c>
      <c r="HF89" s="35">
        <v>-1.01</v>
      </c>
      <c r="HG89" s="35">
        <v>0.85</v>
      </c>
      <c r="HH89" s="35">
        <v>3.14</v>
      </c>
    </row>
    <row r="90" spans="1:216" x14ac:dyDescent="0.2">
      <c r="A90" s="8">
        <v>80</v>
      </c>
      <c r="D90" s="8" t="s">
        <v>963</v>
      </c>
      <c r="E90" s="29"/>
      <c r="F90" s="29"/>
      <c r="G90" s="29"/>
      <c r="H90" s="29"/>
      <c r="I90" s="29"/>
      <c r="J90" s="29"/>
      <c r="K90" s="29"/>
      <c r="L90" s="29"/>
      <c r="M90" s="30"/>
      <c r="N90" s="30"/>
      <c r="O90" s="30"/>
      <c r="P90" s="30"/>
      <c r="Q90" s="30"/>
      <c r="R90" s="30"/>
      <c r="S90" s="30"/>
      <c r="T90" s="30"/>
      <c r="U90" s="31">
        <f t="shared" si="40"/>
        <v>0</v>
      </c>
      <c r="V90" s="31">
        <f t="shared" si="41"/>
        <v>0</v>
      </c>
      <c r="W90" s="31">
        <f t="shared" si="42"/>
        <v>0</v>
      </c>
      <c r="X90" s="31">
        <f t="shared" si="43"/>
        <v>0</v>
      </c>
      <c r="Y90" s="31">
        <f t="shared" si="44"/>
        <v>0</v>
      </c>
      <c r="Z90" s="31">
        <f t="shared" si="45"/>
        <v>0</v>
      </c>
      <c r="AA90" s="31">
        <f t="shared" si="46"/>
        <v>0</v>
      </c>
      <c r="AB90" s="31">
        <f t="shared" si="47"/>
        <v>0</v>
      </c>
      <c r="AC90" s="32">
        <f t="shared" si="138"/>
        <v>-1.4641977937706968E-2</v>
      </c>
      <c r="AD90" s="32">
        <f t="shared" si="139"/>
        <v>2.4910512713808348E-2</v>
      </c>
      <c r="AE90" s="32">
        <f t="shared" si="140"/>
        <v>4.5595616594547202E-2</v>
      </c>
      <c r="AF90" s="33">
        <f t="shared" si="48"/>
        <v>65.3</v>
      </c>
      <c r="AG90" s="33">
        <f t="shared" si="49"/>
        <v>75.400000000000006</v>
      </c>
      <c r="AH90" s="33">
        <f t="shared" si="50"/>
        <v>82.9</v>
      </c>
      <c r="AI90" s="33">
        <f t="shared" si="51"/>
        <v>88.3</v>
      </c>
      <c r="AJ90" s="33">
        <f t="shared" si="52"/>
        <v>91.5</v>
      </c>
      <c r="AK90" s="33">
        <f t="shared" si="53"/>
        <v>92.7</v>
      </c>
      <c r="AL90" s="33">
        <f t="shared" si="54"/>
        <v>92.5</v>
      </c>
      <c r="AM90" s="33">
        <f t="shared" si="55"/>
        <v>90.4</v>
      </c>
      <c r="AN90" s="32">
        <f t="shared" si="56"/>
        <v>1.5128685188023212</v>
      </c>
      <c r="AO90" s="34">
        <v>1</v>
      </c>
      <c r="AP90" s="35">
        <v>51.4</v>
      </c>
      <c r="AQ90" s="35">
        <v>62.6</v>
      </c>
      <c r="AR90" s="35">
        <v>70.8</v>
      </c>
      <c r="AS90" s="35">
        <v>81</v>
      </c>
      <c r="AT90" s="35">
        <v>90.4</v>
      </c>
      <c r="AU90" s="35">
        <v>96.2</v>
      </c>
      <c r="AV90" s="35">
        <v>94.7</v>
      </c>
      <c r="AW90" s="35">
        <v>92.3</v>
      </c>
      <c r="AX90" s="34">
        <v>2</v>
      </c>
      <c r="AY90" s="35">
        <v>59.5</v>
      </c>
      <c r="AZ90" s="35">
        <v>68.900000000000006</v>
      </c>
      <c r="BA90" s="35">
        <v>78.3</v>
      </c>
      <c r="BB90" s="35">
        <v>84.3</v>
      </c>
      <c r="BC90" s="35">
        <v>92.8</v>
      </c>
      <c r="BD90" s="35">
        <v>96.3</v>
      </c>
      <c r="BE90" s="35">
        <v>94</v>
      </c>
      <c r="BF90" s="35">
        <v>90</v>
      </c>
      <c r="BG90" s="34">
        <v>3</v>
      </c>
      <c r="BH90" s="35">
        <v>59.8</v>
      </c>
      <c r="BI90" s="35">
        <v>71.099999999999994</v>
      </c>
      <c r="BJ90" s="35">
        <v>80.8</v>
      </c>
      <c r="BK90" s="35">
        <v>88</v>
      </c>
      <c r="BL90" s="35">
        <v>95</v>
      </c>
      <c r="BM90" s="35">
        <v>94.4</v>
      </c>
      <c r="BN90" s="35">
        <v>94.1</v>
      </c>
      <c r="BO90" s="35">
        <v>89</v>
      </c>
      <c r="BP90" s="34">
        <v>4</v>
      </c>
      <c r="BQ90" s="35">
        <v>65.400000000000006</v>
      </c>
      <c r="BR90" s="35">
        <v>77.2</v>
      </c>
      <c r="BS90" s="35">
        <v>84.5</v>
      </c>
      <c r="BT90" s="35">
        <v>89.8</v>
      </c>
      <c r="BU90" s="35">
        <v>95.5</v>
      </c>
      <c r="BV90" s="35">
        <v>94.3</v>
      </c>
      <c r="BW90" s="35">
        <v>92.5</v>
      </c>
      <c r="BX90" s="35">
        <v>88.8</v>
      </c>
      <c r="BY90" s="34">
        <v>5</v>
      </c>
      <c r="BZ90" s="35">
        <v>65.3</v>
      </c>
      <c r="CA90" s="35">
        <v>77.400000000000006</v>
      </c>
      <c r="CB90" s="35">
        <v>86.5</v>
      </c>
      <c r="CC90" s="35">
        <v>92.5</v>
      </c>
      <c r="CD90" s="35">
        <v>96.4</v>
      </c>
      <c r="CE90" s="35">
        <v>93</v>
      </c>
      <c r="CF90" s="35">
        <v>90.4</v>
      </c>
      <c r="CG90" s="35">
        <v>83.7</v>
      </c>
      <c r="CH90" s="34">
        <v>6</v>
      </c>
      <c r="CI90" s="35">
        <v>70.7</v>
      </c>
      <c r="CJ90" s="35">
        <v>82</v>
      </c>
      <c r="CK90" s="35">
        <v>89.3</v>
      </c>
      <c r="CL90" s="35">
        <v>93.3</v>
      </c>
      <c r="CM90" s="35">
        <v>95.5</v>
      </c>
      <c r="CN90" s="35">
        <v>93</v>
      </c>
      <c r="CO90" s="35">
        <v>90.1</v>
      </c>
      <c r="CP90" s="35">
        <v>83</v>
      </c>
      <c r="CQ90" s="34">
        <v>7</v>
      </c>
      <c r="CR90" s="35">
        <v>75.599999999999994</v>
      </c>
      <c r="CS90" s="35">
        <v>84.2</v>
      </c>
      <c r="CT90" s="35">
        <v>90.1</v>
      </c>
      <c r="CU90" s="35">
        <v>93.6</v>
      </c>
      <c r="CV90" s="35">
        <v>96.2</v>
      </c>
      <c r="CW90" s="35">
        <v>91.3</v>
      </c>
      <c r="CX90" s="35">
        <v>87.9</v>
      </c>
      <c r="CY90" s="35">
        <v>81.900000000000006</v>
      </c>
      <c r="CZ90" s="34">
        <v>8</v>
      </c>
      <c r="DA90" s="35">
        <v>77.599999999999994</v>
      </c>
      <c r="DB90" s="35">
        <v>88</v>
      </c>
      <c r="DC90" s="35">
        <v>93.4</v>
      </c>
      <c r="DD90" s="35">
        <v>93.8</v>
      </c>
      <c r="DE90" s="35">
        <v>94.2</v>
      </c>
      <c r="DF90" s="35">
        <v>91.4</v>
      </c>
      <c r="DG90" s="35">
        <v>87.9</v>
      </c>
      <c r="DH90" s="35">
        <v>79.900000000000006</v>
      </c>
      <c r="DI90" s="35">
        <v>1</v>
      </c>
      <c r="DJ90" s="36">
        <f t="shared" si="57"/>
        <v>51.4</v>
      </c>
      <c r="DK90" s="36">
        <f t="shared" si="58"/>
        <v>62.6</v>
      </c>
      <c r="DL90" s="36">
        <f t="shared" si="59"/>
        <v>70.8</v>
      </c>
      <c r="DM90" s="36">
        <f t="shared" si="60"/>
        <v>81</v>
      </c>
      <c r="DN90" s="36">
        <f t="shared" si="61"/>
        <v>90.4</v>
      </c>
      <c r="DO90" s="36">
        <f t="shared" si="62"/>
        <v>96.2</v>
      </c>
      <c r="DP90" s="36">
        <f t="shared" si="63"/>
        <v>94.7</v>
      </c>
      <c r="DQ90" s="36">
        <f t="shared" si="64"/>
        <v>92.3</v>
      </c>
      <c r="DR90" s="35">
        <v>91</v>
      </c>
      <c r="DS90" s="36">
        <f t="shared" si="65"/>
        <v>59.5</v>
      </c>
      <c r="DT90" s="36">
        <f t="shared" si="66"/>
        <v>68.900000000000006</v>
      </c>
      <c r="DU90" s="36">
        <f t="shared" si="67"/>
        <v>78.3</v>
      </c>
      <c r="DV90" s="36">
        <f t="shared" si="68"/>
        <v>84.3</v>
      </c>
      <c r="DW90" s="36">
        <f t="shared" si="69"/>
        <v>92.8</v>
      </c>
      <c r="DX90" s="36">
        <f t="shared" si="70"/>
        <v>96.3</v>
      </c>
      <c r="DY90" s="36">
        <f t="shared" si="71"/>
        <v>94</v>
      </c>
      <c r="DZ90" s="36">
        <f t="shared" si="72"/>
        <v>90</v>
      </c>
      <c r="EA90" s="35">
        <v>92</v>
      </c>
      <c r="EB90" s="36">
        <f t="shared" si="73"/>
        <v>59.8</v>
      </c>
      <c r="EC90" s="36">
        <f t="shared" si="74"/>
        <v>71.099999999999994</v>
      </c>
      <c r="ED90" s="36">
        <f t="shared" si="75"/>
        <v>80.8</v>
      </c>
      <c r="EE90" s="36">
        <f t="shared" si="76"/>
        <v>88</v>
      </c>
      <c r="EF90" s="36">
        <f t="shared" si="77"/>
        <v>95</v>
      </c>
      <c r="EG90" s="36">
        <f t="shared" si="78"/>
        <v>94.4</v>
      </c>
      <c r="EH90" s="36">
        <f t="shared" si="79"/>
        <v>94.1</v>
      </c>
      <c r="EI90" s="36">
        <f t="shared" si="80"/>
        <v>89</v>
      </c>
      <c r="EJ90" s="35">
        <v>93</v>
      </c>
      <c r="EK90" s="36">
        <f t="shared" si="81"/>
        <v>65.400000000000006</v>
      </c>
      <c r="EL90" s="36">
        <f t="shared" si="82"/>
        <v>77.2</v>
      </c>
      <c r="EM90" s="36">
        <f t="shared" si="83"/>
        <v>84.5</v>
      </c>
      <c r="EN90" s="36">
        <f t="shared" si="84"/>
        <v>89.8</v>
      </c>
      <c r="EO90" s="36">
        <f t="shared" si="85"/>
        <v>95.5</v>
      </c>
      <c r="EP90" s="36">
        <f t="shared" si="86"/>
        <v>94.3</v>
      </c>
      <c r="EQ90" s="36">
        <f t="shared" si="87"/>
        <v>92.5</v>
      </c>
      <c r="ER90" s="36">
        <f t="shared" si="88"/>
        <v>88.8</v>
      </c>
      <c r="ES90" s="35">
        <v>94</v>
      </c>
      <c r="ET90" s="36">
        <f t="shared" si="89"/>
        <v>65.3</v>
      </c>
      <c r="EU90" s="36">
        <f t="shared" si="90"/>
        <v>77.400000000000006</v>
      </c>
      <c r="EV90" s="36">
        <f t="shared" si="91"/>
        <v>86.5</v>
      </c>
      <c r="EW90" s="36">
        <f t="shared" si="92"/>
        <v>92.5</v>
      </c>
      <c r="EX90" s="36">
        <f t="shared" si="93"/>
        <v>96.4</v>
      </c>
      <c r="EY90" s="36">
        <f t="shared" si="94"/>
        <v>93</v>
      </c>
      <c r="EZ90" s="36">
        <f t="shared" si="95"/>
        <v>90.4</v>
      </c>
      <c r="FA90" s="36">
        <f t="shared" si="96"/>
        <v>83.7</v>
      </c>
      <c r="FB90" s="35">
        <v>95</v>
      </c>
      <c r="FC90" s="36">
        <f t="shared" si="97"/>
        <v>70.7</v>
      </c>
      <c r="FD90" s="36">
        <f t="shared" si="98"/>
        <v>82</v>
      </c>
      <c r="FE90" s="36">
        <f t="shared" si="99"/>
        <v>89.3</v>
      </c>
      <c r="FF90" s="36">
        <f t="shared" si="100"/>
        <v>93.3</v>
      </c>
      <c r="FG90" s="36">
        <f t="shared" si="101"/>
        <v>95.5</v>
      </c>
      <c r="FH90" s="36">
        <f t="shared" si="102"/>
        <v>93</v>
      </c>
      <c r="FI90" s="36">
        <f t="shared" si="103"/>
        <v>90.1</v>
      </c>
      <c r="FJ90" s="36">
        <f t="shared" si="104"/>
        <v>83</v>
      </c>
      <c r="FK90" s="35">
        <v>96</v>
      </c>
      <c r="FL90" s="36">
        <f t="shared" si="105"/>
        <v>75.599999999999994</v>
      </c>
      <c r="FM90" s="36">
        <f t="shared" si="106"/>
        <v>84.2</v>
      </c>
      <c r="FN90" s="36">
        <f t="shared" si="107"/>
        <v>90.1</v>
      </c>
      <c r="FO90" s="36">
        <f t="shared" si="108"/>
        <v>93.6</v>
      </c>
      <c r="FP90" s="36">
        <f t="shared" si="109"/>
        <v>96.2</v>
      </c>
      <c r="FQ90" s="36">
        <f t="shared" si="110"/>
        <v>91.3</v>
      </c>
      <c r="FR90" s="36">
        <f t="shared" si="111"/>
        <v>87.9</v>
      </c>
      <c r="FS90" s="36">
        <f t="shared" si="112"/>
        <v>81.900000000000006</v>
      </c>
      <c r="FT90" s="35">
        <v>97</v>
      </c>
      <c r="FU90" s="36">
        <f t="shared" si="113"/>
        <v>77.599999999999994</v>
      </c>
      <c r="FV90" s="36">
        <f t="shared" si="114"/>
        <v>88</v>
      </c>
      <c r="FW90" s="36">
        <f t="shared" si="115"/>
        <v>93.4</v>
      </c>
      <c r="FX90" s="36">
        <f t="shared" si="116"/>
        <v>93.8</v>
      </c>
      <c r="FY90" s="36">
        <f t="shared" si="117"/>
        <v>94.2</v>
      </c>
      <c r="FZ90" s="36">
        <f t="shared" si="118"/>
        <v>91.4</v>
      </c>
      <c r="GA90" s="36">
        <f t="shared" si="119"/>
        <v>87.9</v>
      </c>
      <c r="GB90" s="36">
        <f t="shared" si="120"/>
        <v>79.900000000000006</v>
      </c>
      <c r="GC90" s="35">
        <v>90</v>
      </c>
      <c r="GD90" s="36">
        <f t="shared" si="121"/>
        <v>-2.3603849250278586E-2</v>
      </c>
      <c r="GE90" s="36">
        <f t="shared" si="122"/>
        <v>-2.3544224454084883E-2</v>
      </c>
      <c r="GF90" s="35">
        <v>91</v>
      </c>
      <c r="GG90" s="36">
        <f t="shared" si="123"/>
        <v>-1.2384835451356935E-2</v>
      </c>
      <c r="GH90" s="36">
        <f t="shared" si="124"/>
        <v>-1.1998855162644873E-2</v>
      </c>
      <c r="GI90" s="35">
        <v>92</v>
      </c>
      <c r="GJ90" s="36">
        <f t="shared" si="125"/>
        <v>-2.0040529691527809E-2</v>
      </c>
      <c r="GK90" s="36">
        <f t="shared" si="126"/>
        <v>-1.9627671504537147E-2</v>
      </c>
      <c r="GL90" s="35">
        <v>93</v>
      </c>
      <c r="GM90" s="36">
        <f t="shared" si="127"/>
        <v>-2.9994818512207644E-2</v>
      </c>
      <c r="GN90" s="36">
        <f t="shared" si="128"/>
        <v>-2.8499066434065412E-2</v>
      </c>
      <c r="GO90" s="35">
        <v>94</v>
      </c>
      <c r="GP90" s="36">
        <f t="shared" si="129"/>
        <v>1.1033250097071345E-2</v>
      </c>
      <c r="GQ90" s="36">
        <f t="shared" si="130"/>
        <v>1.2508825519844891E-2</v>
      </c>
      <c r="GR90" s="35">
        <v>95</v>
      </c>
      <c r="GS90" s="36">
        <f t="shared" si="131"/>
        <v>3.2452499206684138E-2</v>
      </c>
      <c r="GT90" s="36">
        <f t="shared" si="132"/>
        <v>3.7596330632538866E-2</v>
      </c>
      <c r="GU90" s="35">
        <v>96</v>
      </c>
      <c r="GV90" s="36">
        <f t="shared" si="133"/>
        <v>4.2495075939370963E-2</v>
      </c>
      <c r="GW90" s="36">
        <f t="shared" si="134"/>
        <v>5.8447665967733542E-2</v>
      </c>
      <c r="GX90" s="35">
        <v>97</v>
      </c>
      <c r="GY90" s="36">
        <f t="shared" si="135"/>
        <v>-2.9037543498589002E-5</v>
      </c>
      <c r="GZ90" s="36">
        <f t="shared" si="136"/>
        <v>2.5034014590687548E-2</v>
      </c>
      <c r="HA90" s="35">
        <v>-1.2</v>
      </c>
      <c r="HB90" s="35">
        <v>-0.49</v>
      </c>
      <c r="HC90" s="35">
        <v>0.14000000000000001</v>
      </c>
      <c r="HD90" s="35">
        <v>1.56</v>
      </c>
      <c r="HE90" s="35">
        <v>-2.98</v>
      </c>
      <c r="HF90" s="35">
        <v>-1.01</v>
      </c>
      <c r="HG90" s="35">
        <v>0.85</v>
      </c>
      <c r="HH90" s="35">
        <v>3.14</v>
      </c>
    </row>
    <row r="91" spans="1:216" x14ac:dyDescent="0.2">
      <c r="A91" s="8">
        <v>81</v>
      </c>
      <c r="D91" s="8" t="s">
        <v>964</v>
      </c>
      <c r="E91" s="29"/>
      <c r="F91" s="29"/>
      <c r="G91" s="29"/>
      <c r="H91" s="29"/>
      <c r="I91" s="29"/>
      <c r="J91" s="29"/>
      <c r="K91" s="29"/>
      <c r="L91" s="29"/>
      <c r="M91" s="30"/>
      <c r="N91" s="30"/>
      <c r="O91" s="30"/>
      <c r="P91" s="30"/>
      <c r="Q91" s="30"/>
      <c r="R91" s="30"/>
      <c r="S91" s="30"/>
      <c r="T91" s="30"/>
      <c r="U91" s="31">
        <f t="shared" si="40"/>
        <v>0</v>
      </c>
      <c r="V91" s="31">
        <f t="shared" si="41"/>
        <v>0</v>
      </c>
      <c r="W91" s="31">
        <f t="shared" si="42"/>
        <v>0</v>
      </c>
      <c r="X91" s="31">
        <f t="shared" si="43"/>
        <v>0</v>
      </c>
      <c r="Y91" s="31">
        <f t="shared" si="44"/>
        <v>0</v>
      </c>
      <c r="Z91" s="31">
        <f t="shared" si="45"/>
        <v>0</v>
      </c>
      <c r="AA91" s="31">
        <f t="shared" si="46"/>
        <v>0</v>
      </c>
      <c r="AB91" s="31">
        <f t="shared" si="47"/>
        <v>0</v>
      </c>
      <c r="AC91" s="32">
        <f t="shared" si="138"/>
        <v>-1.4641977937706968E-2</v>
      </c>
      <c r="AD91" s="32">
        <f t="shared" si="139"/>
        <v>2.4910512713808348E-2</v>
      </c>
      <c r="AE91" s="32">
        <f t="shared" si="140"/>
        <v>4.5595616594547202E-2</v>
      </c>
      <c r="AF91" s="33">
        <f t="shared" si="48"/>
        <v>65.3</v>
      </c>
      <c r="AG91" s="33">
        <f t="shared" si="49"/>
        <v>75.400000000000006</v>
      </c>
      <c r="AH91" s="33">
        <f t="shared" si="50"/>
        <v>82.9</v>
      </c>
      <c r="AI91" s="33">
        <f t="shared" si="51"/>
        <v>88.3</v>
      </c>
      <c r="AJ91" s="33">
        <f t="shared" si="52"/>
        <v>91.5</v>
      </c>
      <c r="AK91" s="33">
        <f t="shared" si="53"/>
        <v>92.7</v>
      </c>
      <c r="AL91" s="33">
        <f t="shared" si="54"/>
        <v>92.5</v>
      </c>
      <c r="AM91" s="33">
        <f t="shared" si="55"/>
        <v>90.4</v>
      </c>
      <c r="AN91" s="32">
        <f t="shared" si="56"/>
        <v>1.5128685188023212</v>
      </c>
      <c r="AO91" s="34">
        <v>1</v>
      </c>
      <c r="AP91" s="35">
        <v>51.4</v>
      </c>
      <c r="AQ91" s="35">
        <v>62.6</v>
      </c>
      <c r="AR91" s="35">
        <v>70.8</v>
      </c>
      <c r="AS91" s="35">
        <v>81</v>
      </c>
      <c r="AT91" s="35">
        <v>90.4</v>
      </c>
      <c r="AU91" s="35">
        <v>96.2</v>
      </c>
      <c r="AV91" s="35">
        <v>94.7</v>
      </c>
      <c r="AW91" s="35">
        <v>92.3</v>
      </c>
      <c r="AX91" s="34">
        <v>2</v>
      </c>
      <c r="AY91" s="35">
        <v>59.5</v>
      </c>
      <c r="AZ91" s="35">
        <v>68.900000000000006</v>
      </c>
      <c r="BA91" s="35">
        <v>78.3</v>
      </c>
      <c r="BB91" s="35">
        <v>84.3</v>
      </c>
      <c r="BC91" s="35">
        <v>92.8</v>
      </c>
      <c r="BD91" s="35">
        <v>96.3</v>
      </c>
      <c r="BE91" s="35">
        <v>94</v>
      </c>
      <c r="BF91" s="35">
        <v>90</v>
      </c>
      <c r="BG91" s="34">
        <v>3</v>
      </c>
      <c r="BH91" s="35">
        <v>59.8</v>
      </c>
      <c r="BI91" s="35">
        <v>71.099999999999994</v>
      </c>
      <c r="BJ91" s="35">
        <v>80.8</v>
      </c>
      <c r="BK91" s="35">
        <v>88</v>
      </c>
      <c r="BL91" s="35">
        <v>95</v>
      </c>
      <c r="BM91" s="35">
        <v>94.4</v>
      </c>
      <c r="BN91" s="35">
        <v>94.1</v>
      </c>
      <c r="BO91" s="35">
        <v>89</v>
      </c>
      <c r="BP91" s="34">
        <v>4</v>
      </c>
      <c r="BQ91" s="35">
        <v>65.400000000000006</v>
      </c>
      <c r="BR91" s="35">
        <v>77.2</v>
      </c>
      <c r="BS91" s="35">
        <v>84.5</v>
      </c>
      <c r="BT91" s="35">
        <v>89.8</v>
      </c>
      <c r="BU91" s="35">
        <v>95.5</v>
      </c>
      <c r="BV91" s="35">
        <v>94.3</v>
      </c>
      <c r="BW91" s="35">
        <v>92.5</v>
      </c>
      <c r="BX91" s="35">
        <v>88.8</v>
      </c>
      <c r="BY91" s="34">
        <v>5</v>
      </c>
      <c r="BZ91" s="35">
        <v>65.3</v>
      </c>
      <c r="CA91" s="35">
        <v>77.400000000000006</v>
      </c>
      <c r="CB91" s="35">
        <v>86.5</v>
      </c>
      <c r="CC91" s="35">
        <v>92.5</v>
      </c>
      <c r="CD91" s="35">
        <v>96.4</v>
      </c>
      <c r="CE91" s="35">
        <v>93</v>
      </c>
      <c r="CF91" s="35">
        <v>90.4</v>
      </c>
      <c r="CG91" s="35">
        <v>83.7</v>
      </c>
      <c r="CH91" s="34">
        <v>6</v>
      </c>
      <c r="CI91" s="35">
        <v>70.7</v>
      </c>
      <c r="CJ91" s="35">
        <v>82</v>
      </c>
      <c r="CK91" s="35">
        <v>89.3</v>
      </c>
      <c r="CL91" s="35">
        <v>93.3</v>
      </c>
      <c r="CM91" s="35">
        <v>95.5</v>
      </c>
      <c r="CN91" s="35">
        <v>93</v>
      </c>
      <c r="CO91" s="35">
        <v>90.1</v>
      </c>
      <c r="CP91" s="35">
        <v>83</v>
      </c>
      <c r="CQ91" s="34">
        <v>7</v>
      </c>
      <c r="CR91" s="35">
        <v>75.599999999999994</v>
      </c>
      <c r="CS91" s="35">
        <v>84.2</v>
      </c>
      <c r="CT91" s="35">
        <v>90.1</v>
      </c>
      <c r="CU91" s="35">
        <v>93.6</v>
      </c>
      <c r="CV91" s="35">
        <v>96.2</v>
      </c>
      <c r="CW91" s="35">
        <v>91.3</v>
      </c>
      <c r="CX91" s="35">
        <v>87.9</v>
      </c>
      <c r="CY91" s="35">
        <v>81.900000000000006</v>
      </c>
      <c r="CZ91" s="34">
        <v>8</v>
      </c>
      <c r="DA91" s="35">
        <v>77.599999999999994</v>
      </c>
      <c r="DB91" s="35">
        <v>88</v>
      </c>
      <c r="DC91" s="35">
        <v>93.4</v>
      </c>
      <c r="DD91" s="35">
        <v>93.8</v>
      </c>
      <c r="DE91" s="35">
        <v>94.2</v>
      </c>
      <c r="DF91" s="35">
        <v>91.4</v>
      </c>
      <c r="DG91" s="35">
        <v>87.9</v>
      </c>
      <c r="DH91" s="35">
        <v>79.900000000000006</v>
      </c>
      <c r="DI91" s="35">
        <v>1</v>
      </c>
      <c r="DJ91" s="36">
        <f t="shared" si="57"/>
        <v>51.4</v>
      </c>
      <c r="DK91" s="36">
        <f t="shared" si="58"/>
        <v>62.6</v>
      </c>
      <c r="DL91" s="36">
        <f t="shared" si="59"/>
        <v>70.8</v>
      </c>
      <c r="DM91" s="36">
        <f t="shared" si="60"/>
        <v>81</v>
      </c>
      <c r="DN91" s="36">
        <f t="shared" si="61"/>
        <v>90.4</v>
      </c>
      <c r="DO91" s="36">
        <f t="shared" si="62"/>
        <v>96.2</v>
      </c>
      <c r="DP91" s="36">
        <f t="shared" si="63"/>
        <v>94.7</v>
      </c>
      <c r="DQ91" s="36">
        <f t="shared" si="64"/>
        <v>92.3</v>
      </c>
      <c r="DR91" s="35">
        <v>92</v>
      </c>
      <c r="DS91" s="36">
        <f t="shared" si="65"/>
        <v>59.5</v>
      </c>
      <c r="DT91" s="36">
        <f t="shared" si="66"/>
        <v>68.900000000000006</v>
      </c>
      <c r="DU91" s="36">
        <f t="shared" si="67"/>
        <v>78.3</v>
      </c>
      <c r="DV91" s="36">
        <f t="shared" si="68"/>
        <v>84.3</v>
      </c>
      <c r="DW91" s="36">
        <f t="shared" si="69"/>
        <v>92.8</v>
      </c>
      <c r="DX91" s="36">
        <f t="shared" si="70"/>
        <v>96.3</v>
      </c>
      <c r="DY91" s="36">
        <f t="shared" si="71"/>
        <v>94</v>
      </c>
      <c r="DZ91" s="36">
        <f t="shared" si="72"/>
        <v>90</v>
      </c>
      <c r="EA91" s="35">
        <v>93</v>
      </c>
      <c r="EB91" s="36">
        <f t="shared" si="73"/>
        <v>59.8</v>
      </c>
      <c r="EC91" s="36">
        <f t="shared" si="74"/>
        <v>71.099999999999994</v>
      </c>
      <c r="ED91" s="36">
        <f t="shared" si="75"/>
        <v>80.8</v>
      </c>
      <c r="EE91" s="36">
        <f t="shared" si="76"/>
        <v>88</v>
      </c>
      <c r="EF91" s="36">
        <f t="shared" si="77"/>
        <v>95</v>
      </c>
      <c r="EG91" s="36">
        <f t="shared" si="78"/>
        <v>94.4</v>
      </c>
      <c r="EH91" s="36">
        <f t="shared" si="79"/>
        <v>94.1</v>
      </c>
      <c r="EI91" s="36">
        <f t="shared" si="80"/>
        <v>89</v>
      </c>
      <c r="EJ91" s="35">
        <v>94</v>
      </c>
      <c r="EK91" s="36">
        <f t="shared" si="81"/>
        <v>65.400000000000006</v>
      </c>
      <c r="EL91" s="36">
        <f t="shared" si="82"/>
        <v>77.2</v>
      </c>
      <c r="EM91" s="36">
        <f t="shared" si="83"/>
        <v>84.5</v>
      </c>
      <c r="EN91" s="36">
        <f t="shared" si="84"/>
        <v>89.8</v>
      </c>
      <c r="EO91" s="36">
        <f t="shared" si="85"/>
        <v>95.5</v>
      </c>
      <c r="EP91" s="36">
        <f t="shared" si="86"/>
        <v>94.3</v>
      </c>
      <c r="EQ91" s="36">
        <f t="shared" si="87"/>
        <v>92.5</v>
      </c>
      <c r="ER91" s="36">
        <f t="shared" si="88"/>
        <v>88.8</v>
      </c>
      <c r="ES91" s="35">
        <v>95</v>
      </c>
      <c r="ET91" s="36">
        <f t="shared" si="89"/>
        <v>65.3</v>
      </c>
      <c r="EU91" s="36">
        <f t="shared" si="90"/>
        <v>77.400000000000006</v>
      </c>
      <c r="EV91" s="36">
        <f t="shared" si="91"/>
        <v>86.5</v>
      </c>
      <c r="EW91" s="36">
        <f t="shared" si="92"/>
        <v>92.5</v>
      </c>
      <c r="EX91" s="36">
        <f t="shared" si="93"/>
        <v>96.4</v>
      </c>
      <c r="EY91" s="36">
        <f t="shared" si="94"/>
        <v>93</v>
      </c>
      <c r="EZ91" s="36">
        <f t="shared" si="95"/>
        <v>90.4</v>
      </c>
      <c r="FA91" s="36">
        <f t="shared" si="96"/>
        <v>83.7</v>
      </c>
      <c r="FB91" s="35">
        <v>96</v>
      </c>
      <c r="FC91" s="36">
        <f t="shared" si="97"/>
        <v>70.7</v>
      </c>
      <c r="FD91" s="36">
        <f t="shared" si="98"/>
        <v>82</v>
      </c>
      <c r="FE91" s="36">
        <f t="shared" si="99"/>
        <v>89.3</v>
      </c>
      <c r="FF91" s="36">
        <f t="shared" si="100"/>
        <v>93.3</v>
      </c>
      <c r="FG91" s="36">
        <f t="shared" si="101"/>
        <v>95.5</v>
      </c>
      <c r="FH91" s="36">
        <f t="shared" si="102"/>
        <v>93</v>
      </c>
      <c r="FI91" s="36">
        <f t="shared" si="103"/>
        <v>90.1</v>
      </c>
      <c r="FJ91" s="36">
        <f t="shared" si="104"/>
        <v>83</v>
      </c>
      <c r="FK91" s="35">
        <v>97</v>
      </c>
      <c r="FL91" s="36">
        <f t="shared" si="105"/>
        <v>75.599999999999994</v>
      </c>
      <c r="FM91" s="36">
        <f t="shared" si="106"/>
        <v>84.2</v>
      </c>
      <c r="FN91" s="36">
        <f t="shared" si="107"/>
        <v>90.1</v>
      </c>
      <c r="FO91" s="36">
        <f t="shared" si="108"/>
        <v>93.6</v>
      </c>
      <c r="FP91" s="36">
        <f t="shared" si="109"/>
        <v>96.2</v>
      </c>
      <c r="FQ91" s="36">
        <f t="shared" si="110"/>
        <v>91.3</v>
      </c>
      <c r="FR91" s="36">
        <f t="shared" si="111"/>
        <v>87.9</v>
      </c>
      <c r="FS91" s="36">
        <f t="shared" si="112"/>
        <v>81.900000000000006</v>
      </c>
      <c r="FT91" s="35">
        <v>98</v>
      </c>
      <c r="FU91" s="36">
        <f t="shared" si="113"/>
        <v>77.599999999999994</v>
      </c>
      <c r="FV91" s="36">
        <f t="shared" si="114"/>
        <v>88</v>
      </c>
      <c r="FW91" s="36">
        <f t="shared" si="115"/>
        <v>93.4</v>
      </c>
      <c r="FX91" s="36">
        <f t="shared" si="116"/>
        <v>93.8</v>
      </c>
      <c r="FY91" s="36">
        <f t="shared" si="117"/>
        <v>94.2</v>
      </c>
      <c r="FZ91" s="36">
        <f t="shared" si="118"/>
        <v>91.4</v>
      </c>
      <c r="GA91" s="36">
        <f t="shared" si="119"/>
        <v>87.9</v>
      </c>
      <c r="GB91" s="36">
        <f t="shared" si="120"/>
        <v>79.900000000000006</v>
      </c>
      <c r="GC91" s="35">
        <v>91</v>
      </c>
      <c r="GD91" s="36">
        <f t="shared" si="121"/>
        <v>-2.3603849250278586E-2</v>
      </c>
      <c r="GE91" s="36">
        <f t="shared" si="122"/>
        <v>-2.3544224454084883E-2</v>
      </c>
      <c r="GF91" s="35">
        <v>92</v>
      </c>
      <c r="GG91" s="36">
        <f t="shared" si="123"/>
        <v>-1.2384835451356935E-2</v>
      </c>
      <c r="GH91" s="36">
        <f t="shared" si="124"/>
        <v>-1.1998855162644873E-2</v>
      </c>
      <c r="GI91" s="35">
        <v>93</v>
      </c>
      <c r="GJ91" s="36">
        <f t="shared" si="125"/>
        <v>-2.0040529691527809E-2</v>
      </c>
      <c r="GK91" s="36">
        <f t="shared" si="126"/>
        <v>-1.9627671504537147E-2</v>
      </c>
      <c r="GL91" s="35">
        <v>94</v>
      </c>
      <c r="GM91" s="36">
        <f t="shared" si="127"/>
        <v>-2.9994818512207644E-2</v>
      </c>
      <c r="GN91" s="36">
        <f t="shared" si="128"/>
        <v>-2.8499066434065412E-2</v>
      </c>
      <c r="GO91" s="35">
        <v>95</v>
      </c>
      <c r="GP91" s="36">
        <f t="shared" si="129"/>
        <v>1.1033250097071345E-2</v>
      </c>
      <c r="GQ91" s="36">
        <f t="shared" si="130"/>
        <v>1.2508825519844891E-2</v>
      </c>
      <c r="GR91" s="35">
        <v>96</v>
      </c>
      <c r="GS91" s="36">
        <f t="shared" si="131"/>
        <v>3.2452499206684138E-2</v>
      </c>
      <c r="GT91" s="36">
        <f t="shared" si="132"/>
        <v>3.7596330632538866E-2</v>
      </c>
      <c r="GU91" s="35">
        <v>97</v>
      </c>
      <c r="GV91" s="36">
        <f t="shared" si="133"/>
        <v>4.2495075939370963E-2</v>
      </c>
      <c r="GW91" s="36">
        <f t="shared" si="134"/>
        <v>5.8447665967733542E-2</v>
      </c>
      <c r="GX91" s="35">
        <v>98</v>
      </c>
      <c r="GY91" s="36">
        <f t="shared" si="135"/>
        <v>-2.9037543498589002E-5</v>
      </c>
      <c r="GZ91" s="36">
        <f t="shared" si="136"/>
        <v>2.5034014590687548E-2</v>
      </c>
      <c r="HA91" s="35">
        <v>-1.2</v>
      </c>
      <c r="HB91" s="35">
        <v>-0.49</v>
      </c>
      <c r="HC91" s="35">
        <v>0.14000000000000001</v>
      </c>
      <c r="HD91" s="35">
        <v>1.56</v>
      </c>
      <c r="HE91" s="35">
        <v>-2.98</v>
      </c>
      <c r="HF91" s="35">
        <v>-1.01</v>
      </c>
      <c r="HG91" s="35">
        <v>0.85</v>
      </c>
      <c r="HH91" s="35">
        <v>3.14</v>
      </c>
    </row>
    <row r="92" spans="1:216" x14ac:dyDescent="0.2">
      <c r="A92" s="8">
        <v>82</v>
      </c>
      <c r="D92" s="8" t="s">
        <v>965</v>
      </c>
      <c r="E92" s="29"/>
      <c r="F92" s="29"/>
      <c r="G92" s="29"/>
      <c r="H92" s="29"/>
      <c r="I92" s="29"/>
      <c r="J92" s="29"/>
      <c r="K92" s="29"/>
      <c r="L92" s="29"/>
      <c r="M92" s="30"/>
      <c r="N92" s="30"/>
      <c r="O92" s="30"/>
      <c r="P92" s="30"/>
      <c r="Q92" s="30"/>
      <c r="R92" s="30"/>
      <c r="S92" s="30"/>
      <c r="T92" s="30"/>
      <c r="U92" s="31">
        <f t="shared" si="40"/>
        <v>0</v>
      </c>
      <c r="V92" s="31">
        <f t="shared" si="41"/>
        <v>0</v>
      </c>
      <c r="W92" s="31">
        <f t="shared" si="42"/>
        <v>0</v>
      </c>
      <c r="X92" s="31">
        <f t="shared" si="43"/>
        <v>0</v>
      </c>
      <c r="Y92" s="31">
        <f t="shared" si="44"/>
        <v>0</v>
      </c>
      <c r="Z92" s="31">
        <f t="shared" si="45"/>
        <v>0</v>
      </c>
      <c r="AA92" s="31">
        <f t="shared" si="46"/>
        <v>0</v>
      </c>
      <c r="AB92" s="31">
        <f t="shared" si="47"/>
        <v>0</v>
      </c>
      <c r="AC92" s="32">
        <f t="shared" si="138"/>
        <v>-1.4641977937706968E-2</v>
      </c>
      <c r="AD92" s="32">
        <f t="shared" si="139"/>
        <v>2.4910512713808348E-2</v>
      </c>
      <c r="AE92" s="32">
        <f t="shared" si="140"/>
        <v>4.5595616594547202E-2</v>
      </c>
      <c r="AF92" s="33">
        <f t="shared" si="48"/>
        <v>65.3</v>
      </c>
      <c r="AG92" s="33">
        <f t="shared" si="49"/>
        <v>75.400000000000006</v>
      </c>
      <c r="AH92" s="33">
        <f t="shared" si="50"/>
        <v>82.9</v>
      </c>
      <c r="AI92" s="33">
        <f t="shared" si="51"/>
        <v>88.3</v>
      </c>
      <c r="AJ92" s="33">
        <f t="shared" si="52"/>
        <v>91.5</v>
      </c>
      <c r="AK92" s="33">
        <f t="shared" si="53"/>
        <v>92.7</v>
      </c>
      <c r="AL92" s="33">
        <f t="shared" si="54"/>
        <v>92.5</v>
      </c>
      <c r="AM92" s="33">
        <f t="shared" si="55"/>
        <v>90.4</v>
      </c>
      <c r="AN92" s="32">
        <f t="shared" si="56"/>
        <v>1.5128685188023212</v>
      </c>
      <c r="AO92" s="34">
        <v>1</v>
      </c>
      <c r="AP92" s="35">
        <v>51.4</v>
      </c>
      <c r="AQ92" s="35">
        <v>62.6</v>
      </c>
      <c r="AR92" s="35">
        <v>70.8</v>
      </c>
      <c r="AS92" s="35">
        <v>81</v>
      </c>
      <c r="AT92" s="35">
        <v>90.4</v>
      </c>
      <c r="AU92" s="35">
        <v>96.2</v>
      </c>
      <c r="AV92" s="35">
        <v>94.7</v>
      </c>
      <c r="AW92" s="35">
        <v>92.3</v>
      </c>
      <c r="AX92" s="34">
        <v>2</v>
      </c>
      <c r="AY92" s="35">
        <v>59.5</v>
      </c>
      <c r="AZ92" s="35">
        <v>68.900000000000006</v>
      </c>
      <c r="BA92" s="35">
        <v>78.3</v>
      </c>
      <c r="BB92" s="35">
        <v>84.3</v>
      </c>
      <c r="BC92" s="35">
        <v>92.8</v>
      </c>
      <c r="BD92" s="35">
        <v>96.3</v>
      </c>
      <c r="BE92" s="35">
        <v>94</v>
      </c>
      <c r="BF92" s="35">
        <v>90</v>
      </c>
      <c r="BG92" s="34">
        <v>3</v>
      </c>
      <c r="BH92" s="35">
        <v>59.8</v>
      </c>
      <c r="BI92" s="35">
        <v>71.099999999999994</v>
      </c>
      <c r="BJ92" s="35">
        <v>80.8</v>
      </c>
      <c r="BK92" s="35">
        <v>88</v>
      </c>
      <c r="BL92" s="35">
        <v>95</v>
      </c>
      <c r="BM92" s="35">
        <v>94.4</v>
      </c>
      <c r="BN92" s="35">
        <v>94.1</v>
      </c>
      <c r="BO92" s="35">
        <v>89</v>
      </c>
      <c r="BP92" s="34">
        <v>4</v>
      </c>
      <c r="BQ92" s="35">
        <v>65.400000000000006</v>
      </c>
      <c r="BR92" s="35">
        <v>77.2</v>
      </c>
      <c r="BS92" s="35">
        <v>84.5</v>
      </c>
      <c r="BT92" s="35">
        <v>89.8</v>
      </c>
      <c r="BU92" s="35">
        <v>95.5</v>
      </c>
      <c r="BV92" s="35">
        <v>94.3</v>
      </c>
      <c r="BW92" s="35">
        <v>92.5</v>
      </c>
      <c r="BX92" s="35">
        <v>88.8</v>
      </c>
      <c r="BY92" s="34">
        <v>5</v>
      </c>
      <c r="BZ92" s="35">
        <v>65.3</v>
      </c>
      <c r="CA92" s="35">
        <v>77.400000000000006</v>
      </c>
      <c r="CB92" s="35">
        <v>86.5</v>
      </c>
      <c r="CC92" s="35">
        <v>92.5</v>
      </c>
      <c r="CD92" s="35">
        <v>96.4</v>
      </c>
      <c r="CE92" s="35">
        <v>93</v>
      </c>
      <c r="CF92" s="35">
        <v>90.4</v>
      </c>
      <c r="CG92" s="35">
        <v>83.7</v>
      </c>
      <c r="CH92" s="34">
        <v>6</v>
      </c>
      <c r="CI92" s="35">
        <v>70.7</v>
      </c>
      <c r="CJ92" s="35">
        <v>82</v>
      </c>
      <c r="CK92" s="35">
        <v>89.3</v>
      </c>
      <c r="CL92" s="35">
        <v>93.3</v>
      </c>
      <c r="CM92" s="35">
        <v>95.5</v>
      </c>
      <c r="CN92" s="35">
        <v>93</v>
      </c>
      <c r="CO92" s="35">
        <v>90.1</v>
      </c>
      <c r="CP92" s="35">
        <v>83</v>
      </c>
      <c r="CQ92" s="34">
        <v>7</v>
      </c>
      <c r="CR92" s="35">
        <v>75.599999999999994</v>
      </c>
      <c r="CS92" s="35">
        <v>84.2</v>
      </c>
      <c r="CT92" s="35">
        <v>90.1</v>
      </c>
      <c r="CU92" s="35">
        <v>93.6</v>
      </c>
      <c r="CV92" s="35">
        <v>96.2</v>
      </c>
      <c r="CW92" s="35">
        <v>91.3</v>
      </c>
      <c r="CX92" s="35">
        <v>87.9</v>
      </c>
      <c r="CY92" s="35">
        <v>81.900000000000006</v>
      </c>
      <c r="CZ92" s="34">
        <v>8</v>
      </c>
      <c r="DA92" s="35">
        <v>77.599999999999994</v>
      </c>
      <c r="DB92" s="35">
        <v>88</v>
      </c>
      <c r="DC92" s="35">
        <v>93.4</v>
      </c>
      <c r="DD92" s="35">
        <v>93.8</v>
      </c>
      <c r="DE92" s="35">
        <v>94.2</v>
      </c>
      <c r="DF92" s="35">
        <v>91.4</v>
      </c>
      <c r="DG92" s="35">
        <v>87.9</v>
      </c>
      <c r="DH92" s="35">
        <v>79.900000000000006</v>
      </c>
      <c r="DI92" s="35">
        <v>1</v>
      </c>
      <c r="DJ92" s="36">
        <f t="shared" si="57"/>
        <v>51.4</v>
      </c>
      <c r="DK92" s="36">
        <f t="shared" si="58"/>
        <v>62.6</v>
      </c>
      <c r="DL92" s="36">
        <f t="shared" si="59"/>
        <v>70.8</v>
      </c>
      <c r="DM92" s="36">
        <f t="shared" si="60"/>
        <v>81</v>
      </c>
      <c r="DN92" s="36">
        <f t="shared" si="61"/>
        <v>90.4</v>
      </c>
      <c r="DO92" s="36">
        <f t="shared" si="62"/>
        <v>96.2</v>
      </c>
      <c r="DP92" s="36">
        <f t="shared" si="63"/>
        <v>94.7</v>
      </c>
      <c r="DQ92" s="36">
        <f t="shared" si="64"/>
        <v>92.3</v>
      </c>
      <c r="DR92" s="35">
        <v>93</v>
      </c>
      <c r="DS92" s="36">
        <f t="shared" si="65"/>
        <v>59.5</v>
      </c>
      <c r="DT92" s="36">
        <f t="shared" si="66"/>
        <v>68.900000000000006</v>
      </c>
      <c r="DU92" s="36">
        <f t="shared" si="67"/>
        <v>78.3</v>
      </c>
      <c r="DV92" s="36">
        <f t="shared" si="68"/>
        <v>84.3</v>
      </c>
      <c r="DW92" s="36">
        <f t="shared" si="69"/>
        <v>92.8</v>
      </c>
      <c r="DX92" s="36">
        <f t="shared" si="70"/>
        <v>96.3</v>
      </c>
      <c r="DY92" s="36">
        <f t="shared" si="71"/>
        <v>94</v>
      </c>
      <c r="DZ92" s="36">
        <f t="shared" si="72"/>
        <v>90</v>
      </c>
      <c r="EA92" s="35">
        <v>94</v>
      </c>
      <c r="EB92" s="36">
        <f t="shared" si="73"/>
        <v>59.8</v>
      </c>
      <c r="EC92" s="36">
        <f t="shared" si="74"/>
        <v>71.099999999999994</v>
      </c>
      <c r="ED92" s="36">
        <f t="shared" si="75"/>
        <v>80.8</v>
      </c>
      <c r="EE92" s="36">
        <f t="shared" si="76"/>
        <v>88</v>
      </c>
      <c r="EF92" s="36">
        <f t="shared" si="77"/>
        <v>95</v>
      </c>
      <c r="EG92" s="36">
        <f t="shared" si="78"/>
        <v>94.4</v>
      </c>
      <c r="EH92" s="36">
        <f t="shared" si="79"/>
        <v>94.1</v>
      </c>
      <c r="EI92" s="36">
        <f t="shared" si="80"/>
        <v>89</v>
      </c>
      <c r="EJ92" s="35">
        <v>95</v>
      </c>
      <c r="EK92" s="36">
        <f t="shared" si="81"/>
        <v>65.400000000000006</v>
      </c>
      <c r="EL92" s="36">
        <f t="shared" si="82"/>
        <v>77.2</v>
      </c>
      <c r="EM92" s="36">
        <f t="shared" si="83"/>
        <v>84.5</v>
      </c>
      <c r="EN92" s="36">
        <f t="shared" si="84"/>
        <v>89.8</v>
      </c>
      <c r="EO92" s="36">
        <f t="shared" si="85"/>
        <v>95.5</v>
      </c>
      <c r="EP92" s="36">
        <f t="shared" si="86"/>
        <v>94.3</v>
      </c>
      <c r="EQ92" s="36">
        <f t="shared" si="87"/>
        <v>92.5</v>
      </c>
      <c r="ER92" s="36">
        <f t="shared" si="88"/>
        <v>88.8</v>
      </c>
      <c r="ES92" s="35">
        <v>96</v>
      </c>
      <c r="ET92" s="36">
        <f t="shared" si="89"/>
        <v>65.3</v>
      </c>
      <c r="EU92" s="36">
        <f t="shared" si="90"/>
        <v>77.400000000000006</v>
      </c>
      <c r="EV92" s="36">
        <f t="shared" si="91"/>
        <v>86.5</v>
      </c>
      <c r="EW92" s="36">
        <f t="shared" si="92"/>
        <v>92.5</v>
      </c>
      <c r="EX92" s="36">
        <f t="shared" si="93"/>
        <v>96.4</v>
      </c>
      <c r="EY92" s="36">
        <f t="shared" si="94"/>
        <v>93</v>
      </c>
      <c r="EZ92" s="36">
        <f t="shared" si="95"/>
        <v>90.4</v>
      </c>
      <c r="FA92" s="36">
        <f t="shared" si="96"/>
        <v>83.7</v>
      </c>
      <c r="FB92" s="35">
        <v>97</v>
      </c>
      <c r="FC92" s="36">
        <f t="shared" si="97"/>
        <v>70.7</v>
      </c>
      <c r="FD92" s="36">
        <f t="shared" si="98"/>
        <v>82</v>
      </c>
      <c r="FE92" s="36">
        <f t="shared" si="99"/>
        <v>89.3</v>
      </c>
      <c r="FF92" s="36">
        <f t="shared" si="100"/>
        <v>93.3</v>
      </c>
      <c r="FG92" s="36">
        <f t="shared" si="101"/>
        <v>95.5</v>
      </c>
      <c r="FH92" s="36">
        <f t="shared" si="102"/>
        <v>93</v>
      </c>
      <c r="FI92" s="36">
        <f t="shared" si="103"/>
        <v>90.1</v>
      </c>
      <c r="FJ92" s="36">
        <f t="shared" si="104"/>
        <v>83</v>
      </c>
      <c r="FK92" s="35">
        <v>98</v>
      </c>
      <c r="FL92" s="36">
        <f t="shared" si="105"/>
        <v>75.599999999999994</v>
      </c>
      <c r="FM92" s="36">
        <f t="shared" si="106"/>
        <v>84.2</v>
      </c>
      <c r="FN92" s="36">
        <f t="shared" si="107"/>
        <v>90.1</v>
      </c>
      <c r="FO92" s="36">
        <f t="shared" si="108"/>
        <v>93.6</v>
      </c>
      <c r="FP92" s="36">
        <f t="shared" si="109"/>
        <v>96.2</v>
      </c>
      <c r="FQ92" s="36">
        <f t="shared" si="110"/>
        <v>91.3</v>
      </c>
      <c r="FR92" s="36">
        <f t="shared" si="111"/>
        <v>87.9</v>
      </c>
      <c r="FS92" s="36">
        <f t="shared" si="112"/>
        <v>81.900000000000006</v>
      </c>
      <c r="FT92" s="35">
        <v>99</v>
      </c>
      <c r="FU92" s="36">
        <f t="shared" si="113"/>
        <v>77.599999999999994</v>
      </c>
      <c r="FV92" s="36">
        <f t="shared" si="114"/>
        <v>88</v>
      </c>
      <c r="FW92" s="36">
        <f t="shared" si="115"/>
        <v>93.4</v>
      </c>
      <c r="FX92" s="36">
        <f t="shared" si="116"/>
        <v>93.8</v>
      </c>
      <c r="FY92" s="36">
        <f t="shared" si="117"/>
        <v>94.2</v>
      </c>
      <c r="FZ92" s="36">
        <f t="shared" si="118"/>
        <v>91.4</v>
      </c>
      <c r="GA92" s="36">
        <f t="shared" si="119"/>
        <v>87.9</v>
      </c>
      <c r="GB92" s="36">
        <f t="shared" si="120"/>
        <v>79.900000000000006</v>
      </c>
      <c r="GC92" s="35">
        <v>92</v>
      </c>
      <c r="GD92" s="36">
        <f t="shared" si="121"/>
        <v>-2.3603849250278586E-2</v>
      </c>
      <c r="GE92" s="36">
        <f t="shared" si="122"/>
        <v>-2.3544224454084883E-2</v>
      </c>
      <c r="GF92" s="35">
        <v>93</v>
      </c>
      <c r="GG92" s="36">
        <f t="shared" si="123"/>
        <v>-1.2384835451356935E-2</v>
      </c>
      <c r="GH92" s="36">
        <f t="shared" si="124"/>
        <v>-1.1998855162644873E-2</v>
      </c>
      <c r="GI92" s="35">
        <v>94</v>
      </c>
      <c r="GJ92" s="36">
        <f t="shared" si="125"/>
        <v>-2.0040529691527809E-2</v>
      </c>
      <c r="GK92" s="36">
        <f t="shared" si="126"/>
        <v>-1.9627671504537147E-2</v>
      </c>
      <c r="GL92" s="35">
        <v>95</v>
      </c>
      <c r="GM92" s="36">
        <f t="shared" si="127"/>
        <v>-2.9994818512207644E-2</v>
      </c>
      <c r="GN92" s="36">
        <f t="shared" si="128"/>
        <v>-2.8499066434065412E-2</v>
      </c>
      <c r="GO92" s="35">
        <v>96</v>
      </c>
      <c r="GP92" s="36">
        <f t="shared" si="129"/>
        <v>1.1033250097071345E-2</v>
      </c>
      <c r="GQ92" s="36">
        <f t="shared" si="130"/>
        <v>1.2508825519844891E-2</v>
      </c>
      <c r="GR92" s="35">
        <v>97</v>
      </c>
      <c r="GS92" s="36">
        <f t="shared" si="131"/>
        <v>3.2452499206684138E-2</v>
      </c>
      <c r="GT92" s="36">
        <f t="shared" si="132"/>
        <v>3.7596330632538866E-2</v>
      </c>
      <c r="GU92" s="35">
        <v>98</v>
      </c>
      <c r="GV92" s="36">
        <f t="shared" si="133"/>
        <v>4.2495075939370963E-2</v>
      </c>
      <c r="GW92" s="36">
        <f t="shared" si="134"/>
        <v>5.8447665967733542E-2</v>
      </c>
      <c r="GX92" s="35">
        <v>99</v>
      </c>
      <c r="GY92" s="36">
        <f t="shared" si="135"/>
        <v>-2.9037543498589002E-5</v>
      </c>
      <c r="GZ92" s="36">
        <f t="shared" si="136"/>
        <v>2.5034014590687548E-2</v>
      </c>
      <c r="HA92" s="35">
        <v>-1.2</v>
      </c>
      <c r="HB92" s="35">
        <v>-0.49</v>
      </c>
      <c r="HC92" s="35">
        <v>0.14000000000000001</v>
      </c>
      <c r="HD92" s="35">
        <v>1.56</v>
      </c>
      <c r="HE92" s="35">
        <v>-2.98</v>
      </c>
      <c r="HF92" s="35">
        <v>-1.01</v>
      </c>
      <c r="HG92" s="35">
        <v>0.85</v>
      </c>
      <c r="HH92" s="35">
        <v>3.14</v>
      </c>
    </row>
    <row r="93" spans="1:216" x14ac:dyDescent="0.2">
      <c r="A93" s="8">
        <v>83</v>
      </c>
      <c r="D93" s="8" t="s">
        <v>966</v>
      </c>
      <c r="E93" s="29"/>
      <c r="F93" s="29"/>
      <c r="G93" s="29"/>
      <c r="H93" s="29"/>
      <c r="I93" s="29"/>
      <c r="J93" s="29"/>
      <c r="K93" s="29"/>
      <c r="L93" s="29"/>
      <c r="M93" s="30"/>
      <c r="N93" s="30"/>
      <c r="O93" s="30"/>
      <c r="P93" s="30"/>
      <c r="Q93" s="30"/>
      <c r="R93" s="30"/>
      <c r="S93" s="30"/>
      <c r="T93" s="30"/>
      <c r="U93" s="31">
        <f t="shared" si="40"/>
        <v>0</v>
      </c>
      <c r="V93" s="31">
        <f t="shared" si="41"/>
        <v>0</v>
      </c>
      <c r="W93" s="31">
        <f t="shared" si="42"/>
        <v>0</v>
      </c>
      <c r="X93" s="31">
        <f t="shared" si="43"/>
        <v>0</v>
      </c>
      <c r="Y93" s="31">
        <f t="shared" si="44"/>
        <v>0</v>
      </c>
      <c r="Z93" s="31">
        <f t="shared" si="45"/>
        <v>0</v>
      </c>
      <c r="AA93" s="31">
        <f t="shared" si="46"/>
        <v>0</v>
      </c>
      <c r="AB93" s="31">
        <f t="shared" si="47"/>
        <v>0</v>
      </c>
      <c r="AC93" s="32">
        <f t="shared" si="138"/>
        <v>-1.4641977937706968E-2</v>
      </c>
      <c r="AD93" s="32">
        <f t="shared" si="139"/>
        <v>2.4910512713808348E-2</v>
      </c>
      <c r="AE93" s="32">
        <f t="shared" si="140"/>
        <v>4.5595616594547202E-2</v>
      </c>
      <c r="AF93" s="33">
        <f t="shared" si="48"/>
        <v>65.3</v>
      </c>
      <c r="AG93" s="33">
        <f t="shared" si="49"/>
        <v>75.400000000000006</v>
      </c>
      <c r="AH93" s="33">
        <f t="shared" si="50"/>
        <v>82.9</v>
      </c>
      <c r="AI93" s="33">
        <f t="shared" si="51"/>
        <v>88.3</v>
      </c>
      <c r="AJ93" s="33">
        <f t="shared" si="52"/>
        <v>91.5</v>
      </c>
      <c r="AK93" s="33">
        <f t="shared" si="53"/>
        <v>92.7</v>
      </c>
      <c r="AL93" s="33">
        <f t="shared" si="54"/>
        <v>92.5</v>
      </c>
      <c r="AM93" s="33">
        <f t="shared" si="55"/>
        <v>90.4</v>
      </c>
      <c r="AN93" s="32">
        <f t="shared" si="56"/>
        <v>1.5128685188023212</v>
      </c>
      <c r="AO93" s="34">
        <v>1</v>
      </c>
      <c r="AP93" s="35">
        <v>51.4</v>
      </c>
      <c r="AQ93" s="35">
        <v>62.6</v>
      </c>
      <c r="AR93" s="35">
        <v>70.8</v>
      </c>
      <c r="AS93" s="35">
        <v>81</v>
      </c>
      <c r="AT93" s="35">
        <v>90.4</v>
      </c>
      <c r="AU93" s="35">
        <v>96.2</v>
      </c>
      <c r="AV93" s="35">
        <v>94.7</v>
      </c>
      <c r="AW93" s="35">
        <v>92.3</v>
      </c>
      <c r="AX93" s="34">
        <v>2</v>
      </c>
      <c r="AY93" s="35">
        <v>59.5</v>
      </c>
      <c r="AZ93" s="35">
        <v>68.900000000000006</v>
      </c>
      <c r="BA93" s="35">
        <v>78.3</v>
      </c>
      <c r="BB93" s="35">
        <v>84.3</v>
      </c>
      <c r="BC93" s="35">
        <v>92.8</v>
      </c>
      <c r="BD93" s="35">
        <v>96.3</v>
      </c>
      <c r="BE93" s="35">
        <v>94</v>
      </c>
      <c r="BF93" s="35">
        <v>90</v>
      </c>
      <c r="BG93" s="34">
        <v>3</v>
      </c>
      <c r="BH93" s="35">
        <v>59.8</v>
      </c>
      <c r="BI93" s="35">
        <v>71.099999999999994</v>
      </c>
      <c r="BJ93" s="35">
        <v>80.8</v>
      </c>
      <c r="BK93" s="35">
        <v>88</v>
      </c>
      <c r="BL93" s="35">
        <v>95</v>
      </c>
      <c r="BM93" s="35">
        <v>94.4</v>
      </c>
      <c r="BN93" s="35">
        <v>94.1</v>
      </c>
      <c r="BO93" s="35">
        <v>89</v>
      </c>
      <c r="BP93" s="34">
        <v>4</v>
      </c>
      <c r="BQ93" s="35">
        <v>65.400000000000006</v>
      </c>
      <c r="BR93" s="35">
        <v>77.2</v>
      </c>
      <c r="BS93" s="35">
        <v>84.5</v>
      </c>
      <c r="BT93" s="35">
        <v>89.8</v>
      </c>
      <c r="BU93" s="35">
        <v>95.5</v>
      </c>
      <c r="BV93" s="35">
        <v>94.3</v>
      </c>
      <c r="BW93" s="35">
        <v>92.5</v>
      </c>
      <c r="BX93" s="35">
        <v>88.8</v>
      </c>
      <c r="BY93" s="34">
        <v>5</v>
      </c>
      <c r="BZ93" s="35">
        <v>65.3</v>
      </c>
      <c r="CA93" s="35">
        <v>77.400000000000006</v>
      </c>
      <c r="CB93" s="35">
        <v>86.5</v>
      </c>
      <c r="CC93" s="35">
        <v>92.5</v>
      </c>
      <c r="CD93" s="35">
        <v>96.4</v>
      </c>
      <c r="CE93" s="35">
        <v>93</v>
      </c>
      <c r="CF93" s="35">
        <v>90.4</v>
      </c>
      <c r="CG93" s="35">
        <v>83.7</v>
      </c>
      <c r="CH93" s="34">
        <v>6</v>
      </c>
      <c r="CI93" s="35">
        <v>70.7</v>
      </c>
      <c r="CJ93" s="35">
        <v>82</v>
      </c>
      <c r="CK93" s="35">
        <v>89.3</v>
      </c>
      <c r="CL93" s="35">
        <v>93.3</v>
      </c>
      <c r="CM93" s="35">
        <v>95.5</v>
      </c>
      <c r="CN93" s="35">
        <v>93</v>
      </c>
      <c r="CO93" s="35">
        <v>90.1</v>
      </c>
      <c r="CP93" s="35">
        <v>83</v>
      </c>
      <c r="CQ93" s="34">
        <v>7</v>
      </c>
      <c r="CR93" s="35">
        <v>75.599999999999994</v>
      </c>
      <c r="CS93" s="35">
        <v>84.2</v>
      </c>
      <c r="CT93" s="35">
        <v>90.1</v>
      </c>
      <c r="CU93" s="35">
        <v>93.6</v>
      </c>
      <c r="CV93" s="35">
        <v>96.2</v>
      </c>
      <c r="CW93" s="35">
        <v>91.3</v>
      </c>
      <c r="CX93" s="35">
        <v>87.9</v>
      </c>
      <c r="CY93" s="35">
        <v>81.900000000000006</v>
      </c>
      <c r="CZ93" s="34">
        <v>8</v>
      </c>
      <c r="DA93" s="35">
        <v>77.599999999999994</v>
      </c>
      <c r="DB93" s="35">
        <v>88</v>
      </c>
      <c r="DC93" s="35">
        <v>93.4</v>
      </c>
      <c r="DD93" s="35">
        <v>93.8</v>
      </c>
      <c r="DE93" s="35">
        <v>94.2</v>
      </c>
      <c r="DF93" s="35">
        <v>91.4</v>
      </c>
      <c r="DG93" s="35">
        <v>87.9</v>
      </c>
      <c r="DH93" s="35">
        <v>79.900000000000006</v>
      </c>
      <c r="DI93" s="35">
        <v>1</v>
      </c>
      <c r="DJ93" s="36">
        <f t="shared" si="57"/>
        <v>51.4</v>
      </c>
      <c r="DK93" s="36">
        <f t="shared" si="58"/>
        <v>62.6</v>
      </c>
      <c r="DL93" s="36">
        <f t="shared" si="59"/>
        <v>70.8</v>
      </c>
      <c r="DM93" s="36">
        <f t="shared" si="60"/>
        <v>81</v>
      </c>
      <c r="DN93" s="36">
        <f t="shared" si="61"/>
        <v>90.4</v>
      </c>
      <c r="DO93" s="36">
        <f t="shared" si="62"/>
        <v>96.2</v>
      </c>
      <c r="DP93" s="36">
        <f t="shared" si="63"/>
        <v>94.7</v>
      </c>
      <c r="DQ93" s="36">
        <f t="shared" si="64"/>
        <v>92.3</v>
      </c>
      <c r="DR93" s="35">
        <v>94</v>
      </c>
      <c r="DS93" s="36">
        <f t="shared" si="65"/>
        <v>59.5</v>
      </c>
      <c r="DT93" s="36">
        <f t="shared" si="66"/>
        <v>68.900000000000006</v>
      </c>
      <c r="DU93" s="36">
        <f t="shared" si="67"/>
        <v>78.3</v>
      </c>
      <c r="DV93" s="36">
        <f t="shared" si="68"/>
        <v>84.3</v>
      </c>
      <c r="DW93" s="36">
        <f t="shared" si="69"/>
        <v>92.8</v>
      </c>
      <c r="DX93" s="36">
        <f t="shared" si="70"/>
        <v>96.3</v>
      </c>
      <c r="DY93" s="36">
        <f t="shared" si="71"/>
        <v>94</v>
      </c>
      <c r="DZ93" s="36">
        <f t="shared" si="72"/>
        <v>90</v>
      </c>
      <c r="EA93" s="35">
        <v>95</v>
      </c>
      <c r="EB93" s="36">
        <f t="shared" si="73"/>
        <v>59.8</v>
      </c>
      <c r="EC93" s="36">
        <f t="shared" si="74"/>
        <v>71.099999999999994</v>
      </c>
      <c r="ED93" s="36">
        <f t="shared" si="75"/>
        <v>80.8</v>
      </c>
      <c r="EE93" s="36">
        <f t="shared" si="76"/>
        <v>88</v>
      </c>
      <c r="EF93" s="36">
        <f t="shared" si="77"/>
        <v>95</v>
      </c>
      <c r="EG93" s="36">
        <f t="shared" si="78"/>
        <v>94.4</v>
      </c>
      <c r="EH93" s="36">
        <f t="shared" si="79"/>
        <v>94.1</v>
      </c>
      <c r="EI93" s="36">
        <f t="shared" si="80"/>
        <v>89</v>
      </c>
      <c r="EJ93" s="35">
        <v>96</v>
      </c>
      <c r="EK93" s="36">
        <f t="shared" si="81"/>
        <v>65.400000000000006</v>
      </c>
      <c r="EL93" s="36">
        <f t="shared" si="82"/>
        <v>77.2</v>
      </c>
      <c r="EM93" s="36">
        <f t="shared" si="83"/>
        <v>84.5</v>
      </c>
      <c r="EN93" s="36">
        <f t="shared" si="84"/>
        <v>89.8</v>
      </c>
      <c r="EO93" s="36">
        <f t="shared" si="85"/>
        <v>95.5</v>
      </c>
      <c r="EP93" s="36">
        <f t="shared" si="86"/>
        <v>94.3</v>
      </c>
      <c r="EQ93" s="36">
        <f t="shared" si="87"/>
        <v>92.5</v>
      </c>
      <c r="ER93" s="36">
        <f t="shared" si="88"/>
        <v>88.8</v>
      </c>
      <c r="ES93" s="35">
        <v>97</v>
      </c>
      <c r="ET93" s="36">
        <f t="shared" si="89"/>
        <v>65.3</v>
      </c>
      <c r="EU93" s="36">
        <f t="shared" si="90"/>
        <v>77.400000000000006</v>
      </c>
      <c r="EV93" s="36">
        <f t="shared" si="91"/>
        <v>86.5</v>
      </c>
      <c r="EW93" s="36">
        <f t="shared" si="92"/>
        <v>92.5</v>
      </c>
      <c r="EX93" s="36">
        <f t="shared" si="93"/>
        <v>96.4</v>
      </c>
      <c r="EY93" s="36">
        <f t="shared" si="94"/>
        <v>93</v>
      </c>
      <c r="EZ93" s="36">
        <f t="shared" si="95"/>
        <v>90.4</v>
      </c>
      <c r="FA93" s="36">
        <f t="shared" si="96"/>
        <v>83.7</v>
      </c>
      <c r="FB93" s="35">
        <v>98</v>
      </c>
      <c r="FC93" s="36">
        <f t="shared" si="97"/>
        <v>70.7</v>
      </c>
      <c r="FD93" s="36">
        <f t="shared" si="98"/>
        <v>82</v>
      </c>
      <c r="FE93" s="36">
        <f t="shared" si="99"/>
        <v>89.3</v>
      </c>
      <c r="FF93" s="36">
        <f t="shared" si="100"/>
        <v>93.3</v>
      </c>
      <c r="FG93" s="36">
        <f t="shared" si="101"/>
        <v>95.5</v>
      </c>
      <c r="FH93" s="36">
        <f t="shared" si="102"/>
        <v>93</v>
      </c>
      <c r="FI93" s="36">
        <f t="shared" si="103"/>
        <v>90.1</v>
      </c>
      <c r="FJ93" s="36">
        <f t="shared" si="104"/>
        <v>83</v>
      </c>
      <c r="FK93" s="35">
        <v>99</v>
      </c>
      <c r="FL93" s="36">
        <f t="shared" si="105"/>
        <v>75.599999999999994</v>
      </c>
      <c r="FM93" s="36">
        <f t="shared" si="106"/>
        <v>84.2</v>
      </c>
      <c r="FN93" s="36">
        <f t="shared" si="107"/>
        <v>90.1</v>
      </c>
      <c r="FO93" s="36">
        <f t="shared" si="108"/>
        <v>93.6</v>
      </c>
      <c r="FP93" s="36">
        <f t="shared" si="109"/>
        <v>96.2</v>
      </c>
      <c r="FQ93" s="36">
        <f t="shared" si="110"/>
        <v>91.3</v>
      </c>
      <c r="FR93" s="36">
        <f t="shared" si="111"/>
        <v>87.9</v>
      </c>
      <c r="FS93" s="36">
        <f t="shared" si="112"/>
        <v>81.900000000000006</v>
      </c>
      <c r="FT93" s="35">
        <v>100</v>
      </c>
      <c r="FU93" s="36">
        <f t="shared" si="113"/>
        <v>77.599999999999994</v>
      </c>
      <c r="FV93" s="36">
        <f t="shared" si="114"/>
        <v>88</v>
      </c>
      <c r="FW93" s="36">
        <f t="shared" si="115"/>
        <v>93.4</v>
      </c>
      <c r="FX93" s="36">
        <f t="shared" si="116"/>
        <v>93.8</v>
      </c>
      <c r="FY93" s="36">
        <f t="shared" si="117"/>
        <v>94.2</v>
      </c>
      <c r="FZ93" s="36">
        <f t="shared" si="118"/>
        <v>91.4</v>
      </c>
      <c r="GA93" s="36">
        <f t="shared" si="119"/>
        <v>87.9</v>
      </c>
      <c r="GB93" s="36">
        <f t="shared" si="120"/>
        <v>79.900000000000006</v>
      </c>
      <c r="GC93" s="35">
        <v>93</v>
      </c>
      <c r="GD93" s="36">
        <f t="shared" si="121"/>
        <v>-2.3603849250278586E-2</v>
      </c>
      <c r="GE93" s="36">
        <f t="shared" si="122"/>
        <v>-2.3544224454084883E-2</v>
      </c>
      <c r="GF93" s="35">
        <v>94</v>
      </c>
      <c r="GG93" s="36">
        <f t="shared" si="123"/>
        <v>-1.2384835451356935E-2</v>
      </c>
      <c r="GH93" s="36">
        <f t="shared" si="124"/>
        <v>-1.1998855162644873E-2</v>
      </c>
      <c r="GI93" s="35">
        <v>95</v>
      </c>
      <c r="GJ93" s="36">
        <f t="shared" si="125"/>
        <v>-2.0040529691527809E-2</v>
      </c>
      <c r="GK93" s="36">
        <f t="shared" si="126"/>
        <v>-1.9627671504537147E-2</v>
      </c>
      <c r="GL93" s="35">
        <v>96</v>
      </c>
      <c r="GM93" s="36">
        <f t="shared" si="127"/>
        <v>-2.9994818512207644E-2</v>
      </c>
      <c r="GN93" s="36">
        <f t="shared" si="128"/>
        <v>-2.8499066434065412E-2</v>
      </c>
      <c r="GO93" s="35">
        <v>97</v>
      </c>
      <c r="GP93" s="36">
        <f t="shared" si="129"/>
        <v>1.1033250097071345E-2</v>
      </c>
      <c r="GQ93" s="36">
        <f t="shared" si="130"/>
        <v>1.2508825519844891E-2</v>
      </c>
      <c r="GR93" s="35">
        <v>98</v>
      </c>
      <c r="GS93" s="36">
        <f t="shared" si="131"/>
        <v>3.2452499206684138E-2</v>
      </c>
      <c r="GT93" s="36">
        <f t="shared" si="132"/>
        <v>3.7596330632538866E-2</v>
      </c>
      <c r="GU93" s="35">
        <v>99</v>
      </c>
      <c r="GV93" s="36">
        <f t="shared" si="133"/>
        <v>4.2495075939370963E-2</v>
      </c>
      <c r="GW93" s="36">
        <f t="shared" si="134"/>
        <v>5.8447665967733542E-2</v>
      </c>
      <c r="GX93" s="35">
        <v>100</v>
      </c>
      <c r="GY93" s="36">
        <f t="shared" si="135"/>
        <v>-2.9037543498589002E-5</v>
      </c>
      <c r="GZ93" s="36">
        <f t="shared" si="136"/>
        <v>2.5034014590687548E-2</v>
      </c>
      <c r="HA93" s="35">
        <v>-1.2</v>
      </c>
      <c r="HB93" s="35">
        <v>-0.49</v>
      </c>
      <c r="HC93" s="35">
        <v>0.14000000000000001</v>
      </c>
      <c r="HD93" s="35">
        <v>1.56</v>
      </c>
      <c r="HE93" s="35">
        <v>-2.98</v>
      </c>
      <c r="HF93" s="35">
        <v>-1.01</v>
      </c>
      <c r="HG93" s="35">
        <v>0.85</v>
      </c>
      <c r="HH93" s="35">
        <v>3.14</v>
      </c>
    </row>
    <row r="94" spans="1:216" x14ac:dyDescent="0.2">
      <c r="A94" s="8">
        <v>84</v>
      </c>
      <c r="D94" s="8" t="s">
        <v>967</v>
      </c>
      <c r="E94" s="29"/>
      <c r="F94" s="29"/>
      <c r="G94" s="29"/>
      <c r="H94" s="29"/>
      <c r="I94" s="29"/>
      <c r="J94" s="29"/>
      <c r="K94" s="29"/>
      <c r="L94" s="29"/>
      <c r="M94" s="30"/>
      <c r="N94" s="30"/>
      <c r="O94" s="30"/>
      <c r="P94" s="30"/>
      <c r="Q94" s="30"/>
      <c r="R94" s="30"/>
      <c r="S94" s="30"/>
      <c r="T94" s="30"/>
      <c r="U94" s="31">
        <f t="shared" si="40"/>
        <v>0</v>
      </c>
      <c r="V94" s="31">
        <f t="shared" si="41"/>
        <v>0</v>
      </c>
      <c r="W94" s="31">
        <f t="shared" si="42"/>
        <v>0</v>
      </c>
      <c r="X94" s="31">
        <f t="shared" si="43"/>
        <v>0</v>
      </c>
      <c r="Y94" s="31">
        <f t="shared" si="44"/>
        <v>0</v>
      </c>
      <c r="Z94" s="31">
        <f t="shared" si="45"/>
        <v>0</v>
      </c>
      <c r="AA94" s="31">
        <f t="shared" si="46"/>
        <v>0</v>
      </c>
      <c r="AB94" s="31">
        <f t="shared" si="47"/>
        <v>0</v>
      </c>
      <c r="AC94" s="32">
        <f t="shared" si="138"/>
        <v>-1.4641977937706968E-2</v>
      </c>
      <c r="AD94" s="32">
        <f t="shared" si="139"/>
        <v>2.4910512713808348E-2</v>
      </c>
      <c r="AE94" s="32">
        <f t="shared" si="140"/>
        <v>4.5595616594547202E-2</v>
      </c>
      <c r="AF94" s="33">
        <f t="shared" si="48"/>
        <v>65.3</v>
      </c>
      <c r="AG94" s="33">
        <f t="shared" si="49"/>
        <v>75.400000000000006</v>
      </c>
      <c r="AH94" s="33">
        <f t="shared" si="50"/>
        <v>82.9</v>
      </c>
      <c r="AI94" s="33">
        <f t="shared" si="51"/>
        <v>88.3</v>
      </c>
      <c r="AJ94" s="33">
        <f t="shared" si="52"/>
        <v>91.5</v>
      </c>
      <c r="AK94" s="33">
        <f t="shared" si="53"/>
        <v>92.7</v>
      </c>
      <c r="AL94" s="33">
        <f t="shared" si="54"/>
        <v>92.5</v>
      </c>
      <c r="AM94" s="33">
        <f t="shared" si="55"/>
        <v>90.4</v>
      </c>
      <c r="AN94" s="32">
        <f t="shared" si="56"/>
        <v>1.5128685188023212</v>
      </c>
      <c r="AO94" s="34">
        <v>1</v>
      </c>
      <c r="AP94" s="35">
        <v>51.4</v>
      </c>
      <c r="AQ94" s="35">
        <v>62.6</v>
      </c>
      <c r="AR94" s="35">
        <v>70.8</v>
      </c>
      <c r="AS94" s="35">
        <v>81</v>
      </c>
      <c r="AT94" s="35">
        <v>90.4</v>
      </c>
      <c r="AU94" s="35">
        <v>96.2</v>
      </c>
      <c r="AV94" s="35">
        <v>94.7</v>
      </c>
      <c r="AW94" s="35">
        <v>92.3</v>
      </c>
      <c r="AX94" s="34">
        <v>2</v>
      </c>
      <c r="AY94" s="35">
        <v>59.5</v>
      </c>
      <c r="AZ94" s="35">
        <v>68.900000000000006</v>
      </c>
      <c r="BA94" s="35">
        <v>78.3</v>
      </c>
      <c r="BB94" s="35">
        <v>84.3</v>
      </c>
      <c r="BC94" s="35">
        <v>92.8</v>
      </c>
      <c r="BD94" s="35">
        <v>96.3</v>
      </c>
      <c r="BE94" s="35">
        <v>94</v>
      </c>
      <c r="BF94" s="35">
        <v>90</v>
      </c>
      <c r="BG94" s="34">
        <v>3</v>
      </c>
      <c r="BH94" s="35">
        <v>59.8</v>
      </c>
      <c r="BI94" s="35">
        <v>71.099999999999994</v>
      </c>
      <c r="BJ94" s="35">
        <v>80.8</v>
      </c>
      <c r="BK94" s="35">
        <v>88</v>
      </c>
      <c r="BL94" s="35">
        <v>95</v>
      </c>
      <c r="BM94" s="35">
        <v>94.4</v>
      </c>
      <c r="BN94" s="35">
        <v>94.1</v>
      </c>
      <c r="BO94" s="35">
        <v>89</v>
      </c>
      <c r="BP94" s="34">
        <v>4</v>
      </c>
      <c r="BQ94" s="35">
        <v>65.400000000000006</v>
      </c>
      <c r="BR94" s="35">
        <v>77.2</v>
      </c>
      <c r="BS94" s="35">
        <v>84.5</v>
      </c>
      <c r="BT94" s="35">
        <v>89.8</v>
      </c>
      <c r="BU94" s="35">
        <v>95.5</v>
      </c>
      <c r="BV94" s="35">
        <v>94.3</v>
      </c>
      <c r="BW94" s="35">
        <v>92.5</v>
      </c>
      <c r="BX94" s="35">
        <v>88.8</v>
      </c>
      <c r="BY94" s="34">
        <v>5</v>
      </c>
      <c r="BZ94" s="35">
        <v>65.3</v>
      </c>
      <c r="CA94" s="35">
        <v>77.400000000000006</v>
      </c>
      <c r="CB94" s="35">
        <v>86.5</v>
      </c>
      <c r="CC94" s="35">
        <v>92.5</v>
      </c>
      <c r="CD94" s="35">
        <v>96.4</v>
      </c>
      <c r="CE94" s="35">
        <v>93</v>
      </c>
      <c r="CF94" s="35">
        <v>90.4</v>
      </c>
      <c r="CG94" s="35">
        <v>83.7</v>
      </c>
      <c r="CH94" s="34">
        <v>6</v>
      </c>
      <c r="CI94" s="35">
        <v>70.7</v>
      </c>
      <c r="CJ94" s="35">
        <v>82</v>
      </c>
      <c r="CK94" s="35">
        <v>89.3</v>
      </c>
      <c r="CL94" s="35">
        <v>93.3</v>
      </c>
      <c r="CM94" s="35">
        <v>95.5</v>
      </c>
      <c r="CN94" s="35">
        <v>93</v>
      </c>
      <c r="CO94" s="35">
        <v>90.1</v>
      </c>
      <c r="CP94" s="35">
        <v>83</v>
      </c>
      <c r="CQ94" s="34">
        <v>7</v>
      </c>
      <c r="CR94" s="35">
        <v>75.599999999999994</v>
      </c>
      <c r="CS94" s="35">
        <v>84.2</v>
      </c>
      <c r="CT94" s="35">
        <v>90.1</v>
      </c>
      <c r="CU94" s="35">
        <v>93.6</v>
      </c>
      <c r="CV94" s="35">
        <v>96.2</v>
      </c>
      <c r="CW94" s="35">
        <v>91.3</v>
      </c>
      <c r="CX94" s="35">
        <v>87.9</v>
      </c>
      <c r="CY94" s="35">
        <v>81.900000000000006</v>
      </c>
      <c r="CZ94" s="34">
        <v>8</v>
      </c>
      <c r="DA94" s="35">
        <v>77.599999999999994</v>
      </c>
      <c r="DB94" s="35">
        <v>88</v>
      </c>
      <c r="DC94" s="35">
        <v>93.4</v>
      </c>
      <c r="DD94" s="35">
        <v>93.8</v>
      </c>
      <c r="DE94" s="35">
        <v>94.2</v>
      </c>
      <c r="DF94" s="35">
        <v>91.4</v>
      </c>
      <c r="DG94" s="35">
        <v>87.9</v>
      </c>
      <c r="DH94" s="35">
        <v>79.900000000000006</v>
      </c>
      <c r="DI94" s="35">
        <v>1</v>
      </c>
      <c r="DJ94" s="36">
        <f t="shared" si="57"/>
        <v>51.4</v>
      </c>
      <c r="DK94" s="36">
        <f t="shared" si="58"/>
        <v>62.6</v>
      </c>
      <c r="DL94" s="36">
        <f t="shared" si="59"/>
        <v>70.8</v>
      </c>
      <c r="DM94" s="36">
        <f t="shared" si="60"/>
        <v>81</v>
      </c>
      <c r="DN94" s="36">
        <f t="shared" si="61"/>
        <v>90.4</v>
      </c>
      <c r="DO94" s="36">
        <f t="shared" si="62"/>
        <v>96.2</v>
      </c>
      <c r="DP94" s="36">
        <f t="shared" si="63"/>
        <v>94.7</v>
      </c>
      <c r="DQ94" s="36">
        <f t="shared" si="64"/>
        <v>92.3</v>
      </c>
      <c r="DR94" s="35">
        <v>95</v>
      </c>
      <c r="DS94" s="36">
        <f t="shared" si="65"/>
        <v>59.5</v>
      </c>
      <c r="DT94" s="36">
        <f t="shared" si="66"/>
        <v>68.900000000000006</v>
      </c>
      <c r="DU94" s="36">
        <f t="shared" si="67"/>
        <v>78.3</v>
      </c>
      <c r="DV94" s="36">
        <f t="shared" si="68"/>
        <v>84.3</v>
      </c>
      <c r="DW94" s="36">
        <f t="shared" si="69"/>
        <v>92.8</v>
      </c>
      <c r="DX94" s="36">
        <f t="shared" si="70"/>
        <v>96.3</v>
      </c>
      <c r="DY94" s="36">
        <f t="shared" si="71"/>
        <v>94</v>
      </c>
      <c r="DZ94" s="36">
        <f t="shared" si="72"/>
        <v>90</v>
      </c>
      <c r="EA94" s="35">
        <v>96</v>
      </c>
      <c r="EB94" s="36">
        <f t="shared" si="73"/>
        <v>59.8</v>
      </c>
      <c r="EC94" s="36">
        <f t="shared" si="74"/>
        <v>71.099999999999994</v>
      </c>
      <c r="ED94" s="36">
        <f t="shared" si="75"/>
        <v>80.8</v>
      </c>
      <c r="EE94" s="36">
        <f t="shared" si="76"/>
        <v>88</v>
      </c>
      <c r="EF94" s="36">
        <f t="shared" si="77"/>
        <v>95</v>
      </c>
      <c r="EG94" s="36">
        <f t="shared" si="78"/>
        <v>94.4</v>
      </c>
      <c r="EH94" s="36">
        <f t="shared" si="79"/>
        <v>94.1</v>
      </c>
      <c r="EI94" s="36">
        <f t="shared" si="80"/>
        <v>89</v>
      </c>
      <c r="EJ94" s="35">
        <v>97</v>
      </c>
      <c r="EK94" s="36">
        <f t="shared" si="81"/>
        <v>65.400000000000006</v>
      </c>
      <c r="EL94" s="36">
        <f t="shared" si="82"/>
        <v>77.2</v>
      </c>
      <c r="EM94" s="36">
        <f t="shared" si="83"/>
        <v>84.5</v>
      </c>
      <c r="EN94" s="36">
        <f t="shared" si="84"/>
        <v>89.8</v>
      </c>
      <c r="EO94" s="36">
        <f t="shared" si="85"/>
        <v>95.5</v>
      </c>
      <c r="EP94" s="36">
        <f t="shared" si="86"/>
        <v>94.3</v>
      </c>
      <c r="EQ94" s="36">
        <f t="shared" si="87"/>
        <v>92.5</v>
      </c>
      <c r="ER94" s="36">
        <f t="shared" si="88"/>
        <v>88.8</v>
      </c>
      <c r="ES94" s="35">
        <v>98</v>
      </c>
      <c r="ET94" s="36">
        <f t="shared" si="89"/>
        <v>65.3</v>
      </c>
      <c r="EU94" s="36">
        <f t="shared" si="90"/>
        <v>77.400000000000006</v>
      </c>
      <c r="EV94" s="36">
        <f t="shared" si="91"/>
        <v>86.5</v>
      </c>
      <c r="EW94" s="36">
        <f t="shared" si="92"/>
        <v>92.5</v>
      </c>
      <c r="EX94" s="36">
        <f t="shared" si="93"/>
        <v>96.4</v>
      </c>
      <c r="EY94" s="36">
        <f t="shared" si="94"/>
        <v>93</v>
      </c>
      <c r="EZ94" s="36">
        <f t="shared" si="95"/>
        <v>90.4</v>
      </c>
      <c r="FA94" s="36">
        <f t="shared" si="96"/>
        <v>83.7</v>
      </c>
      <c r="FB94" s="35">
        <v>99</v>
      </c>
      <c r="FC94" s="36">
        <f t="shared" si="97"/>
        <v>70.7</v>
      </c>
      <c r="FD94" s="36">
        <f t="shared" si="98"/>
        <v>82</v>
      </c>
      <c r="FE94" s="36">
        <f t="shared" si="99"/>
        <v>89.3</v>
      </c>
      <c r="FF94" s="36">
        <f t="shared" si="100"/>
        <v>93.3</v>
      </c>
      <c r="FG94" s="36">
        <f t="shared" si="101"/>
        <v>95.5</v>
      </c>
      <c r="FH94" s="36">
        <f t="shared" si="102"/>
        <v>93</v>
      </c>
      <c r="FI94" s="36">
        <f t="shared" si="103"/>
        <v>90.1</v>
      </c>
      <c r="FJ94" s="36">
        <f t="shared" si="104"/>
        <v>83</v>
      </c>
      <c r="FK94" s="35">
        <v>100</v>
      </c>
      <c r="FL94" s="36">
        <f t="shared" si="105"/>
        <v>75.599999999999994</v>
      </c>
      <c r="FM94" s="36">
        <f t="shared" si="106"/>
        <v>84.2</v>
      </c>
      <c r="FN94" s="36">
        <f t="shared" si="107"/>
        <v>90.1</v>
      </c>
      <c r="FO94" s="36">
        <f t="shared" si="108"/>
        <v>93.6</v>
      </c>
      <c r="FP94" s="36">
        <f t="shared" si="109"/>
        <v>96.2</v>
      </c>
      <c r="FQ94" s="36">
        <f t="shared" si="110"/>
        <v>91.3</v>
      </c>
      <c r="FR94" s="36">
        <f t="shared" si="111"/>
        <v>87.9</v>
      </c>
      <c r="FS94" s="36">
        <f t="shared" si="112"/>
        <v>81.900000000000006</v>
      </c>
      <c r="FT94" s="35">
        <v>101</v>
      </c>
      <c r="FU94" s="36">
        <f t="shared" si="113"/>
        <v>77.599999999999994</v>
      </c>
      <c r="FV94" s="36">
        <f t="shared" si="114"/>
        <v>88</v>
      </c>
      <c r="FW94" s="36">
        <f t="shared" si="115"/>
        <v>93.4</v>
      </c>
      <c r="FX94" s="36">
        <f t="shared" si="116"/>
        <v>93.8</v>
      </c>
      <c r="FY94" s="36">
        <f t="shared" si="117"/>
        <v>94.2</v>
      </c>
      <c r="FZ94" s="36">
        <f t="shared" si="118"/>
        <v>91.4</v>
      </c>
      <c r="GA94" s="36">
        <f t="shared" si="119"/>
        <v>87.9</v>
      </c>
      <c r="GB94" s="36">
        <f t="shared" si="120"/>
        <v>79.900000000000006</v>
      </c>
      <c r="GC94" s="35">
        <v>94</v>
      </c>
      <c r="GD94" s="36">
        <f t="shared" si="121"/>
        <v>-2.3603849250278586E-2</v>
      </c>
      <c r="GE94" s="36">
        <f t="shared" si="122"/>
        <v>-2.3544224454084883E-2</v>
      </c>
      <c r="GF94" s="35">
        <v>95</v>
      </c>
      <c r="GG94" s="36">
        <f t="shared" si="123"/>
        <v>-1.2384835451356935E-2</v>
      </c>
      <c r="GH94" s="36">
        <f t="shared" si="124"/>
        <v>-1.1998855162644873E-2</v>
      </c>
      <c r="GI94" s="35">
        <v>96</v>
      </c>
      <c r="GJ94" s="36">
        <f t="shared" si="125"/>
        <v>-2.0040529691527809E-2</v>
      </c>
      <c r="GK94" s="36">
        <f t="shared" si="126"/>
        <v>-1.9627671504537147E-2</v>
      </c>
      <c r="GL94" s="35">
        <v>97</v>
      </c>
      <c r="GM94" s="36">
        <f t="shared" si="127"/>
        <v>-2.9994818512207644E-2</v>
      </c>
      <c r="GN94" s="36">
        <f t="shared" si="128"/>
        <v>-2.8499066434065412E-2</v>
      </c>
      <c r="GO94" s="35">
        <v>98</v>
      </c>
      <c r="GP94" s="36">
        <f t="shared" si="129"/>
        <v>1.1033250097071345E-2</v>
      </c>
      <c r="GQ94" s="36">
        <f t="shared" si="130"/>
        <v>1.2508825519844891E-2</v>
      </c>
      <c r="GR94" s="35">
        <v>99</v>
      </c>
      <c r="GS94" s="36">
        <f t="shared" si="131"/>
        <v>3.2452499206684138E-2</v>
      </c>
      <c r="GT94" s="36">
        <f t="shared" si="132"/>
        <v>3.7596330632538866E-2</v>
      </c>
      <c r="GU94" s="35">
        <v>100</v>
      </c>
      <c r="GV94" s="36">
        <f t="shared" si="133"/>
        <v>4.2495075939370963E-2</v>
      </c>
      <c r="GW94" s="36">
        <f t="shared" si="134"/>
        <v>5.8447665967733542E-2</v>
      </c>
      <c r="GX94" s="35">
        <v>101</v>
      </c>
      <c r="GY94" s="36">
        <f t="shared" si="135"/>
        <v>-2.9037543498589002E-5</v>
      </c>
      <c r="GZ94" s="36">
        <f t="shared" si="136"/>
        <v>2.5034014590687548E-2</v>
      </c>
      <c r="HA94" s="35">
        <v>-1.2</v>
      </c>
      <c r="HB94" s="35">
        <v>-0.49</v>
      </c>
      <c r="HC94" s="35">
        <v>0.14000000000000001</v>
      </c>
      <c r="HD94" s="35">
        <v>1.56</v>
      </c>
      <c r="HE94" s="35">
        <v>-2.98</v>
      </c>
      <c r="HF94" s="35">
        <v>-1.01</v>
      </c>
      <c r="HG94" s="35">
        <v>0.85</v>
      </c>
      <c r="HH94" s="35">
        <v>3.14</v>
      </c>
    </row>
    <row r="95" spans="1:216" x14ac:dyDescent="0.2">
      <c r="A95" s="8">
        <v>85</v>
      </c>
      <c r="D95" s="8" t="s">
        <v>968</v>
      </c>
      <c r="E95" s="29"/>
      <c r="F95" s="29"/>
      <c r="G95" s="29"/>
      <c r="H95" s="29"/>
      <c r="I95" s="29"/>
      <c r="J95" s="29"/>
      <c r="K95" s="29"/>
      <c r="L95" s="29"/>
      <c r="M95" s="30"/>
      <c r="N95" s="30"/>
      <c r="O95" s="30"/>
      <c r="P95" s="30"/>
      <c r="Q95" s="30"/>
      <c r="R95" s="30"/>
      <c r="S95" s="30"/>
      <c r="T95" s="30"/>
      <c r="U95" s="31">
        <f t="shared" si="40"/>
        <v>0</v>
      </c>
      <c r="V95" s="31">
        <f t="shared" si="41"/>
        <v>0</v>
      </c>
      <c r="W95" s="31">
        <f t="shared" si="42"/>
        <v>0</v>
      </c>
      <c r="X95" s="31">
        <f t="shared" si="43"/>
        <v>0</v>
      </c>
      <c r="Y95" s="31">
        <f t="shared" si="44"/>
        <v>0</v>
      </c>
      <c r="Z95" s="31">
        <f t="shared" si="45"/>
        <v>0</v>
      </c>
      <c r="AA95" s="31">
        <f t="shared" si="46"/>
        <v>0</v>
      </c>
      <c r="AB95" s="31">
        <f t="shared" si="47"/>
        <v>0</v>
      </c>
      <c r="AC95" s="32">
        <f t="shared" si="138"/>
        <v>-1.4641977937706968E-2</v>
      </c>
      <c r="AD95" s="32">
        <f t="shared" si="139"/>
        <v>2.4910512713808348E-2</v>
      </c>
      <c r="AE95" s="32">
        <f t="shared" si="140"/>
        <v>4.5595616594547202E-2</v>
      </c>
      <c r="AF95" s="33">
        <f t="shared" si="48"/>
        <v>65.3</v>
      </c>
      <c r="AG95" s="33">
        <f t="shared" si="49"/>
        <v>75.400000000000006</v>
      </c>
      <c r="AH95" s="33">
        <f t="shared" si="50"/>
        <v>82.9</v>
      </c>
      <c r="AI95" s="33">
        <f t="shared" si="51"/>
        <v>88.3</v>
      </c>
      <c r="AJ95" s="33">
        <f t="shared" si="52"/>
        <v>91.5</v>
      </c>
      <c r="AK95" s="33">
        <f t="shared" si="53"/>
        <v>92.7</v>
      </c>
      <c r="AL95" s="33">
        <f t="shared" si="54"/>
        <v>92.5</v>
      </c>
      <c r="AM95" s="33">
        <f t="shared" si="55"/>
        <v>90.4</v>
      </c>
      <c r="AN95" s="32">
        <f t="shared" si="56"/>
        <v>1.5128685188023212</v>
      </c>
      <c r="AO95" s="34">
        <v>1</v>
      </c>
      <c r="AP95" s="35">
        <v>51.4</v>
      </c>
      <c r="AQ95" s="35">
        <v>62.6</v>
      </c>
      <c r="AR95" s="35">
        <v>70.8</v>
      </c>
      <c r="AS95" s="35">
        <v>81</v>
      </c>
      <c r="AT95" s="35">
        <v>90.4</v>
      </c>
      <c r="AU95" s="35">
        <v>96.2</v>
      </c>
      <c r="AV95" s="35">
        <v>94.7</v>
      </c>
      <c r="AW95" s="35">
        <v>92.3</v>
      </c>
      <c r="AX95" s="34">
        <v>2</v>
      </c>
      <c r="AY95" s="35">
        <v>59.5</v>
      </c>
      <c r="AZ95" s="35">
        <v>68.900000000000006</v>
      </c>
      <c r="BA95" s="35">
        <v>78.3</v>
      </c>
      <c r="BB95" s="35">
        <v>84.3</v>
      </c>
      <c r="BC95" s="35">
        <v>92.8</v>
      </c>
      <c r="BD95" s="35">
        <v>96.3</v>
      </c>
      <c r="BE95" s="35">
        <v>94</v>
      </c>
      <c r="BF95" s="35">
        <v>90</v>
      </c>
      <c r="BG95" s="34">
        <v>3</v>
      </c>
      <c r="BH95" s="35">
        <v>59.8</v>
      </c>
      <c r="BI95" s="35">
        <v>71.099999999999994</v>
      </c>
      <c r="BJ95" s="35">
        <v>80.8</v>
      </c>
      <c r="BK95" s="35">
        <v>88</v>
      </c>
      <c r="BL95" s="35">
        <v>95</v>
      </c>
      <c r="BM95" s="35">
        <v>94.4</v>
      </c>
      <c r="BN95" s="35">
        <v>94.1</v>
      </c>
      <c r="BO95" s="35">
        <v>89</v>
      </c>
      <c r="BP95" s="34">
        <v>4</v>
      </c>
      <c r="BQ95" s="35">
        <v>65.400000000000006</v>
      </c>
      <c r="BR95" s="35">
        <v>77.2</v>
      </c>
      <c r="BS95" s="35">
        <v>84.5</v>
      </c>
      <c r="BT95" s="35">
        <v>89.8</v>
      </c>
      <c r="BU95" s="35">
        <v>95.5</v>
      </c>
      <c r="BV95" s="35">
        <v>94.3</v>
      </c>
      <c r="BW95" s="35">
        <v>92.5</v>
      </c>
      <c r="BX95" s="35">
        <v>88.8</v>
      </c>
      <c r="BY95" s="34">
        <v>5</v>
      </c>
      <c r="BZ95" s="35">
        <v>65.3</v>
      </c>
      <c r="CA95" s="35">
        <v>77.400000000000006</v>
      </c>
      <c r="CB95" s="35">
        <v>86.5</v>
      </c>
      <c r="CC95" s="35">
        <v>92.5</v>
      </c>
      <c r="CD95" s="35">
        <v>96.4</v>
      </c>
      <c r="CE95" s="35">
        <v>93</v>
      </c>
      <c r="CF95" s="35">
        <v>90.4</v>
      </c>
      <c r="CG95" s="35">
        <v>83.7</v>
      </c>
      <c r="CH95" s="34">
        <v>6</v>
      </c>
      <c r="CI95" s="35">
        <v>70.7</v>
      </c>
      <c r="CJ95" s="35">
        <v>82</v>
      </c>
      <c r="CK95" s="35">
        <v>89.3</v>
      </c>
      <c r="CL95" s="35">
        <v>93.3</v>
      </c>
      <c r="CM95" s="35">
        <v>95.5</v>
      </c>
      <c r="CN95" s="35">
        <v>93</v>
      </c>
      <c r="CO95" s="35">
        <v>90.1</v>
      </c>
      <c r="CP95" s="35">
        <v>83</v>
      </c>
      <c r="CQ95" s="34">
        <v>7</v>
      </c>
      <c r="CR95" s="35">
        <v>75.599999999999994</v>
      </c>
      <c r="CS95" s="35">
        <v>84.2</v>
      </c>
      <c r="CT95" s="35">
        <v>90.1</v>
      </c>
      <c r="CU95" s="35">
        <v>93.6</v>
      </c>
      <c r="CV95" s="35">
        <v>96.2</v>
      </c>
      <c r="CW95" s="35">
        <v>91.3</v>
      </c>
      <c r="CX95" s="35">
        <v>87.9</v>
      </c>
      <c r="CY95" s="35">
        <v>81.900000000000006</v>
      </c>
      <c r="CZ95" s="34">
        <v>8</v>
      </c>
      <c r="DA95" s="35">
        <v>77.599999999999994</v>
      </c>
      <c r="DB95" s="35">
        <v>88</v>
      </c>
      <c r="DC95" s="35">
        <v>93.4</v>
      </c>
      <c r="DD95" s="35">
        <v>93.8</v>
      </c>
      <c r="DE95" s="35">
        <v>94.2</v>
      </c>
      <c r="DF95" s="35">
        <v>91.4</v>
      </c>
      <c r="DG95" s="35">
        <v>87.9</v>
      </c>
      <c r="DH95" s="35">
        <v>79.900000000000006</v>
      </c>
      <c r="DI95" s="35">
        <v>1</v>
      </c>
      <c r="DJ95" s="36">
        <f t="shared" si="57"/>
        <v>51.4</v>
      </c>
      <c r="DK95" s="36">
        <f t="shared" si="58"/>
        <v>62.6</v>
      </c>
      <c r="DL95" s="36">
        <f t="shared" si="59"/>
        <v>70.8</v>
      </c>
      <c r="DM95" s="36">
        <f t="shared" si="60"/>
        <v>81</v>
      </c>
      <c r="DN95" s="36">
        <f t="shared" si="61"/>
        <v>90.4</v>
      </c>
      <c r="DO95" s="36">
        <f t="shared" si="62"/>
        <v>96.2</v>
      </c>
      <c r="DP95" s="36">
        <f t="shared" si="63"/>
        <v>94.7</v>
      </c>
      <c r="DQ95" s="36">
        <f t="shared" si="64"/>
        <v>92.3</v>
      </c>
      <c r="DR95" s="35">
        <v>96</v>
      </c>
      <c r="DS95" s="36">
        <f t="shared" si="65"/>
        <v>59.5</v>
      </c>
      <c r="DT95" s="36">
        <f t="shared" si="66"/>
        <v>68.900000000000006</v>
      </c>
      <c r="DU95" s="36">
        <f t="shared" si="67"/>
        <v>78.3</v>
      </c>
      <c r="DV95" s="36">
        <f t="shared" si="68"/>
        <v>84.3</v>
      </c>
      <c r="DW95" s="36">
        <f t="shared" si="69"/>
        <v>92.8</v>
      </c>
      <c r="DX95" s="36">
        <f t="shared" si="70"/>
        <v>96.3</v>
      </c>
      <c r="DY95" s="36">
        <f t="shared" si="71"/>
        <v>94</v>
      </c>
      <c r="DZ95" s="36">
        <f t="shared" si="72"/>
        <v>90</v>
      </c>
      <c r="EA95" s="35">
        <v>97</v>
      </c>
      <c r="EB95" s="36">
        <f t="shared" si="73"/>
        <v>59.8</v>
      </c>
      <c r="EC95" s="36">
        <f t="shared" si="74"/>
        <v>71.099999999999994</v>
      </c>
      <c r="ED95" s="36">
        <f t="shared" si="75"/>
        <v>80.8</v>
      </c>
      <c r="EE95" s="36">
        <f t="shared" si="76"/>
        <v>88</v>
      </c>
      <c r="EF95" s="36">
        <f t="shared" si="77"/>
        <v>95</v>
      </c>
      <c r="EG95" s="36">
        <f t="shared" si="78"/>
        <v>94.4</v>
      </c>
      <c r="EH95" s="36">
        <f t="shared" si="79"/>
        <v>94.1</v>
      </c>
      <c r="EI95" s="36">
        <f t="shared" si="80"/>
        <v>89</v>
      </c>
      <c r="EJ95" s="35">
        <v>98</v>
      </c>
      <c r="EK95" s="36">
        <f t="shared" si="81"/>
        <v>65.400000000000006</v>
      </c>
      <c r="EL95" s="36">
        <f t="shared" si="82"/>
        <v>77.2</v>
      </c>
      <c r="EM95" s="36">
        <f t="shared" si="83"/>
        <v>84.5</v>
      </c>
      <c r="EN95" s="36">
        <f t="shared" si="84"/>
        <v>89.8</v>
      </c>
      <c r="EO95" s="36">
        <f t="shared" si="85"/>
        <v>95.5</v>
      </c>
      <c r="EP95" s="36">
        <f t="shared" si="86"/>
        <v>94.3</v>
      </c>
      <c r="EQ95" s="36">
        <f t="shared" si="87"/>
        <v>92.5</v>
      </c>
      <c r="ER95" s="36">
        <f t="shared" si="88"/>
        <v>88.8</v>
      </c>
      <c r="ES95" s="35">
        <v>99</v>
      </c>
      <c r="ET95" s="36">
        <f t="shared" si="89"/>
        <v>65.3</v>
      </c>
      <c r="EU95" s="36">
        <f t="shared" si="90"/>
        <v>77.400000000000006</v>
      </c>
      <c r="EV95" s="36">
        <f t="shared" si="91"/>
        <v>86.5</v>
      </c>
      <c r="EW95" s="36">
        <f t="shared" si="92"/>
        <v>92.5</v>
      </c>
      <c r="EX95" s="36">
        <f t="shared" si="93"/>
        <v>96.4</v>
      </c>
      <c r="EY95" s="36">
        <f t="shared" si="94"/>
        <v>93</v>
      </c>
      <c r="EZ95" s="36">
        <f t="shared" si="95"/>
        <v>90.4</v>
      </c>
      <c r="FA95" s="36">
        <f t="shared" si="96"/>
        <v>83.7</v>
      </c>
      <c r="FB95" s="35">
        <v>100</v>
      </c>
      <c r="FC95" s="36">
        <f t="shared" si="97"/>
        <v>70.7</v>
      </c>
      <c r="FD95" s="36">
        <f t="shared" si="98"/>
        <v>82</v>
      </c>
      <c r="FE95" s="36">
        <f t="shared" si="99"/>
        <v>89.3</v>
      </c>
      <c r="FF95" s="36">
        <f t="shared" si="100"/>
        <v>93.3</v>
      </c>
      <c r="FG95" s="36">
        <f t="shared" si="101"/>
        <v>95.5</v>
      </c>
      <c r="FH95" s="36">
        <f t="shared" si="102"/>
        <v>93</v>
      </c>
      <c r="FI95" s="36">
        <f t="shared" si="103"/>
        <v>90.1</v>
      </c>
      <c r="FJ95" s="36">
        <f t="shared" si="104"/>
        <v>83</v>
      </c>
      <c r="FK95" s="35">
        <v>101</v>
      </c>
      <c r="FL95" s="36">
        <f t="shared" si="105"/>
        <v>75.599999999999994</v>
      </c>
      <c r="FM95" s="36">
        <f t="shared" si="106"/>
        <v>84.2</v>
      </c>
      <c r="FN95" s="36">
        <f t="shared" si="107"/>
        <v>90.1</v>
      </c>
      <c r="FO95" s="36">
        <f t="shared" si="108"/>
        <v>93.6</v>
      </c>
      <c r="FP95" s="36">
        <f t="shared" si="109"/>
        <v>96.2</v>
      </c>
      <c r="FQ95" s="36">
        <f t="shared" si="110"/>
        <v>91.3</v>
      </c>
      <c r="FR95" s="36">
        <f t="shared" si="111"/>
        <v>87.9</v>
      </c>
      <c r="FS95" s="36">
        <f t="shared" si="112"/>
        <v>81.900000000000006</v>
      </c>
      <c r="FT95" s="35">
        <v>102</v>
      </c>
      <c r="FU95" s="36">
        <f t="shared" si="113"/>
        <v>77.599999999999994</v>
      </c>
      <c r="FV95" s="36">
        <f t="shared" si="114"/>
        <v>88</v>
      </c>
      <c r="FW95" s="36">
        <f t="shared" si="115"/>
        <v>93.4</v>
      </c>
      <c r="FX95" s="36">
        <f t="shared" si="116"/>
        <v>93.8</v>
      </c>
      <c r="FY95" s="36">
        <f t="shared" si="117"/>
        <v>94.2</v>
      </c>
      <c r="FZ95" s="36">
        <f t="shared" si="118"/>
        <v>91.4</v>
      </c>
      <c r="GA95" s="36">
        <f t="shared" si="119"/>
        <v>87.9</v>
      </c>
      <c r="GB95" s="36">
        <f t="shared" si="120"/>
        <v>79.900000000000006</v>
      </c>
      <c r="GC95" s="35">
        <v>95</v>
      </c>
      <c r="GD95" s="36">
        <f t="shared" si="121"/>
        <v>-2.3603849250278586E-2</v>
      </c>
      <c r="GE95" s="36">
        <f t="shared" si="122"/>
        <v>-2.3544224454084883E-2</v>
      </c>
      <c r="GF95" s="35">
        <v>96</v>
      </c>
      <c r="GG95" s="36">
        <f t="shared" si="123"/>
        <v>-1.2384835451356935E-2</v>
      </c>
      <c r="GH95" s="36">
        <f t="shared" si="124"/>
        <v>-1.1998855162644873E-2</v>
      </c>
      <c r="GI95" s="35">
        <v>97</v>
      </c>
      <c r="GJ95" s="36">
        <f t="shared" si="125"/>
        <v>-2.0040529691527809E-2</v>
      </c>
      <c r="GK95" s="36">
        <f t="shared" si="126"/>
        <v>-1.9627671504537147E-2</v>
      </c>
      <c r="GL95" s="35">
        <v>98</v>
      </c>
      <c r="GM95" s="36">
        <f t="shared" si="127"/>
        <v>-2.9994818512207644E-2</v>
      </c>
      <c r="GN95" s="36">
        <f t="shared" si="128"/>
        <v>-2.8499066434065412E-2</v>
      </c>
      <c r="GO95" s="35">
        <v>99</v>
      </c>
      <c r="GP95" s="36">
        <f t="shared" si="129"/>
        <v>1.1033250097071345E-2</v>
      </c>
      <c r="GQ95" s="36">
        <f t="shared" si="130"/>
        <v>1.2508825519844891E-2</v>
      </c>
      <c r="GR95" s="35">
        <v>100</v>
      </c>
      <c r="GS95" s="36">
        <f t="shared" si="131"/>
        <v>3.2452499206684138E-2</v>
      </c>
      <c r="GT95" s="36">
        <f t="shared" si="132"/>
        <v>3.7596330632538866E-2</v>
      </c>
      <c r="GU95" s="35">
        <v>101</v>
      </c>
      <c r="GV95" s="36">
        <f t="shared" si="133"/>
        <v>4.2495075939370963E-2</v>
      </c>
      <c r="GW95" s="36">
        <f t="shared" si="134"/>
        <v>5.8447665967733542E-2</v>
      </c>
      <c r="GX95" s="35">
        <v>102</v>
      </c>
      <c r="GY95" s="36">
        <f t="shared" si="135"/>
        <v>-2.9037543498589002E-5</v>
      </c>
      <c r="GZ95" s="36">
        <f t="shared" si="136"/>
        <v>2.5034014590687548E-2</v>
      </c>
      <c r="HA95" s="35">
        <v>-1.2</v>
      </c>
      <c r="HB95" s="35">
        <v>-0.49</v>
      </c>
      <c r="HC95" s="35">
        <v>0.14000000000000001</v>
      </c>
      <c r="HD95" s="35">
        <v>1.56</v>
      </c>
      <c r="HE95" s="35">
        <v>-2.98</v>
      </c>
      <c r="HF95" s="35">
        <v>-1.01</v>
      </c>
      <c r="HG95" s="35">
        <v>0.85</v>
      </c>
      <c r="HH95" s="35">
        <v>3.14</v>
      </c>
    </row>
    <row r="96" spans="1:216" x14ac:dyDescent="0.2">
      <c r="A96" s="8">
        <v>86</v>
      </c>
      <c r="D96" s="8" t="s">
        <v>969</v>
      </c>
      <c r="E96" s="29"/>
      <c r="F96" s="29"/>
      <c r="G96" s="29"/>
      <c r="H96" s="29"/>
      <c r="I96" s="29"/>
      <c r="J96" s="29"/>
      <c r="K96" s="29"/>
      <c r="L96" s="29"/>
      <c r="M96" s="30"/>
      <c r="N96" s="30"/>
      <c r="O96" s="30"/>
      <c r="P96" s="30"/>
      <c r="Q96" s="30"/>
      <c r="R96" s="30"/>
      <c r="S96" s="30"/>
      <c r="T96" s="30"/>
      <c r="U96" s="31">
        <f t="shared" ref="U96:AB100" si="141">E96-($R$2*M96)</f>
        <v>0</v>
      </c>
      <c r="V96" s="31">
        <f t="shared" si="141"/>
        <v>0</v>
      </c>
      <c r="W96" s="31">
        <f t="shared" si="141"/>
        <v>0</v>
      </c>
      <c r="X96" s="31">
        <f t="shared" si="141"/>
        <v>0</v>
      </c>
      <c r="Y96" s="31">
        <f t="shared" si="141"/>
        <v>0</v>
      </c>
      <c r="Z96" s="31">
        <f t="shared" si="141"/>
        <v>0</v>
      </c>
      <c r="AA96" s="31">
        <f t="shared" si="141"/>
        <v>0</v>
      </c>
      <c r="AB96" s="31">
        <f t="shared" si="141"/>
        <v>0</v>
      </c>
      <c r="AC96" s="32">
        <f t="shared" si="138"/>
        <v>-1.4641977937706968E-2</v>
      </c>
      <c r="AD96" s="32">
        <f t="shared" si="139"/>
        <v>2.4910512713808348E-2</v>
      </c>
      <c r="AE96" s="32">
        <f t="shared" si="140"/>
        <v>4.5595616594547202E-2</v>
      </c>
      <c r="AF96" s="33">
        <f t="shared" ref="AF96:AM100" si="142">F$1-U96</f>
        <v>65.3</v>
      </c>
      <c r="AG96" s="33">
        <f t="shared" si="142"/>
        <v>75.400000000000006</v>
      </c>
      <c r="AH96" s="33">
        <f t="shared" si="142"/>
        <v>82.9</v>
      </c>
      <c r="AI96" s="33">
        <f t="shared" si="142"/>
        <v>88.3</v>
      </c>
      <c r="AJ96" s="33">
        <f t="shared" si="142"/>
        <v>91.5</v>
      </c>
      <c r="AK96" s="33">
        <f t="shared" si="142"/>
        <v>92.7</v>
      </c>
      <c r="AL96" s="33">
        <f t="shared" si="142"/>
        <v>92.5</v>
      </c>
      <c r="AM96" s="33">
        <f t="shared" si="142"/>
        <v>90.4</v>
      </c>
      <c r="AN96" s="32">
        <f>100-10*LOG(10^(AF96/10)+10^(AG96/10)+10^(AH96/10)+10^(AI96/10)+10^(AJ96/10)+10^(AK96/10)+10^(AL96/10)+10^(AM96/10))</f>
        <v>1.5128685188023212</v>
      </c>
      <c r="AO96" s="34">
        <v>1</v>
      </c>
      <c r="AP96" s="35">
        <v>51.4</v>
      </c>
      <c r="AQ96" s="35">
        <v>62.6</v>
      </c>
      <c r="AR96" s="35">
        <v>70.8</v>
      </c>
      <c r="AS96" s="35">
        <v>81</v>
      </c>
      <c r="AT96" s="35">
        <v>90.4</v>
      </c>
      <c r="AU96" s="35">
        <v>96.2</v>
      </c>
      <c r="AV96" s="35">
        <v>94.7</v>
      </c>
      <c r="AW96" s="35">
        <v>92.3</v>
      </c>
      <c r="AX96" s="34">
        <v>2</v>
      </c>
      <c r="AY96" s="35">
        <v>59.5</v>
      </c>
      <c r="AZ96" s="35">
        <v>68.900000000000006</v>
      </c>
      <c r="BA96" s="35">
        <v>78.3</v>
      </c>
      <c r="BB96" s="35">
        <v>84.3</v>
      </c>
      <c r="BC96" s="35">
        <v>92.8</v>
      </c>
      <c r="BD96" s="35">
        <v>96.3</v>
      </c>
      <c r="BE96" s="35">
        <v>94</v>
      </c>
      <c r="BF96" s="35">
        <v>90</v>
      </c>
      <c r="BG96" s="34">
        <v>3</v>
      </c>
      <c r="BH96" s="35">
        <v>59.8</v>
      </c>
      <c r="BI96" s="35">
        <v>71.099999999999994</v>
      </c>
      <c r="BJ96" s="35">
        <v>80.8</v>
      </c>
      <c r="BK96" s="35">
        <v>88</v>
      </c>
      <c r="BL96" s="35">
        <v>95</v>
      </c>
      <c r="BM96" s="35">
        <v>94.4</v>
      </c>
      <c r="BN96" s="35">
        <v>94.1</v>
      </c>
      <c r="BO96" s="35">
        <v>89</v>
      </c>
      <c r="BP96" s="34">
        <v>4</v>
      </c>
      <c r="BQ96" s="35">
        <v>65.400000000000006</v>
      </c>
      <c r="BR96" s="35">
        <v>77.2</v>
      </c>
      <c r="BS96" s="35">
        <v>84.5</v>
      </c>
      <c r="BT96" s="35">
        <v>89.8</v>
      </c>
      <c r="BU96" s="35">
        <v>95.5</v>
      </c>
      <c r="BV96" s="35">
        <v>94.3</v>
      </c>
      <c r="BW96" s="35">
        <v>92.5</v>
      </c>
      <c r="BX96" s="35">
        <v>88.8</v>
      </c>
      <c r="BY96" s="34">
        <v>5</v>
      </c>
      <c r="BZ96" s="35">
        <v>65.3</v>
      </c>
      <c r="CA96" s="35">
        <v>77.400000000000006</v>
      </c>
      <c r="CB96" s="35">
        <v>86.5</v>
      </c>
      <c r="CC96" s="35">
        <v>92.5</v>
      </c>
      <c r="CD96" s="35">
        <v>96.4</v>
      </c>
      <c r="CE96" s="35">
        <v>93</v>
      </c>
      <c r="CF96" s="35">
        <v>90.4</v>
      </c>
      <c r="CG96" s="35">
        <v>83.7</v>
      </c>
      <c r="CH96" s="34">
        <v>6</v>
      </c>
      <c r="CI96" s="35">
        <v>70.7</v>
      </c>
      <c r="CJ96" s="35">
        <v>82</v>
      </c>
      <c r="CK96" s="35">
        <v>89.3</v>
      </c>
      <c r="CL96" s="35">
        <v>93.3</v>
      </c>
      <c r="CM96" s="35">
        <v>95.5</v>
      </c>
      <c r="CN96" s="35">
        <v>93</v>
      </c>
      <c r="CO96" s="35">
        <v>90.1</v>
      </c>
      <c r="CP96" s="35">
        <v>83</v>
      </c>
      <c r="CQ96" s="34">
        <v>7</v>
      </c>
      <c r="CR96" s="35">
        <v>75.599999999999994</v>
      </c>
      <c r="CS96" s="35">
        <v>84.2</v>
      </c>
      <c r="CT96" s="35">
        <v>90.1</v>
      </c>
      <c r="CU96" s="35">
        <v>93.6</v>
      </c>
      <c r="CV96" s="35">
        <v>96.2</v>
      </c>
      <c r="CW96" s="35">
        <v>91.3</v>
      </c>
      <c r="CX96" s="35">
        <v>87.9</v>
      </c>
      <c r="CY96" s="35">
        <v>81.900000000000006</v>
      </c>
      <c r="CZ96" s="34">
        <v>8</v>
      </c>
      <c r="DA96" s="35">
        <v>77.599999999999994</v>
      </c>
      <c r="DB96" s="35">
        <v>88</v>
      </c>
      <c r="DC96" s="35">
        <v>93.4</v>
      </c>
      <c r="DD96" s="35">
        <v>93.8</v>
      </c>
      <c r="DE96" s="35">
        <v>94.2</v>
      </c>
      <c r="DF96" s="35">
        <v>91.4</v>
      </c>
      <c r="DG96" s="35">
        <v>87.9</v>
      </c>
      <c r="DH96" s="35">
        <v>79.900000000000006</v>
      </c>
      <c r="DI96" s="35">
        <v>1</v>
      </c>
      <c r="DJ96" s="36">
        <f t="shared" ref="DJ96:DQ100" si="143">AP96-U96</f>
        <v>51.4</v>
      </c>
      <c r="DK96" s="36">
        <f t="shared" si="143"/>
        <v>62.6</v>
      </c>
      <c r="DL96" s="36">
        <f t="shared" si="143"/>
        <v>70.8</v>
      </c>
      <c r="DM96" s="36">
        <f t="shared" si="143"/>
        <v>81</v>
      </c>
      <c r="DN96" s="36">
        <f t="shared" si="143"/>
        <v>90.4</v>
      </c>
      <c r="DO96" s="36">
        <f t="shared" si="143"/>
        <v>96.2</v>
      </c>
      <c r="DP96" s="36">
        <f t="shared" si="143"/>
        <v>94.7</v>
      </c>
      <c r="DQ96" s="36">
        <f t="shared" si="143"/>
        <v>92.3</v>
      </c>
      <c r="DR96" s="35">
        <v>97</v>
      </c>
      <c r="DS96" s="36">
        <f t="shared" ref="DS96:DZ100" si="144">AY96-U96</f>
        <v>59.5</v>
      </c>
      <c r="DT96" s="36">
        <f t="shared" si="144"/>
        <v>68.900000000000006</v>
      </c>
      <c r="DU96" s="36">
        <f t="shared" si="144"/>
        <v>78.3</v>
      </c>
      <c r="DV96" s="36">
        <f t="shared" si="144"/>
        <v>84.3</v>
      </c>
      <c r="DW96" s="36">
        <f t="shared" si="144"/>
        <v>92.8</v>
      </c>
      <c r="DX96" s="36">
        <f t="shared" si="144"/>
        <v>96.3</v>
      </c>
      <c r="DY96" s="36">
        <f t="shared" si="144"/>
        <v>94</v>
      </c>
      <c r="DZ96" s="36">
        <f t="shared" si="144"/>
        <v>90</v>
      </c>
      <c r="EA96" s="35">
        <v>98</v>
      </c>
      <c r="EB96" s="36">
        <f t="shared" ref="EB96:EI100" si="145">BH96-U96</f>
        <v>59.8</v>
      </c>
      <c r="EC96" s="36">
        <f t="shared" si="145"/>
        <v>71.099999999999994</v>
      </c>
      <c r="ED96" s="36">
        <f t="shared" si="145"/>
        <v>80.8</v>
      </c>
      <c r="EE96" s="36">
        <f t="shared" si="145"/>
        <v>88</v>
      </c>
      <c r="EF96" s="36">
        <f t="shared" si="145"/>
        <v>95</v>
      </c>
      <c r="EG96" s="36">
        <f t="shared" si="145"/>
        <v>94.4</v>
      </c>
      <c r="EH96" s="36">
        <f t="shared" si="145"/>
        <v>94.1</v>
      </c>
      <c r="EI96" s="36">
        <f t="shared" si="145"/>
        <v>89</v>
      </c>
      <c r="EJ96" s="35">
        <v>99</v>
      </c>
      <c r="EK96" s="36">
        <f t="shared" ref="EK96:ER100" si="146">BQ96-U96</f>
        <v>65.400000000000006</v>
      </c>
      <c r="EL96" s="36">
        <f t="shared" si="146"/>
        <v>77.2</v>
      </c>
      <c r="EM96" s="36">
        <f t="shared" si="146"/>
        <v>84.5</v>
      </c>
      <c r="EN96" s="36">
        <f t="shared" si="146"/>
        <v>89.8</v>
      </c>
      <c r="EO96" s="36">
        <f t="shared" si="146"/>
        <v>95.5</v>
      </c>
      <c r="EP96" s="36">
        <f t="shared" si="146"/>
        <v>94.3</v>
      </c>
      <c r="EQ96" s="36">
        <f t="shared" si="146"/>
        <v>92.5</v>
      </c>
      <c r="ER96" s="36">
        <f t="shared" si="146"/>
        <v>88.8</v>
      </c>
      <c r="ES96" s="35">
        <v>100</v>
      </c>
      <c r="ET96" s="36">
        <f t="shared" ref="ET96:FA100" si="147">BZ96-U96</f>
        <v>65.3</v>
      </c>
      <c r="EU96" s="36">
        <f t="shared" si="147"/>
        <v>77.400000000000006</v>
      </c>
      <c r="EV96" s="36">
        <f t="shared" si="147"/>
        <v>86.5</v>
      </c>
      <c r="EW96" s="36">
        <f t="shared" si="147"/>
        <v>92.5</v>
      </c>
      <c r="EX96" s="36">
        <f t="shared" si="147"/>
        <v>96.4</v>
      </c>
      <c r="EY96" s="36">
        <f t="shared" si="147"/>
        <v>93</v>
      </c>
      <c r="EZ96" s="36">
        <f t="shared" si="147"/>
        <v>90.4</v>
      </c>
      <c r="FA96" s="36">
        <f t="shared" si="147"/>
        <v>83.7</v>
      </c>
      <c r="FB96" s="35">
        <v>101</v>
      </c>
      <c r="FC96" s="36">
        <f t="shared" ref="FC96:FJ100" si="148">CI96-U96</f>
        <v>70.7</v>
      </c>
      <c r="FD96" s="36">
        <f t="shared" si="148"/>
        <v>82</v>
      </c>
      <c r="FE96" s="36">
        <f t="shared" si="148"/>
        <v>89.3</v>
      </c>
      <c r="FF96" s="36">
        <f t="shared" si="148"/>
        <v>93.3</v>
      </c>
      <c r="FG96" s="36">
        <f t="shared" si="148"/>
        <v>95.5</v>
      </c>
      <c r="FH96" s="36">
        <f t="shared" si="148"/>
        <v>93</v>
      </c>
      <c r="FI96" s="36">
        <f t="shared" si="148"/>
        <v>90.1</v>
      </c>
      <c r="FJ96" s="36">
        <f t="shared" si="148"/>
        <v>83</v>
      </c>
      <c r="FK96" s="35">
        <v>102</v>
      </c>
      <c r="FL96" s="36">
        <f t="shared" ref="FL96:FS100" si="149">CR96-U96</f>
        <v>75.599999999999994</v>
      </c>
      <c r="FM96" s="36">
        <f t="shared" si="149"/>
        <v>84.2</v>
      </c>
      <c r="FN96" s="36">
        <f t="shared" si="149"/>
        <v>90.1</v>
      </c>
      <c r="FO96" s="36">
        <f t="shared" si="149"/>
        <v>93.6</v>
      </c>
      <c r="FP96" s="36">
        <f t="shared" si="149"/>
        <v>96.2</v>
      </c>
      <c r="FQ96" s="36">
        <f t="shared" si="149"/>
        <v>91.3</v>
      </c>
      <c r="FR96" s="36">
        <f t="shared" si="149"/>
        <v>87.9</v>
      </c>
      <c r="FS96" s="36">
        <f t="shared" si="149"/>
        <v>81.900000000000006</v>
      </c>
      <c r="FT96" s="35">
        <v>103</v>
      </c>
      <c r="FU96" s="36">
        <f t="shared" ref="FU96:GB100" si="150">DA96-U96</f>
        <v>77.599999999999994</v>
      </c>
      <c r="FV96" s="36">
        <f t="shared" si="150"/>
        <v>88</v>
      </c>
      <c r="FW96" s="36">
        <f t="shared" si="150"/>
        <v>93.4</v>
      </c>
      <c r="FX96" s="36">
        <f t="shared" si="150"/>
        <v>93.8</v>
      </c>
      <c r="FY96" s="36">
        <f t="shared" si="150"/>
        <v>94.2</v>
      </c>
      <c r="FZ96" s="36">
        <f t="shared" si="150"/>
        <v>91.4</v>
      </c>
      <c r="GA96" s="36">
        <f t="shared" si="150"/>
        <v>87.9</v>
      </c>
      <c r="GB96" s="36">
        <f t="shared" si="150"/>
        <v>79.900000000000006</v>
      </c>
      <c r="GC96" s="35">
        <v>96</v>
      </c>
      <c r="GD96" s="36">
        <f>100-10*LOG10(10^(DJ96/10)+10^(DK96/10)+10^(DL96/10)+10^(DM96/10)+10^(DN96/10)+10^(DO96/10)+10^(DP96/10)+10^(DQ96/10))</f>
        <v>-2.3603849250278586E-2</v>
      </c>
      <c r="GE96" s="36">
        <f>100-10*LOG10(10^(DK96/10)+10^(DL96/10)+10^(DM96/10)+10^(DN96/10)+10^(DO96/10)+10^(DP96/10)+10^(DQ96/10))</f>
        <v>-2.3544224454084883E-2</v>
      </c>
      <c r="GF96" s="35">
        <v>97</v>
      </c>
      <c r="GG96" s="36">
        <f>100-10*LOG10(10^(DS96/10)+10^(DT96/10)+10^(DU96/10)+10^(DV96/10)+10^(DW96/10)+10^(DX96/10)+10^(DY96/10)+10^(DZ96/10))</f>
        <v>-1.2384835451356935E-2</v>
      </c>
      <c r="GH96" s="36">
        <f>100-10*LOG10(10^(DT96/10)+10^(DU96/10)+10^(DV96/10)+10^(DW96/10)+10^(DX96/10)+10^(DY96/10)+10^(DZ96/10))</f>
        <v>-1.1998855162644873E-2</v>
      </c>
      <c r="GI96" s="35">
        <v>98</v>
      </c>
      <c r="GJ96" s="36">
        <f>100-10*LOG10(10^(EB96/10)+10^(EC96/10)+10^(ED96/10)+10^(EE96/10)+10^(EF96/10)+10^(EG96/10)+10^(EH96/10)+10^(EI96/10))</f>
        <v>-2.0040529691527809E-2</v>
      </c>
      <c r="GK96" s="36">
        <f>100-10*LOG10(10^(EC96/10)+10^(ED96/10)+10^(EE96/10)+10^(EF96/10)+10^(EG96/10)+10^(EH96/10)+10^(EI96/10))</f>
        <v>-1.9627671504537147E-2</v>
      </c>
      <c r="GL96" s="35">
        <v>99</v>
      </c>
      <c r="GM96" s="36">
        <f>100-10*LOG10(10^(EK96/10)+10^(EL96/10)+10^(EM96/10)+10^(EN96/10)+10^(EO96/10)+10^(EP96/10)+10^(EQ96/10)+10^(ER96/10))</f>
        <v>-2.9994818512207644E-2</v>
      </c>
      <c r="GN96" s="36">
        <f>100-10*LOG10(10^(EL96/10)+10^(EM96/10)+10^(EN96/10)+10^(EO96/10)+10^(EP96/10)+10^(EQ96/10)+10^(ER96/10))</f>
        <v>-2.8499066434065412E-2</v>
      </c>
      <c r="GO96" s="35">
        <v>100</v>
      </c>
      <c r="GP96" s="36">
        <f>100-10*LOG10(10^(ET96/10)+10^(EU96/10)+10^(EV96/10)+10^(EW96/10)+10^(EX96/10)+10^(EY96/10)+10^(EZ96/10)+10^(FA96/10))</f>
        <v>1.1033250097071345E-2</v>
      </c>
      <c r="GQ96" s="36">
        <f>100-10*LOG10(10^(EU96/10)+10^(EV96/10)+10^(EW96/10)+10^(EX96/10)+10^(EY96/10)+10^(EZ96/10)+10^(FA96/10))</f>
        <v>1.2508825519844891E-2</v>
      </c>
      <c r="GR96" s="35">
        <v>101</v>
      </c>
      <c r="GS96" s="36">
        <f>100-10*LOG10(10^(FC96/10)+10^(FD96/10)+10^(FE96/10)+10^(FF96/10)+10^(FG96/10)+10^(FH96/10)+10^(FI96/10)+10^(FJ96/10))</f>
        <v>3.2452499206684138E-2</v>
      </c>
      <c r="GT96" s="36">
        <f>100-10*LOG10(10^(FD96/10)+10^(FE96/10)+10^(FF96/10)+10^(FG96/10)+10^(FH96/10)+10^(FI96/10)+10^(FJ96/10))</f>
        <v>3.7596330632538866E-2</v>
      </c>
      <c r="GU96" s="35">
        <v>102</v>
      </c>
      <c r="GV96" s="36">
        <f>100-10*LOG10(10^(FL96/10)+10^(FM96/10)+10^(FN96/10)+10^(FO96/10)+10^(FP96/10)+10^(FQ96/10)+10^(FR96/10)+10^(FS96/10))</f>
        <v>4.2495075939370963E-2</v>
      </c>
      <c r="GW96" s="36">
        <f>100-10*LOG10(10^(FM96/10)+10^(FN96/10)+10^(FO96/10)+10^(FP96/10)+10^(FQ96/10)+10^(FR96/10)+10^(FS96/10))</f>
        <v>5.8447665967733542E-2</v>
      </c>
      <c r="GX96" s="35">
        <v>103</v>
      </c>
      <c r="GY96" s="36">
        <f>100-10*LOG10(10^(FU96/10)+10^(FV96/10)+10^(FW96/10)+10^(FX96/10)+10^(FY96/10)+10^(FZ96/10)+10^(GA96/10)+10^(GB96/10))</f>
        <v>-2.9037543498589002E-5</v>
      </c>
      <c r="GZ96" s="36">
        <f>100-10*LOG10(10^(FV96/10)+10^(FW96/10)+10^(FX96/10)+10^(FY96/10)+10^(FZ96/10)+10^(GA96/10)+10^(GB96/10))</f>
        <v>2.5034014590687548E-2</v>
      </c>
      <c r="HA96" s="35">
        <v>-1.2</v>
      </c>
      <c r="HB96" s="35">
        <v>-0.49</v>
      </c>
      <c r="HC96" s="35">
        <v>0.14000000000000001</v>
      </c>
      <c r="HD96" s="35">
        <v>1.56</v>
      </c>
      <c r="HE96" s="35">
        <v>-2.98</v>
      </c>
      <c r="HF96" s="35">
        <v>-1.01</v>
      </c>
      <c r="HG96" s="35">
        <v>0.85</v>
      </c>
      <c r="HH96" s="35">
        <v>3.14</v>
      </c>
    </row>
    <row r="97" spans="1:216" x14ac:dyDescent="0.2">
      <c r="A97" s="8">
        <v>87</v>
      </c>
      <c r="D97" s="8" t="s">
        <v>970</v>
      </c>
      <c r="E97" s="29"/>
      <c r="F97" s="29"/>
      <c r="G97" s="29"/>
      <c r="H97" s="29"/>
      <c r="I97" s="29"/>
      <c r="J97" s="29"/>
      <c r="K97" s="29"/>
      <c r="L97" s="29"/>
      <c r="M97" s="30"/>
      <c r="N97" s="30"/>
      <c r="O97" s="30"/>
      <c r="P97" s="30"/>
      <c r="Q97" s="30"/>
      <c r="R97" s="30"/>
      <c r="S97" s="30"/>
      <c r="T97" s="30"/>
      <c r="U97" s="31">
        <f t="shared" si="141"/>
        <v>0</v>
      </c>
      <c r="V97" s="31">
        <f t="shared" si="141"/>
        <v>0</v>
      </c>
      <c r="W97" s="31">
        <f t="shared" si="141"/>
        <v>0</v>
      </c>
      <c r="X97" s="31">
        <f t="shared" si="141"/>
        <v>0</v>
      </c>
      <c r="Y97" s="31">
        <f t="shared" si="141"/>
        <v>0</v>
      </c>
      <c r="Z97" s="31">
        <f t="shared" si="141"/>
        <v>0</v>
      </c>
      <c r="AA97" s="31">
        <f t="shared" si="141"/>
        <v>0</v>
      </c>
      <c r="AB97" s="31">
        <f t="shared" si="141"/>
        <v>0</v>
      </c>
      <c r="AC97" s="32">
        <f t="shared" si="138"/>
        <v>-1.4641977937706968E-2</v>
      </c>
      <c r="AD97" s="32">
        <f t="shared" si="139"/>
        <v>2.4910512713808348E-2</v>
      </c>
      <c r="AE97" s="32">
        <f t="shared" si="140"/>
        <v>4.5595616594547202E-2</v>
      </c>
      <c r="AF97" s="33">
        <f t="shared" si="142"/>
        <v>65.3</v>
      </c>
      <c r="AG97" s="33">
        <f t="shared" si="142"/>
        <v>75.400000000000006</v>
      </c>
      <c r="AH97" s="33">
        <f t="shared" si="142"/>
        <v>82.9</v>
      </c>
      <c r="AI97" s="33">
        <f t="shared" si="142"/>
        <v>88.3</v>
      </c>
      <c r="AJ97" s="33">
        <f t="shared" si="142"/>
        <v>91.5</v>
      </c>
      <c r="AK97" s="33">
        <f t="shared" si="142"/>
        <v>92.7</v>
      </c>
      <c r="AL97" s="33">
        <f t="shared" si="142"/>
        <v>92.5</v>
      </c>
      <c r="AM97" s="33">
        <f t="shared" si="142"/>
        <v>90.4</v>
      </c>
      <c r="AN97" s="32">
        <f>100-10*LOG(10^(AF97/10)+10^(AG97/10)+10^(AH97/10)+10^(AI97/10)+10^(AJ97/10)+10^(AK97/10)+10^(AL97/10)+10^(AM97/10))</f>
        <v>1.5128685188023212</v>
      </c>
      <c r="AO97" s="34">
        <v>1</v>
      </c>
      <c r="AP97" s="35">
        <v>51.4</v>
      </c>
      <c r="AQ97" s="35">
        <v>62.6</v>
      </c>
      <c r="AR97" s="35">
        <v>70.8</v>
      </c>
      <c r="AS97" s="35">
        <v>81</v>
      </c>
      <c r="AT97" s="35">
        <v>90.4</v>
      </c>
      <c r="AU97" s="35">
        <v>96.2</v>
      </c>
      <c r="AV97" s="35">
        <v>94.7</v>
      </c>
      <c r="AW97" s="35">
        <v>92.3</v>
      </c>
      <c r="AX97" s="34">
        <v>2</v>
      </c>
      <c r="AY97" s="35">
        <v>59.5</v>
      </c>
      <c r="AZ97" s="35">
        <v>68.900000000000006</v>
      </c>
      <c r="BA97" s="35">
        <v>78.3</v>
      </c>
      <c r="BB97" s="35">
        <v>84.3</v>
      </c>
      <c r="BC97" s="35">
        <v>92.8</v>
      </c>
      <c r="BD97" s="35">
        <v>96.3</v>
      </c>
      <c r="BE97" s="35">
        <v>94</v>
      </c>
      <c r="BF97" s="35">
        <v>90</v>
      </c>
      <c r="BG97" s="34">
        <v>3</v>
      </c>
      <c r="BH97" s="35">
        <v>59.8</v>
      </c>
      <c r="BI97" s="35">
        <v>71.099999999999994</v>
      </c>
      <c r="BJ97" s="35">
        <v>80.8</v>
      </c>
      <c r="BK97" s="35">
        <v>88</v>
      </c>
      <c r="BL97" s="35">
        <v>95</v>
      </c>
      <c r="BM97" s="35">
        <v>94.4</v>
      </c>
      <c r="BN97" s="35">
        <v>94.1</v>
      </c>
      <c r="BO97" s="35">
        <v>89</v>
      </c>
      <c r="BP97" s="34">
        <v>4</v>
      </c>
      <c r="BQ97" s="35">
        <v>65.400000000000006</v>
      </c>
      <c r="BR97" s="35">
        <v>77.2</v>
      </c>
      <c r="BS97" s="35">
        <v>84.5</v>
      </c>
      <c r="BT97" s="35">
        <v>89.8</v>
      </c>
      <c r="BU97" s="35">
        <v>95.5</v>
      </c>
      <c r="BV97" s="35">
        <v>94.3</v>
      </c>
      <c r="BW97" s="35">
        <v>92.5</v>
      </c>
      <c r="BX97" s="35">
        <v>88.8</v>
      </c>
      <c r="BY97" s="34">
        <v>5</v>
      </c>
      <c r="BZ97" s="35">
        <v>65.3</v>
      </c>
      <c r="CA97" s="35">
        <v>77.400000000000006</v>
      </c>
      <c r="CB97" s="35">
        <v>86.5</v>
      </c>
      <c r="CC97" s="35">
        <v>92.5</v>
      </c>
      <c r="CD97" s="35">
        <v>96.4</v>
      </c>
      <c r="CE97" s="35">
        <v>93</v>
      </c>
      <c r="CF97" s="35">
        <v>90.4</v>
      </c>
      <c r="CG97" s="35">
        <v>83.7</v>
      </c>
      <c r="CH97" s="34">
        <v>6</v>
      </c>
      <c r="CI97" s="35">
        <v>70.7</v>
      </c>
      <c r="CJ97" s="35">
        <v>82</v>
      </c>
      <c r="CK97" s="35">
        <v>89.3</v>
      </c>
      <c r="CL97" s="35">
        <v>93.3</v>
      </c>
      <c r="CM97" s="35">
        <v>95.5</v>
      </c>
      <c r="CN97" s="35">
        <v>93</v>
      </c>
      <c r="CO97" s="35">
        <v>90.1</v>
      </c>
      <c r="CP97" s="35">
        <v>83</v>
      </c>
      <c r="CQ97" s="34">
        <v>7</v>
      </c>
      <c r="CR97" s="35">
        <v>75.599999999999994</v>
      </c>
      <c r="CS97" s="35">
        <v>84.2</v>
      </c>
      <c r="CT97" s="35">
        <v>90.1</v>
      </c>
      <c r="CU97" s="35">
        <v>93.6</v>
      </c>
      <c r="CV97" s="35">
        <v>96.2</v>
      </c>
      <c r="CW97" s="35">
        <v>91.3</v>
      </c>
      <c r="CX97" s="35">
        <v>87.9</v>
      </c>
      <c r="CY97" s="35">
        <v>81.900000000000006</v>
      </c>
      <c r="CZ97" s="34">
        <v>8</v>
      </c>
      <c r="DA97" s="35">
        <v>77.599999999999994</v>
      </c>
      <c r="DB97" s="35">
        <v>88</v>
      </c>
      <c r="DC97" s="35">
        <v>93.4</v>
      </c>
      <c r="DD97" s="35">
        <v>93.8</v>
      </c>
      <c r="DE97" s="35">
        <v>94.2</v>
      </c>
      <c r="DF97" s="35">
        <v>91.4</v>
      </c>
      <c r="DG97" s="35">
        <v>87.9</v>
      </c>
      <c r="DH97" s="35">
        <v>79.900000000000006</v>
      </c>
      <c r="DI97" s="35">
        <v>1</v>
      </c>
      <c r="DJ97" s="36">
        <f t="shared" si="143"/>
        <v>51.4</v>
      </c>
      <c r="DK97" s="36">
        <f t="shared" si="143"/>
        <v>62.6</v>
      </c>
      <c r="DL97" s="36">
        <f t="shared" si="143"/>
        <v>70.8</v>
      </c>
      <c r="DM97" s="36">
        <f t="shared" si="143"/>
        <v>81</v>
      </c>
      <c r="DN97" s="36">
        <f t="shared" si="143"/>
        <v>90.4</v>
      </c>
      <c r="DO97" s="36">
        <f t="shared" si="143"/>
        <v>96.2</v>
      </c>
      <c r="DP97" s="36">
        <f t="shared" si="143"/>
        <v>94.7</v>
      </c>
      <c r="DQ97" s="36">
        <f t="shared" si="143"/>
        <v>92.3</v>
      </c>
      <c r="DR97" s="35">
        <v>98</v>
      </c>
      <c r="DS97" s="36">
        <f t="shared" si="144"/>
        <v>59.5</v>
      </c>
      <c r="DT97" s="36">
        <f t="shared" si="144"/>
        <v>68.900000000000006</v>
      </c>
      <c r="DU97" s="36">
        <f t="shared" si="144"/>
        <v>78.3</v>
      </c>
      <c r="DV97" s="36">
        <f t="shared" si="144"/>
        <v>84.3</v>
      </c>
      <c r="DW97" s="36">
        <f t="shared" si="144"/>
        <v>92.8</v>
      </c>
      <c r="DX97" s="36">
        <f t="shared" si="144"/>
        <v>96.3</v>
      </c>
      <c r="DY97" s="36">
        <f t="shared" si="144"/>
        <v>94</v>
      </c>
      <c r="DZ97" s="36">
        <f t="shared" si="144"/>
        <v>90</v>
      </c>
      <c r="EA97" s="35">
        <v>99</v>
      </c>
      <c r="EB97" s="36">
        <f t="shared" si="145"/>
        <v>59.8</v>
      </c>
      <c r="EC97" s="36">
        <f t="shared" si="145"/>
        <v>71.099999999999994</v>
      </c>
      <c r="ED97" s="36">
        <f t="shared" si="145"/>
        <v>80.8</v>
      </c>
      <c r="EE97" s="36">
        <f t="shared" si="145"/>
        <v>88</v>
      </c>
      <c r="EF97" s="36">
        <f t="shared" si="145"/>
        <v>95</v>
      </c>
      <c r="EG97" s="36">
        <f t="shared" si="145"/>
        <v>94.4</v>
      </c>
      <c r="EH97" s="36">
        <f t="shared" si="145"/>
        <v>94.1</v>
      </c>
      <c r="EI97" s="36">
        <f t="shared" si="145"/>
        <v>89</v>
      </c>
      <c r="EJ97" s="35">
        <v>100</v>
      </c>
      <c r="EK97" s="36">
        <f t="shared" si="146"/>
        <v>65.400000000000006</v>
      </c>
      <c r="EL97" s="36">
        <f t="shared" si="146"/>
        <v>77.2</v>
      </c>
      <c r="EM97" s="36">
        <f t="shared" si="146"/>
        <v>84.5</v>
      </c>
      <c r="EN97" s="36">
        <f t="shared" si="146"/>
        <v>89.8</v>
      </c>
      <c r="EO97" s="36">
        <f t="shared" si="146"/>
        <v>95.5</v>
      </c>
      <c r="EP97" s="36">
        <f t="shared" si="146"/>
        <v>94.3</v>
      </c>
      <c r="EQ97" s="36">
        <f t="shared" si="146"/>
        <v>92.5</v>
      </c>
      <c r="ER97" s="36">
        <f t="shared" si="146"/>
        <v>88.8</v>
      </c>
      <c r="ES97" s="35">
        <v>101</v>
      </c>
      <c r="ET97" s="36">
        <f t="shared" si="147"/>
        <v>65.3</v>
      </c>
      <c r="EU97" s="36">
        <f t="shared" si="147"/>
        <v>77.400000000000006</v>
      </c>
      <c r="EV97" s="36">
        <f t="shared" si="147"/>
        <v>86.5</v>
      </c>
      <c r="EW97" s="36">
        <f t="shared" si="147"/>
        <v>92.5</v>
      </c>
      <c r="EX97" s="36">
        <f t="shared" si="147"/>
        <v>96.4</v>
      </c>
      <c r="EY97" s="36">
        <f t="shared" si="147"/>
        <v>93</v>
      </c>
      <c r="EZ97" s="36">
        <f t="shared" si="147"/>
        <v>90.4</v>
      </c>
      <c r="FA97" s="36">
        <f t="shared" si="147"/>
        <v>83.7</v>
      </c>
      <c r="FB97" s="35">
        <v>102</v>
      </c>
      <c r="FC97" s="36">
        <f t="shared" si="148"/>
        <v>70.7</v>
      </c>
      <c r="FD97" s="36">
        <f t="shared" si="148"/>
        <v>82</v>
      </c>
      <c r="FE97" s="36">
        <f t="shared" si="148"/>
        <v>89.3</v>
      </c>
      <c r="FF97" s="36">
        <f t="shared" si="148"/>
        <v>93.3</v>
      </c>
      <c r="FG97" s="36">
        <f t="shared" si="148"/>
        <v>95.5</v>
      </c>
      <c r="FH97" s="36">
        <f t="shared" si="148"/>
        <v>93</v>
      </c>
      <c r="FI97" s="36">
        <f t="shared" si="148"/>
        <v>90.1</v>
      </c>
      <c r="FJ97" s="36">
        <f t="shared" si="148"/>
        <v>83</v>
      </c>
      <c r="FK97" s="35">
        <v>103</v>
      </c>
      <c r="FL97" s="36">
        <f t="shared" si="149"/>
        <v>75.599999999999994</v>
      </c>
      <c r="FM97" s="36">
        <f t="shared" si="149"/>
        <v>84.2</v>
      </c>
      <c r="FN97" s="36">
        <f t="shared" si="149"/>
        <v>90.1</v>
      </c>
      <c r="FO97" s="36">
        <f t="shared" si="149"/>
        <v>93.6</v>
      </c>
      <c r="FP97" s="36">
        <f t="shared" si="149"/>
        <v>96.2</v>
      </c>
      <c r="FQ97" s="36">
        <f t="shared" si="149"/>
        <v>91.3</v>
      </c>
      <c r="FR97" s="36">
        <f t="shared" si="149"/>
        <v>87.9</v>
      </c>
      <c r="FS97" s="36">
        <f t="shared" si="149"/>
        <v>81.900000000000006</v>
      </c>
      <c r="FT97" s="35">
        <v>104</v>
      </c>
      <c r="FU97" s="36">
        <f t="shared" si="150"/>
        <v>77.599999999999994</v>
      </c>
      <c r="FV97" s="36">
        <f t="shared" si="150"/>
        <v>88</v>
      </c>
      <c r="FW97" s="36">
        <f t="shared" si="150"/>
        <v>93.4</v>
      </c>
      <c r="FX97" s="36">
        <f t="shared" si="150"/>
        <v>93.8</v>
      </c>
      <c r="FY97" s="36">
        <f t="shared" si="150"/>
        <v>94.2</v>
      </c>
      <c r="FZ97" s="36">
        <f t="shared" si="150"/>
        <v>91.4</v>
      </c>
      <c r="GA97" s="36">
        <f t="shared" si="150"/>
        <v>87.9</v>
      </c>
      <c r="GB97" s="36">
        <f t="shared" si="150"/>
        <v>79.900000000000006</v>
      </c>
      <c r="GC97" s="35">
        <v>97</v>
      </c>
      <c r="GD97" s="36">
        <f>100-10*LOG10(10^(DJ97/10)+10^(DK97/10)+10^(DL97/10)+10^(DM97/10)+10^(DN97/10)+10^(DO97/10)+10^(DP97/10)+10^(DQ97/10))</f>
        <v>-2.3603849250278586E-2</v>
      </c>
      <c r="GE97" s="36">
        <f>100-10*LOG10(10^(DK97/10)+10^(DL97/10)+10^(DM97/10)+10^(DN97/10)+10^(DO97/10)+10^(DP97/10)+10^(DQ97/10))</f>
        <v>-2.3544224454084883E-2</v>
      </c>
      <c r="GF97" s="35">
        <v>98</v>
      </c>
      <c r="GG97" s="36">
        <f>100-10*LOG10(10^(DS97/10)+10^(DT97/10)+10^(DU97/10)+10^(DV97/10)+10^(DW97/10)+10^(DX97/10)+10^(DY97/10)+10^(DZ97/10))</f>
        <v>-1.2384835451356935E-2</v>
      </c>
      <c r="GH97" s="36">
        <f>100-10*LOG10(10^(DT97/10)+10^(DU97/10)+10^(DV97/10)+10^(DW97/10)+10^(DX97/10)+10^(DY97/10)+10^(DZ97/10))</f>
        <v>-1.1998855162644873E-2</v>
      </c>
      <c r="GI97" s="35">
        <v>99</v>
      </c>
      <c r="GJ97" s="36">
        <f>100-10*LOG10(10^(EB97/10)+10^(EC97/10)+10^(ED97/10)+10^(EE97/10)+10^(EF97/10)+10^(EG97/10)+10^(EH97/10)+10^(EI97/10))</f>
        <v>-2.0040529691527809E-2</v>
      </c>
      <c r="GK97" s="36">
        <f>100-10*LOG10(10^(EC97/10)+10^(ED97/10)+10^(EE97/10)+10^(EF97/10)+10^(EG97/10)+10^(EH97/10)+10^(EI97/10))</f>
        <v>-1.9627671504537147E-2</v>
      </c>
      <c r="GL97" s="35">
        <v>100</v>
      </c>
      <c r="GM97" s="36">
        <f>100-10*LOG10(10^(EK97/10)+10^(EL97/10)+10^(EM97/10)+10^(EN97/10)+10^(EO97/10)+10^(EP97/10)+10^(EQ97/10)+10^(ER97/10))</f>
        <v>-2.9994818512207644E-2</v>
      </c>
      <c r="GN97" s="36">
        <f>100-10*LOG10(10^(EL97/10)+10^(EM97/10)+10^(EN97/10)+10^(EO97/10)+10^(EP97/10)+10^(EQ97/10)+10^(ER97/10))</f>
        <v>-2.8499066434065412E-2</v>
      </c>
      <c r="GO97" s="35">
        <v>101</v>
      </c>
      <c r="GP97" s="36">
        <f>100-10*LOG10(10^(ET97/10)+10^(EU97/10)+10^(EV97/10)+10^(EW97/10)+10^(EX97/10)+10^(EY97/10)+10^(EZ97/10)+10^(FA97/10))</f>
        <v>1.1033250097071345E-2</v>
      </c>
      <c r="GQ97" s="36">
        <f>100-10*LOG10(10^(EU97/10)+10^(EV97/10)+10^(EW97/10)+10^(EX97/10)+10^(EY97/10)+10^(EZ97/10)+10^(FA97/10))</f>
        <v>1.2508825519844891E-2</v>
      </c>
      <c r="GR97" s="35">
        <v>102</v>
      </c>
      <c r="GS97" s="36">
        <f>100-10*LOG10(10^(FC97/10)+10^(FD97/10)+10^(FE97/10)+10^(FF97/10)+10^(FG97/10)+10^(FH97/10)+10^(FI97/10)+10^(FJ97/10))</f>
        <v>3.2452499206684138E-2</v>
      </c>
      <c r="GT97" s="36">
        <f>100-10*LOG10(10^(FD97/10)+10^(FE97/10)+10^(FF97/10)+10^(FG97/10)+10^(FH97/10)+10^(FI97/10)+10^(FJ97/10))</f>
        <v>3.7596330632538866E-2</v>
      </c>
      <c r="GU97" s="35">
        <v>103</v>
      </c>
      <c r="GV97" s="36">
        <f>100-10*LOG10(10^(FL97/10)+10^(FM97/10)+10^(FN97/10)+10^(FO97/10)+10^(FP97/10)+10^(FQ97/10)+10^(FR97/10)+10^(FS97/10))</f>
        <v>4.2495075939370963E-2</v>
      </c>
      <c r="GW97" s="36">
        <f>100-10*LOG10(10^(FM97/10)+10^(FN97/10)+10^(FO97/10)+10^(FP97/10)+10^(FQ97/10)+10^(FR97/10)+10^(FS97/10))</f>
        <v>5.8447665967733542E-2</v>
      </c>
      <c r="GX97" s="35">
        <v>104</v>
      </c>
      <c r="GY97" s="36">
        <f>100-10*LOG10(10^(FU97/10)+10^(FV97/10)+10^(FW97/10)+10^(FX97/10)+10^(FY97/10)+10^(FZ97/10)+10^(GA97/10)+10^(GB97/10))</f>
        <v>-2.9037543498589002E-5</v>
      </c>
      <c r="GZ97" s="36">
        <f>100-10*LOG10(10^(FV97/10)+10^(FW97/10)+10^(FX97/10)+10^(FY97/10)+10^(FZ97/10)+10^(GA97/10)+10^(GB97/10))</f>
        <v>2.5034014590687548E-2</v>
      </c>
      <c r="HA97" s="35">
        <v>-1.2</v>
      </c>
      <c r="HB97" s="35">
        <v>-0.49</v>
      </c>
      <c r="HC97" s="35">
        <v>0.14000000000000001</v>
      </c>
      <c r="HD97" s="35">
        <v>1.56</v>
      </c>
      <c r="HE97" s="35">
        <v>-2.98</v>
      </c>
      <c r="HF97" s="35">
        <v>-1.01</v>
      </c>
      <c r="HG97" s="35">
        <v>0.85</v>
      </c>
      <c r="HH97" s="35">
        <v>3.14</v>
      </c>
    </row>
    <row r="98" spans="1:216" x14ac:dyDescent="0.2">
      <c r="A98" s="8">
        <v>88</v>
      </c>
      <c r="D98" s="8" t="s">
        <v>971</v>
      </c>
      <c r="E98" s="29"/>
      <c r="F98" s="29"/>
      <c r="G98" s="29"/>
      <c r="H98" s="29"/>
      <c r="I98" s="29"/>
      <c r="J98" s="29"/>
      <c r="K98" s="29"/>
      <c r="L98" s="29"/>
      <c r="M98" s="30"/>
      <c r="N98" s="30"/>
      <c r="O98" s="30"/>
      <c r="P98" s="30"/>
      <c r="Q98" s="30"/>
      <c r="R98" s="30"/>
      <c r="S98" s="30"/>
      <c r="T98" s="30"/>
      <c r="U98" s="31">
        <f t="shared" si="141"/>
        <v>0</v>
      </c>
      <c r="V98" s="31">
        <f t="shared" si="141"/>
        <v>0</v>
      </c>
      <c r="W98" s="31">
        <f t="shared" si="141"/>
        <v>0</v>
      </c>
      <c r="X98" s="31">
        <f t="shared" si="141"/>
        <v>0</v>
      </c>
      <c r="Y98" s="31">
        <f t="shared" si="141"/>
        <v>0</v>
      </c>
      <c r="Z98" s="31">
        <f t="shared" si="141"/>
        <v>0</v>
      </c>
      <c r="AA98" s="31">
        <f t="shared" si="141"/>
        <v>0</v>
      </c>
      <c r="AB98" s="31">
        <f t="shared" si="141"/>
        <v>0</v>
      </c>
      <c r="AC98" s="32">
        <f t="shared" si="138"/>
        <v>-1.4641977937706968E-2</v>
      </c>
      <c r="AD98" s="32">
        <f t="shared" si="139"/>
        <v>2.4910512713808348E-2</v>
      </c>
      <c r="AE98" s="32">
        <f t="shared" si="140"/>
        <v>4.5595616594547202E-2</v>
      </c>
      <c r="AF98" s="33">
        <f t="shared" si="142"/>
        <v>65.3</v>
      </c>
      <c r="AG98" s="33">
        <f t="shared" si="142"/>
        <v>75.400000000000006</v>
      </c>
      <c r="AH98" s="33">
        <f t="shared" si="142"/>
        <v>82.9</v>
      </c>
      <c r="AI98" s="33">
        <f t="shared" si="142"/>
        <v>88.3</v>
      </c>
      <c r="AJ98" s="33">
        <f t="shared" si="142"/>
        <v>91.5</v>
      </c>
      <c r="AK98" s="33">
        <f t="shared" si="142"/>
        <v>92.7</v>
      </c>
      <c r="AL98" s="33">
        <f t="shared" si="142"/>
        <v>92.5</v>
      </c>
      <c r="AM98" s="33">
        <f t="shared" si="142"/>
        <v>90.4</v>
      </c>
      <c r="AN98" s="32">
        <f>100-10*LOG(10^(AF98/10)+10^(AG98/10)+10^(AH98/10)+10^(AI98/10)+10^(AJ98/10)+10^(AK98/10)+10^(AL98/10)+10^(AM98/10))</f>
        <v>1.5128685188023212</v>
      </c>
      <c r="AO98" s="34">
        <v>1</v>
      </c>
      <c r="AP98" s="35">
        <v>51.4</v>
      </c>
      <c r="AQ98" s="35">
        <v>62.6</v>
      </c>
      <c r="AR98" s="35">
        <v>70.8</v>
      </c>
      <c r="AS98" s="35">
        <v>81</v>
      </c>
      <c r="AT98" s="35">
        <v>90.4</v>
      </c>
      <c r="AU98" s="35">
        <v>96.2</v>
      </c>
      <c r="AV98" s="35">
        <v>94.7</v>
      </c>
      <c r="AW98" s="35">
        <v>92.3</v>
      </c>
      <c r="AX98" s="34">
        <v>2</v>
      </c>
      <c r="AY98" s="35">
        <v>59.5</v>
      </c>
      <c r="AZ98" s="35">
        <v>68.900000000000006</v>
      </c>
      <c r="BA98" s="35">
        <v>78.3</v>
      </c>
      <c r="BB98" s="35">
        <v>84.3</v>
      </c>
      <c r="BC98" s="35">
        <v>92.8</v>
      </c>
      <c r="BD98" s="35">
        <v>96.3</v>
      </c>
      <c r="BE98" s="35">
        <v>94</v>
      </c>
      <c r="BF98" s="35">
        <v>90</v>
      </c>
      <c r="BG98" s="34">
        <v>3</v>
      </c>
      <c r="BH98" s="35">
        <v>59.8</v>
      </c>
      <c r="BI98" s="35">
        <v>71.099999999999994</v>
      </c>
      <c r="BJ98" s="35">
        <v>80.8</v>
      </c>
      <c r="BK98" s="35">
        <v>88</v>
      </c>
      <c r="BL98" s="35">
        <v>95</v>
      </c>
      <c r="BM98" s="35">
        <v>94.4</v>
      </c>
      <c r="BN98" s="35">
        <v>94.1</v>
      </c>
      <c r="BO98" s="35">
        <v>89</v>
      </c>
      <c r="BP98" s="34">
        <v>4</v>
      </c>
      <c r="BQ98" s="35">
        <v>65.400000000000006</v>
      </c>
      <c r="BR98" s="35">
        <v>77.2</v>
      </c>
      <c r="BS98" s="35">
        <v>84.5</v>
      </c>
      <c r="BT98" s="35">
        <v>89.8</v>
      </c>
      <c r="BU98" s="35">
        <v>95.5</v>
      </c>
      <c r="BV98" s="35">
        <v>94.3</v>
      </c>
      <c r="BW98" s="35">
        <v>92.5</v>
      </c>
      <c r="BX98" s="35">
        <v>88.8</v>
      </c>
      <c r="BY98" s="34">
        <v>5</v>
      </c>
      <c r="BZ98" s="35">
        <v>65.3</v>
      </c>
      <c r="CA98" s="35">
        <v>77.400000000000006</v>
      </c>
      <c r="CB98" s="35">
        <v>86.5</v>
      </c>
      <c r="CC98" s="35">
        <v>92.5</v>
      </c>
      <c r="CD98" s="35">
        <v>96.4</v>
      </c>
      <c r="CE98" s="35">
        <v>93</v>
      </c>
      <c r="CF98" s="35">
        <v>90.4</v>
      </c>
      <c r="CG98" s="35">
        <v>83.7</v>
      </c>
      <c r="CH98" s="34">
        <v>6</v>
      </c>
      <c r="CI98" s="35">
        <v>70.7</v>
      </c>
      <c r="CJ98" s="35">
        <v>82</v>
      </c>
      <c r="CK98" s="35">
        <v>89.3</v>
      </c>
      <c r="CL98" s="35">
        <v>93.3</v>
      </c>
      <c r="CM98" s="35">
        <v>95.5</v>
      </c>
      <c r="CN98" s="35">
        <v>93</v>
      </c>
      <c r="CO98" s="35">
        <v>90.1</v>
      </c>
      <c r="CP98" s="35">
        <v>83</v>
      </c>
      <c r="CQ98" s="34">
        <v>7</v>
      </c>
      <c r="CR98" s="35">
        <v>75.599999999999994</v>
      </c>
      <c r="CS98" s="35">
        <v>84.2</v>
      </c>
      <c r="CT98" s="35">
        <v>90.1</v>
      </c>
      <c r="CU98" s="35">
        <v>93.6</v>
      </c>
      <c r="CV98" s="35">
        <v>96.2</v>
      </c>
      <c r="CW98" s="35">
        <v>91.3</v>
      </c>
      <c r="CX98" s="35">
        <v>87.9</v>
      </c>
      <c r="CY98" s="35">
        <v>81.900000000000006</v>
      </c>
      <c r="CZ98" s="34">
        <v>8</v>
      </c>
      <c r="DA98" s="35">
        <v>77.599999999999994</v>
      </c>
      <c r="DB98" s="35">
        <v>88</v>
      </c>
      <c r="DC98" s="35">
        <v>93.4</v>
      </c>
      <c r="DD98" s="35">
        <v>93.8</v>
      </c>
      <c r="DE98" s="35">
        <v>94.2</v>
      </c>
      <c r="DF98" s="35">
        <v>91.4</v>
      </c>
      <c r="DG98" s="35">
        <v>87.9</v>
      </c>
      <c r="DH98" s="35">
        <v>79.900000000000006</v>
      </c>
      <c r="DI98" s="35">
        <v>1</v>
      </c>
      <c r="DJ98" s="36">
        <f t="shared" si="143"/>
        <v>51.4</v>
      </c>
      <c r="DK98" s="36">
        <f t="shared" si="143"/>
        <v>62.6</v>
      </c>
      <c r="DL98" s="36">
        <f t="shared" si="143"/>
        <v>70.8</v>
      </c>
      <c r="DM98" s="36">
        <f t="shared" si="143"/>
        <v>81</v>
      </c>
      <c r="DN98" s="36">
        <f t="shared" si="143"/>
        <v>90.4</v>
      </c>
      <c r="DO98" s="36">
        <f t="shared" si="143"/>
        <v>96.2</v>
      </c>
      <c r="DP98" s="36">
        <f t="shared" si="143"/>
        <v>94.7</v>
      </c>
      <c r="DQ98" s="36">
        <f t="shared" si="143"/>
        <v>92.3</v>
      </c>
      <c r="DR98" s="35">
        <v>99</v>
      </c>
      <c r="DS98" s="36">
        <f t="shared" si="144"/>
        <v>59.5</v>
      </c>
      <c r="DT98" s="36">
        <f t="shared" si="144"/>
        <v>68.900000000000006</v>
      </c>
      <c r="DU98" s="36">
        <f t="shared" si="144"/>
        <v>78.3</v>
      </c>
      <c r="DV98" s="36">
        <f t="shared" si="144"/>
        <v>84.3</v>
      </c>
      <c r="DW98" s="36">
        <f t="shared" si="144"/>
        <v>92.8</v>
      </c>
      <c r="DX98" s="36">
        <f t="shared" si="144"/>
        <v>96.3</v>
      </c>
      <c r="DY98" s="36">
        <f t="shared" si="144"/>
        <v>94</v>
      </c>
      <c r="DZ98" s="36">
        <f t="shared" si="144"/>
        <v>90</v>
      </c>
      <c r="EA98" s="35">
        <v>100</v>
      </c>
      <c r="EB98" s="36">
        <f t="shared" si="145"/>
        <v>59.8</v>
      </c>
      <c r="EC98" s="36">
        <f t="shared" si="145"/>
        <v>71.099999999999994</v>
      </c>
      <c r="ED98" s="36">
        <f t="shared" si="145"/>
        <v>80.8</v>
      </c>
      <c r="EE98" s="36">
        <f t="shared" si="145"/>
        <v>88</v>
      </c>
      <c r="EF98" s="36">
        <f t="shared" si="145"/>
        <v>95</v>
      </c>
      <c r="EG98" s="36">
        <f t="shared" si="145"/>
        <v>94.4</v>
      </c>
      <c r="EH98" s="36">
        <f t="shared" si="145"/>
        <v>94.1</v>
      </c>
      <c r="EI98" s="36">
        <f t="shared" si="145"/>
        <v>89</v>
      </c>
      <c r="EJ98" s="35">
        <v>101</v>
      </c>
      <c r="EK98" s="36">
        <f t="shared" si="146"/>
        <v>65.400000000000006</v>
      </c>
      <c r="EL98" s="36">
        <f t="shared" si="146"/>
        <v>77.2</v>
      </c>
      <c r="EM98" s="36">
        <f t="shared" si="146"/>
        <v>84.5</v>
      </c>
      <c r="EN98" s="36">
        <f t="shared" si="146"/>
        <v>89.8</v>
      </c>
      <c r="EO98" s="36">
        <f t="shared" si="146"/>
        <v>95.5</v>
      </c>
      <c r="EP98" s="36">
        <f t="shared" si="146"/>
        <v>94.3</v>
      </c>
      <c r="EQ98" s="36">
        <f t="shared" si="146"/>
        <v>92.5</v>
      </c>
      <c r="ER98" s="36">
        <f t="shared" si="146"/>
        <v>88.8</v>
      </c>
      <c r="ES98" s="35">
        <v>102</v>
      </c>
      <c r="ET98" s="36">
        <f t="shared" si="147"/>
        <v>65.3</v>
      </c>
      <c r="EU98" s="36">
        <f t="shared" si="147"/>
        <v>77.400000000000006</v>
      </c>
      <c r="EV98" s="36">
        <f t="shared" si="147"/>
        <v>86.5</v>
      </c>
      <c r="EW98" s="36">
        <f t="shared" si="147"/>
        <v>92.5</v>
      </c>
      <c r="EX98" s="36">
        <f t="shared" si="147"/>
        <v>96.4</v>
      </c>
      <c r="EY98" s="36">
        <f t="shared" si="147"/>
        <v>93</v>
      </c>
      <c r="EZ98" s="36">
        <f t="shared" si="147"/>
        <v>90.4</v>
      </c>
      <c r="FA98" s="36">
        <f t="shared" si="147"/>
        <v>83.7</v>
      </c>
      <c r="FB98" s="35">
        <v>103</v>
      </c>
      <c r="FC98" s="36">
        <f t="shared" si="148"/>
        <v>70.7</v>
      </c>
      <c r="FD98" s="36">
        <f t="shared" si="148"/>
        <v>82</v>
      </c>
      <c r="FE98" s="36">
        <f t="shared" si="148"/>
        <v>89.3</v>
      </c>
      <c r="FF98" s="36">
        <f t="shared" si="148"/>
        <v>93.3</v>
      </c>
      <c r="FG98" s="36">
        <f t="shared" si="148"/>
        <v>95.5</v>
      </c>
      <c r="FH98" s="36">
        <f t="shared" si="148"/>
        <v>93</v>
      </c>
      <c r="FI98" s="36">
        <f t="shared" si="148"/>
        <v>90.1</v>
      </c>
      <c r="FJ98" s="36">
        <f t="shared" si="148"/>
        <v>83</v>
      </c>
      <c r="FK98" s="35">
        <v>104</v>
      </c>
      <c r="FL98" s="36">
        <f t="shared" si="149"/>
        <v>75.599999999999994</v>
      </c>
      <c r="FM98" s="36">
        <f t="shared" si="149"/>
        <v>84.2</v>
      </c>
      <c r="FN98" s="36">
        <f t="shared" si="149"/>
        <v>90.1</v>
      </c>
      <c r="FO98" s="36">
        <f t="shared" si="149"/>
        <v>93.6</v>
      </c>
      <c r="FP98" s="36">
        <f t="shared" si="149"/>
        <v>96.2</v>
      </c>
      <c r="FQ98" s="36">
        <f t="shared" si="149"/>
        <v>91.3</v>
      </c>
      <c r="FR98" s="36">
        <f t="shared" si="149"/>
        <v>87.9</v>
      </c>
      <c r="FS98" s="36">
        <f t="shared" si="149"/>
        <v>81.900000000000006</v>
      </c>
      <c r="FT98" s="35">
        <v>105</v>
      </c>
      <c r="FU98" s="36">
        <f t="shared" si="150"/>
        <v>77.599999999999994</v>
      </c>
      <c r="FV98" s="36">
        <f t="shared" si="150"/>
        <v>88</v>
      </c>
      <c r="FW98" s="36">
        <f t="shared" si="150"/>
        <v>93.4</v>
      </c>
      <c r="FX98" s="36">
        <f t="shared" si="150"/>
        <v>93.8</v>
      </c>
      <c r="FY98" s="36">
        <f t="shared" si="150"/>
        <v>94.2</v>
      </c>
      <c r="FZ98" s="36">
        <f t="shared" si="150"/>
        <v>91.4</v>
      </c>
      <c r="GA98" s="36">
        <f t="shared" si="150"/>
        <v>87.9</v>
      </c>
      <c r="GB98" s="36">
        <f t="shared" si="150"/>
        <v>79.900000000000006</v>
      </c>
      <c r="GC98" s="35">
        <v>98</v>
      </c>
      <c r="GD98" s="36">
        <f>100-10*LOG10(10^(DJ98/10)+10^(DK98/10)+10^(DL98/10)+10^(DM98/10)+10^(DN98/10)+10^(DO98/10)+10^(DP98/10)+10^(DQ98/10))</f>
        <v>-2.3603849250278586E-2</v>
      </c>
      <c r="GE98" s="36">
        <f>100-10*LOG10(10^(DK98/10)+10^(DL98/10)+10^(DM98/10)+10^(DN98/10)+10^(DO98/10)+10^(DP98/10)+10^(DQ98/10))</f>
        <v>-2.3544224454084883E-2</v>
      </c>
      <c r="GF98" s="35">
        <v>99</v>
      </c>
      <c r="GG98" s="36">
        <f>100-10*LOG10(10^(DS98/10)+10^(DT98/10)+10^(DU98/10)+10^(DV98/10)+10^(DW98/10)+10^(DX98/10)+10^(DY98/10)+10^(DZ98/10))</f>
        <v>-1.2384835451356935E-2</v>
      </c>
      <c r="GH98" s="36">
        <f>100-10*LOG10(10^(DT98/10)+10^(DU98/10)+10^(DV98/10)+10^(DW98/10)+10^(DX98/10)+10^(DY98/10)+10^(DZ98/10))</f>
        <v>-1.1998855162644873E-2</v>
      </c>
      <c r="GI98" s="35">
        <v>100</v>
      </c>
      <c r="GJ98" s="36">
        <f>100-10*LOG10(10^(EB98/10)+10^(EC98/10)+10^(ED98/10)+10^(EE98/10)+10^(EF98/10)+10^(EG98/10)+10^(EH98/10)+10^(EI98/10))</f>
        <v>-2.0040529691527809E-2</v>
      </c>
      <c r="GK98" s="36">
        <f>100-10*LOG10(10^(EC98/10)+10^(ED98/10)+10^(EE98/10)+10^(EF98/10)+10^(EG98/10)+10^(EH98/10)+10^(EI98/10))</f>
        <v>-1.9627671504537147E-2</v>
      </c>
      <c r="GL98" s="35">
        <v>101</v>
      </c>
      <c r="GM98" s="36">
        <f>100-10*LOG10(10^(EK98/10)+10^(EL98/10)+10^(EM98/10)+10^(EN98/10)+10^(EO98/10)+10^(EP98/10)+10^(EQ98/10)+10^(ER98/10))</f>
        <v>-2.9994818512207644E-2</v>
      </c>
      <c r="GN98" s="36">
        <f>100-10*LOG10(10^(EL98/10)+10^(EM98/10)+10^(EN98/10)+10^(EO98/10)+10^(EP98/10)+10^(EQ98/10)+10^(ER98/10))</f>
        <v>-2.8499066434065412E-2</v>
      </c>
      <c r="GO98" s="35">
        <v>102</v>
      </c>
      <c r="GP98" s="36">
        <f>100-10*LOG10(10^(ET98/10)+10^(EU98/10)+10^(EV98/10)+10^(EW98/10)+10^(EX98/10)+10^(EY98/10)+10^(EZ98/10)+10^(FA98/10))</f>
        <v>1.1033250097071345E-2</v>
      </c>
      <c r="GQ98" s="36">
        <f>100-10*LOG10(10^(EU98/10)+10^(EV98/10)+10^(EW98/10)+10^(EX98/10)+10^(EY98/10)+10^(EZ98/10)+10^(FA98/10))</f>
        <v>1.2508825519844891E-2</v>
      </c>
      <c r="GR98" s="35">
        <v>103</v>
      </c>
      <c r="GS98" s="36">
        <f>100-10*LOG10(10^(FC98/10)+10^(FD98/10)+10^(FE98/10)+10^(FF98/10)+10^(FG98/10)+10^(FH98/10)+10^(FI98/10)+10^(FJ98/10))</f>
        <v>3.2452499206684138E-2</v>
      </c>
      <c r="GT98" s="36">
        <f>100-10*LOG10(10^(FD98/10)+10^(FE98/10)+10^(FF98/10)+10^(FG98/10)+10^(FH98/10)+10^(FI98/10)+10^(FJ98/10))</f>
        <v>3.7596330632538866E-2</v>
      </c>
      <c r="GU98" s="35">
        <v>104</v>
      </c>
      <c r="GV98" s="36">
        <f>100-10*LOG10(10^(FL98/10)+10^(FM98/10)+10^(FN98/10)+10^(FO98/10)+10^(FP98/10)+10^(FQ98/10)+10^(FR98/10)+10^(FS98/10))</f>
        <v>4.2495075939370963E-2</v>
      </c>
      <c r="GW98" s="36">
        <f>100-10*LOG10(10^(FM98/10)+10^(FN98/10)+10^(FO98/10)+10^(FP98/10)+10^(FQ98/10)+10^(FR98/10)+10^(FS98/10))</f>
        <v>5.8447665967733542E-2</v>
      </c>
      <c r="GX98" s="35">
        <v>105</v>
      </c>
      <c r="GY98" s="36">
        <f>100-10*LOG10(10^(FU98/10)+10^(FV98/10)+10^(FW98/10)+10^(FX98/10)+10^(FY98/10)+10^(FZ98/10)+10^(GA98/10)+10^(GB98/10))</f>
        <v>-2.9037543498589002E-5</v>
      </c>
      <c r="GZ98" s="36">
        <f>100-10*LOG10(10^(FV98/10)+10^(FW98/10)+10^(FX98/10)+10^(FY98/10)+10^(FZ98/10)+10^(GA98/10)+10^(GB98/10))</f>
        <v>2.5034014590687548E-2</v>
      </c>
      <c r="HA98" s="35">
        <v>-1.2</v>
      </c>
      <c r="HB98" s="35">
        <v>-0.49</v>
      </c>
      <c r="HC98" s="35">
        <v>0.14000000000000001</v>
      </c>
      <c r="HD98" s="35">
        <v>1.56</v>
      </c>
      <c r="HE98" s="35">
        <v>-2.98</v>
      </c>
      <c r="HF98" s="35">
        <v>-1.01</v>
      </c>
      <c r="HG98" s="35">
        <v>0.85</v>
      </c>
      <c r="HH98" s="35">
        <v>3.14</v>
      </c>
    </row>
    <row r="99" spans="1:216" x14ac:dyDescent="0.2">
      <c r="A99" s="8">
        <v>89</v>
      </c>
      <c r="D99" s="8" t="s">
        <v>972</v>
      </c>
      <c r="E99" s="29"/>
      <c r="F99" s="29"/>
      <c r="G99" s="29"/>
      <c r="H99" s="29"/>
      <c r="I99" s="29"/>
      <c r="J99" s="29"/>
      <c r="K99" s="29"/>
      <c r="L99" s="29"/>
      <c r="M99" s="30"/>
      <c r="N99" s="30"/>
      <c r="O99" s="30"/>
      <c r="P99" s="30"/>
      <c r="Q99" s="30"/>
      <c r="R99" s="30"/>
      <c r="S99" s="30"/>
      <c r="T99" s="30"/>
      <c r="U99" s="31">
        <f t="shared" si="141"/>
        <v>0</v>
      </c>
      <c r="V99" s="31">
        <f t="shared" si="141"/>
        <v>0</v>
      </c>
      <c r="W99" s="31">
        <f t="shared" si="141"/>
        <v>0</v>
      </c>
      <c r="X99" s="31">
        <f t="shared" si="141"/>
        <v>0</v>
      </c>
      <c r="Y99" s="31">
        <f t="shared" si="141"/>
        <v>0</v>
      </c>
      <c r="Z99" s="31">
        <f t="shared" si="141"/>
        <v>0</v>
      </c>
      <c r="AA99" s="31">
        <f t="shared" si="141"/>
        <v>0</v>
      </c>
      <c r="AB99" s="31">
        <f t="shared" si="141"/>
        <v>0</v>
      </c>
      <c r="AC99" s="32">
        <f t="shared" si="138"/>
        <v>-1.4641977937706968E-2</v>
      </c>
      <c r="AD99" s="32">
        <f t="shared" si="139"/>
        <v>2.4910512713808348E-2</v>
      </c>
      <c r="AE99" s="32">
        <f t="shared" si="140"/>
        <v>4.5595616594547202E-2</v>
      </c>
      <c r="AF99" s="33">
        <f t="shared" si="142"/>
        <v>65.3</v>
      </c>
      <c r="AG99" s="33">
        <f t="shared" si="142"/>
        <v>75.400000000000006</v>
      </c>
      <c r="AH99" s="33">
        <f t="shared" si="142"/>
        <v>82.9</v>
      </c>
      <c r="AI99" s="33">
        <f t="shared" si="142"/>
        <v>88.3</v>
      </c>
      <c r="AJ99" s="33">
        <f t="shared" si="142"/>
        <v>91.5</v>
      </c>
      <c r="AK99" s="33">
        <f t="shared" si="142"/>
        <v>92.7</v>
      </c>
      <c r="AL99" s="33">
        <f t="shared" si="142"/>
        <v>92.5</v>
      </c>
      <c r="AM99" s="33">
        <f t="shared" si="142"/>
        <v>90.4</v>
      </c>
      <c r="AN99" s="32">
        <f>100-10*LOG(10^(AF99/10)+10^(AG99/10)+10^(AH99/10)+10^(AI99/10)+10^(AJ99/10)+10^(AK99/10)+10^(AL99/10)+10^(AM99/10))</f>
        <v>1.5128685188023212</v>
      </c>
      <c r="AO99" s="34">
        <v>1</v>
      </c>
      <c r="AP99" s="35">
        <v>51.4</v>
      </c>
      <c r="AQ99" s="35">
        <v>62.6</v>
      </c>
      <c r="AR99" s="35">
        <v>70.8</v>
      </c>
      <c r="AS99" s="35">
        <v>81</v>
      </c>
      <c r="AT99" s="35">
        <v>90.4</v>
      </c>
      <c r="AU99" s="35">
        <v>96.2</v>
      </c>
      <c r="AV99" s="35">
        <v>94.7</v>
      </c>
      <c r="AW99" s="35">
        <v>92.3</v>
      </c>
      <c r="AX99" s="34">
        <v>2</v>
      </c>
      <c r="AY99" s="35">
        <v>59.5</v>
      </c>
      <c r="AZ99" s="35">
        <v>68.900000000000006</v>
      </c>
      <c r="BA99" s="35">
        <v>78.3</v>
      </c>
      <c r="BB99" s="35">
        <v>84.3</v>
      </c>
      <c r="BC99" s="35">
        <v>92.8</v>
      </c>
      <c r="BD99" s="35">
        <v>96.3</v>
      </c>
      <c r="BE99" s="35">
        <v>94</v>
      </c>
      <c r="BF99" s="35">
        <v>90</v>
      </c>
      <c r="BG99" s="34">
        <v>3</v>
      </c>
      <c r="BH99" s="35">
        <v>59.8</v>
      </c>
      <c r="BI99" s="35">
        <v>71.099999999999994</v>
      </c>
      <c r="BJ99" s="35">
        <v>80.8</v>
      </c>
      <c r="BK99" s="35">
        <v>88</v>
      </c>
      <c r="BL99" s="35">
        <v>95</v>
      </c>
      <c r="BM99" s="35">
        <v>94.4</v>
      </c>
      <c r="BN99" s="35">
        <v>94.1</v>
      </c>
      <c r="BO99" s="35">
        <v>89</v>
      </c>
      <c r="BP99" s="34">
        <v>4</v>
      </c>
      <c r="BQ99" s="35">
        <v>65.400000000000006</v>
      </c>
      <c r="BR99" s="35">
        <v>77.2</v>
      </c>
      <c r="BS99" s="35">
        <v>84.5</v>
      </c>
      <c r="BT99" s="35">
        <v>89.8</v>
      </c>
      <c r="BU99" s="35">
        <v>95.5</v>
      </c>
      <c r="BV99" s="35">
        <v>94.3</v>
      </c>
      <c r="BW99" s="35">
        <v>92.5</v>
      </c>
      <c r="BX99" s="35">
        <v>88.8</v>
      </c>
      <c r="BY99" s="34">
        <v>5</v>
      </c>
      <c r="BZ99" s="35">
        <v>65.3</v>
      </c>
      <c r="CA99" s="35">
        <v>77.400000000000006</v>
      </c>
      <c r="CB99" s="35">
        <v>86.5</v>
      </c>
      <c r="CC99" s="35">
        <v>92.5</v>
      </c>
      <c r="CD99" s="35">
        <v>96.4</v>
      </c>
      <c r="CE99" s="35">
        <v>93</v>
      </c>
      <c r="CF99" s="35">
        <v>90.4</v>
      </c>
      <c r="CG99" s="35">
        <v>83.7</v>
      </c>
      <c r="CH99" s="34">
        <v>6</v>
      </c>
      <c r="CI99" s="35">
        <v>70.7</v>
      </c>
      <c r="CJ99" s="35">
        <v>82</v>
      </c>
      <c r="CK99" s="35">
        <v>89.3</v>
      </c>
      <c r="CL99" s="35">
        <v>93.3</v>
      </c>
      <c r="CM99" s="35">
        <v>95.5</v>
      </c>
      <c r="CN99" s="35">
        <v>93</v>
      </c>
      <c r="CO99" s="35">
        <v>90.1</v>
      </c>
      <c r="CP99" s="35">
        <v>83</v>
      </c>
      <c r="CQ99" s="34">
        <v>7</v>
      </c>
      <c r="CR99" s="35">
        <v>75.599999999999994</v>
      </c>
      <c r="CS99" s="35">
        <v>84.2</v>
      </c>
      <c r="CT99" s="35">
        <v>90.1</v>
      </c>
      <c r="CU99" s="35">
        <v>93.6</v>
      </c>
      <c r="CV99" s="35">
        <v>96.2</v>
      </c>
      <c r="CW99" s="35">
        <v>91.3</v>
      </c>
      <c r="CX99" s="35">
        <v>87.9</v>
      </c>
      <c r="CY99" s="35">
        <v>81.900000000000006</v>
      </c>
      <c r="CZ99" s="34">
        <v>8</v>
      </c>
      <c r="DA99" s="35">
        <v>77.599999999999994</v>
      </c>
      <c r="DB99" s="35">
        <v>88</v>
      </c>
      <c r="DC99" s="35">
        <v>93.4</v>
      </c>
      <c r="DD99" s="35">
        <v>93.8</v>
      </c>
      <c r="DE99" s="35">
        <v>94.2</v>
      </c>
      <c r="DF99" s="35">
        <v>91.4</v>
      </c>
      <c r="DG99" s="35">
        <v>87.9</v>
      </c>
      <c r="DH99" s="35">
        <v>79.900000000000006</v>
      </c>
      <c r="DI99" s="35">
        <v>1</v>
      </c>
      <c r="DJ99" s="36">
        <f t="shared" si="143"/>
        <v>51.4</v>
      </c>
      <c r="DK99" s="36">
        <f t="shared" si="143"/>
        <v>62.6</v>
      </c>
      <c r="DL99" s="36">
        <f t="shared" si="143"/>
        <v>70.8</v>
      </c>
      <c r="DM99" s="36">
        <f t="shared" si="143"/>
        <v>81</v>
      </c>
      <c r="DN99" s="36">
        <f t="shared" si="143"/>
        <v>90.4</v>
      </c>
      <c r="DO99" s="36">
        <f t="shared" si="143"/>
        <v>96.2</v>
      </c>
      <c r="DP99" s="36">
        <f t="shared" si="143"/>
        <v>94.7</v>
      </c>
      <c r="DQ99" s="36">
        <f t="shared" si="143"/>
        <v>92.3</v>
      </c>
      <c r="DR99" s="35">
        <v>100</v>
      </c>
      <c r="DS99" s="36">
        <f t="shared" si="144"/>
        <v>59.5</v>
      </c>
      <c r="DT99" s="36">
        <f t="shared" si="144"/>
        <v>68.900000000000006</v>
      </c>
      <c r="DU99" s="36">
        <f t="shared" si="144"/>
        <v>78.3</v>
      </c>
      <c r="DV99" s="36">
        <f t="shared" si="144"/>
        <v>84.3</v>
      </c>
      <c r="DW99" s="36">
        <f t="shared" si="144"/>
        <v>92.8</v>
      </c>
      <c r="DX99" s="36">
        <f t="shared" si="144"/>
        <v>96.3</v>
      </c>
      <c r="DY99" s="36">
        <f t="shared" si="144"/>
        <v>94</v>
      </c>
      <c r="DZ99" s="36">
        <f t="shared" si="144"/>
        <v>90</v>
      </c>
      <c r="EA99" s="35">
        <v>101</v>
      </c>
      <c r="EB99" s="36">
        <f t="shared" si="145"/>
        <v>59.8</v>
      </c>
      <c r="EC99" s="36">
        <f t="shared" si="145"/>
        <v>71.099999999999994</v>
      </c>
      <c r="ED99" s="36">
        <f t="shared" si="145"/>
        <v>80.8</v>
      </c>
      <c r="EE99" s="36">
        <f t="shared" si="145"/>
        <v>88</v>
      </c>
      <c r="EF99" s="36">
        <f t="shared" si="145"/>
        <v>95</v>
      </c>
      <c r="EG99" s="36">
        <f t="shared" si="145"/>
        <v>94.4</v>
      </c>
      <c r="EH99" s="36">
        <f t="shared" si="145"/>
        <v>94.1</v>
      </c>
      <c r="EI99" s="36">
        <f t="shared" si="145"/>
        <v>89</v>
      </c>
      <c r="EJ99" s="35">
        <v>102</v>
      </c>
      <c r="EK99" s="36">
        <f t="shared" si="146"/>
        <v>65.400000000000006</v>
      </c>
      <c r="EL99" s="36">
        <f t="shared" si="146"/>
        <v>77.2</v>
      </c>
      <c r="EM99" s="36">
        <f t="shared" si="146"/>
        <v>84.5</v>
      </c>
      <c r="EN99" s="36">
        <f t="shared" si="146"/>
        <v>89.8</v>
      </c>
      <c r="EO99" s="36">
        <f t="shared" si="146"/>
        <v>95.5</v>
      </c>
      <c r="EP99" s="36">
        <f t="shared" si="146"/>
        <v>94.3</v>
      </c>
      <c r="EQ99" s="36">
        <f t="shared" si="146"/>
        <v>92.5</v>
      </c>
      <c r="ER99" s="36">
        <f t="shared" si="146"/>
        <v>88.8</v>
      </c>
      <c r="ES99" s="35">
        <v>103</v>
      </c>
      <c r="ET99" s="36">
        <f t="shared" si="147"/>
        <v>65.3</v>
      </c>
      <c r="EU99" s="36">
        <f t="shared" si="147"/>
        <v>77.400000000000006</v>
      </c>
      <c r="EV99" s="36">
        <f t="shared" si="147"/>
        <v>86.5</v>
      </c>
      <c r="EW99" s="36">
        <f t="shared" si="147"/>
        <v>92.5</v>
      </c>
      <c r="EX99" s="36">
        <f t="shared" si="147"/>
        <v>96.4</v>
      </c>
      <c r="EY99" s="36">
        <f t="shared" si="147"/>
        <v>93</v>
      </c>
      <c r="EZ99" s="36">
        <f t="shared" si="147"/>
        <v>90.4</v>
      </c>
      <c r="FA99" s="36">
        <f t="shared" si="147"/>
        <v>83.7</v>
      </c>
      <c r="FB99" s="35">
        <v>104</v>
      </c>
      <c r="FC99" s="36">
        <f t="shared" si="148"/>
        <v>70.7</v>
      </c>
      <c r="FD99" s="36">
        <f t="shared" si="148"/>
        <v>82</v>
      </c>
      <c r="FE99" s="36">
        <f t="shared" si="148"/>
        <v>89.3</v>
      </c>
      <c r="FF99" s="36">
        <f t="shared" si="148"/>
        <v>93.3</v>
      </c>
      <c r="FG99" s="36">
        <f t="shared" si="148"/>
        <v>95.5</v>
      </c>
      <c r="FH99" s="36">
        <f t="shared" si="148"/>
        <v>93</v>
      </c>
      <c r="FI99" s="36">
        <f t="shared" si="148"/>
        <v>90.1</v>
      </c>
      <c r="FJ99" s="36">
        <f t="shared" si="148"/>
        <v>83</v>
      </c>
      <c r="FK99" s="35">
        <v>105</v>
      </c>
      <c r="FL99" s="36">
        <f t="shared" si="149"/>
        <v>75.599999999999994</v>
      </c>
      <c r="FM99" s="36">
        <f t="shared" si="149"/>
        <v>84.2</v>
      </c>
      <c r="FN99" s="36">
        <f t="shared" si="149"/>
        <v>90.1</v>
      </c>
      <c r="FO99" s="36">
        <f t="shared" si="149"/>
        <v>93.6</v>
      </c>
      <c r="FP99" s="36">
        <f t="shared" si="149"/>
        <v>96.2</v>
      </c>
      <c r="FQ99" s="36">
        <f t="shared" si="149"/>
        <v>91.3</v>
      </c>
      <c r="FR99" s="36">
        <f t="shared" si="149"/>
        <v>87.9</v>
      </c>
      <c r="FS99" s="36">
        <f t="shared" si="149"/>
        <v>81.900000000000006</v>
      </c>
      <c r="FT99" s="35">
        <v>106</v>
      </c>
      <c r="FU99" s="36">
        <f t="shared" si="150"/>
        <v>77.599999999999994</v>
      </c>
      <c r="FV99" s="36">
        <f t="shared" si="150"/>
        <v>88</v>
      </c>
      <c r="FW99" s="36">
        <f t="shared" si="150"/>
        <v>93.4</v>
      </c>
      <c r="FX99" s="36">
        <f t="shared" si="150"/>
        <v>93.8</v>
      </c>
      <c r="FY99" s="36">
        <f t="shared" si="150"/>
        <v>94.2</v>
      </c>
      <c r="FZ99" s="36">
        <f t="shared" si="150"/>
        <v>91.4</v>
      </c>
      <c r="GA99" s="36">
        <f t="shared" si="150"/>
        <v>87.9</v>
      </c>
      <c r="GB99" s="36">
        <f t="shared" si="150"/>
        <v>79.900000000000006</v>
      </c>
      <c r="GC99" s="35">
        <v>99</v>
      </c>
      <c r="GD99" s="36">
        <f>100-10*LOG10(10^(DJ99/10)+10^(DK99/10)+10^(DL99/10)+10^(DM99/10)+10^(DN99/10)+10^(DO99/10)+10^(DP99/10)+10^(DQ99/10))</f>
        <v>-2.3603849250278586E-2</v>
      </c>
      <c r="GE99" s="36">
        <f>100-10*LOG10(10^(DK99/10)+10^(DL99/10)+10^(DM99/10)+10^(DN99/10)+10^(DO99/10)+10^(DP99/10)+10^(DQ99/10))</f>
        <v>-2.3544224454084883E-2</v>
      </c>
      <c r="GF99" s="35">
        <v>100</v>
      </c>
      <c r="GG99" s="36">
        <f>100-10*LOG10(10^(DS99/10)+10^(DT99/10)+10^(DU99/10)+10^(DV99/10)+10^(DW99/10)+10^(DX99/10)+10^(DY99/10)+10^(DZ99/10))</f>
        <v>-1.2384835451356935E-2</v>
      </c>
      <c r="GH99" s="36">
        <f>100-10*LOG10(10^(DT99/10)+10^(DU99/10)+10^(DV99/10)+10^(DW99/10)+10^(DX99/10)+10^(DY99/10)+10^(DZ99/10))</f>
        <v>-1.1998855162644873E-2</v>
      </c>
      <c r="GI99" s="35">
        <v>101</v>
      </c>
      <c r="GJ99" s="36">
        <f>100-10*LOG10(10^(EB99/10)+10^(EC99/10)+10^(ED99/10)+10^(EE99/10)+10^(EF99/10)+10^(EG99/10)+10^(EH99/10)+10^(EI99/10))</f>
        <v>-2.0040529691527809E-2</v>
      </c>
      <c r="GK99" s="36">
        <f>100-10*LOG10(10^(EC99/10)+10^(ED99/10)+10^(EE99/10)+10^(EF99/10)+10^(EG99/10)+10^(EH99/10)+10^(EI99/10))</f>
        <v>-1.9627671504537147E-2</v>
      </c>
      <c r="GL99" s="35">
        <v>102</v>
      </c>
      <c r="GM99" s="36">
        <f>100-10*LOG10(10^(EK99/10)+10^(EL99/10)+10^(EM99/10)+10^(EN99/10)+10^(EO99/10)+10^(EP99/10)+10^(EQ99/10)+10^(ER99/10))</f>
        <v>-2.9994818512207644E-2</v>
      </c>
      <c r="GN99" s="36">
        <f>100-10*LOG10(10^(EL99/10)+10^(EM99/10)+10^(EN99/10)+10^(EO99/10)+10^(EP99/10)+10^(EQ99/10)+10^(ER99/10))</f>
        <v>-2.8499066434065412E-2</v>
      </c>
      <c r="GO99" s="35">
        <v>103</v>
      </c>
      <c r="GP99" s="36">
        <f>100-10*LOG10(10^(ET99/10)+10^(EU99/10)+10^(EV99/10)+10^(EW99/10)+10^(EX99/10)+10^(EY99/10)+10^(EZ99/10)+10^(FA99/10))</f>
        <v>1.1033250097071345E-2</v>
      </c>
      <c r="GQ99" s="36">
        <f>100-10*LOG10(10^(EU99/10)+10^(EV99/10)+10^(EW99/10)+10^(EX99/10)+10^(EY99/10)+10^(EZ99/10)+10^(FA99/10))</f>
        <v>1.2508825519844891E-2</v>
      </c>
      <c r="GR99" s="35">
        <v>104</v>
      </c>
      <c r="GS99" s="36">
        <f>100-10*LOG10(10^(FC99/10)+10^(FD99/10)+10^(FE99/10)+10^(FF99/10)+10^(FG99/10)+10^(FH99/10)+10^(FI99/10)+10^(FJ99/10))</f>
        <v>3.2452499206684138E-2</v>
      </c>
      <c r="GT99" s="36">
        <f>100-10*LOG10(10^(FD99/10)+10^(FE99/10)+10^(FF99/10)+10^(FG99/10)+10^(FH99/10)+10^(FI99/10)+10^(FJ99/10))</f>
        <v>3.7596330632538866E-2</v>
      </c>
      <c r="GU99" s="35">
        <v>105</v>
      </c>
      <c r="GV99" s="36">
        <f>100-10*LOG10(10^(FL99/10)+10^(FM99/10)+10^(FN99/10)+10^(FO99/10)+10^(FP99/10)+10^(FQ99/10)+10^(FR99/10)+10^(FS99/10))</f>
        <v>4.2495075939370963E-2</v>
      </c>
      <c r="GW99" s="36">
        <f>100-10*LOG10(10^(FM99/10)+10^(FN99/10)+10^(FO99/10)+10^(FP99/10)+10^(FQ99/10)+10^(FR99/10)+10^(FS99/10))</f>
        <v>5.8447665967733542E-2</v>
      </c>
      <c r="GX99" s="35">
        <v>106</v>
      </c>
      <c r="GY99" s="36">
        <f>100-10*LOG10(10^(FU99/10)+10^(FV99/10)+10^(FW99/10)+10^(FX99/10)+10^(FY99/10)+10^(FZ99/10)+10^(GA99/10)+10^(GB99/10))</f>
        <v>-2.9037543498589002E-5</v>
      </c>
      <c r="GZ99" s="36">
        <f>100-10*LOG10(10^(FV99/10)+10^(FW99/10)+10^(FX99/10)+10^(FY99/10)+10^(FZ99/10)+10^(GA99/10)+10^(GB99/10))</f>
        <v>2.5034014590687548E-2</v>
      </c>
      <c r="HA99" s="35">
        <v>-1.2</v>
      </c>
      <c r="HB99" s="35">
        <v>-0.49</v>
      </c>
      <c r="HC99" s="35">
        <v>0.14000000000000001</v>
      </c>
      <c r="HD99" s="35">
        <v>1.56</v>
      </c>
      <c r="HE99" s="35">
        <v>-2.98</v>
      </c>
      <c r="HF99" s="35">
        <v>-1.01</v>
      </c>
      <c r="HG99" s="35">
        <v>0.85</v>
      </c>
      <c r="HH99" s="35">
        <v>3.14</v>
      </c>
    </row>
    <row r="100" spans="1:216" x14ac:dyDescent="0.2">
      <c r="A100" s="8">
        <v>90</v>
      </c>
      <c r="D100" s="8" t="s">
        <v>973</v>
      </c>
      <c r="E100" s="29"/>
      <c r="F100" s="29"/>
      <c r="G100" s="29"/>
      <c r="H100" s="29"/>
      <c r="I100" s="29"/>
      <c r="J100" s="29"/>
      <c r="K100" s="29"/>
      <c r="L100" s="29"/>
      <c r="M100" s="30"/>
      <c r="N100" s="30"/>
      <c r="O100" s="30"/>
      <c r="P100" s="30"/>
      <c r="Q100" s="30"/>
      <c r="R100" s="30"/>
      <c r="S100" s="30"/>
      <c r="T100" s="30"/>
      <c r="U100" s="31">
        <f t="shared" si="141"/>
        <v>0</v>
      </c>
      <c r="V100" s="31">
        <f t="shared" si="141"/>
        <v>0</v>
      </c>
      <c r="W100" s="31">
        <f t="shared" si="141"/>
        <v>0</v>
      </c>
      <c r="X100" s="31">
        <f t="shared" si="141"/>
        <v>0</v>
      </c>
      <c r="Y100" s="31">
        <f t="shared" si="141"/>
        <v>0</v>
      </c>
      <c r="Z100" s="31">
        <f t="shared" si="141"/>
        <v>0</v>
      </c>
      <c r="AA100" s="31">
        <f t="shared" si="141"/>
        <v>0</v>
      </c>
      <c r="AB100" s="31">
        <f t="shared" si="141"/>
        <v>0</v>
      </c>
      <c r="AC100" s="32">
        <f t="shared" si="138"/>
        <v>-1.4641977937706968E-2</v>
      </c>
      <c r="AD100" s="32">
        <f t="shared" si="139"/>
        <v>2.4910512713808348E-2</v>
      </c>
      <c r="AE100" s="32">
        <f t="shared" si="140"/>
        <v>4.5595616594547202E-2</v>
      </c>
      <c r="AF100" s="33">
        <f t="shared" si="142"/>
        <v>65.3</v>
      </c>
      <c r="AG100" s="33">
        <f t="shared" si="142"/>
        <v>75.400000000000006</v>
      </c>
      <c r="AH100" s="33">
        <f t="shared" si="142"/>
        <v>82.9</v>
      </c>
      <c r="AI100" s="33">
        <f t="shared" si="142"/>
        <v>88.3</v>
      </c>
      <c r="AJ100" s="33">
        <f t="shared" si="142"/>
        <v>91.5</v>
      </c>
      <c r="AK100" s="33">
        <f t="shared" si="142"/>
        <v>92.7</v>
      </c>
      <c r="AL100" s="33">
        <f t="shared" si="142"/>
        <v>92.5</v>
      </c>
      <c r="AM100" s="33">
        <f t="shared" si="142"/>
        <v>90.4</v>
      </c>
      <c r="AN100" s="32">
        <f>100-10*LOG(10^(AF100/10)+10^(AG100/10)+10^(AH100/10)+10^(AI100/10)+10^(AJ100/10)+10^(AK100/10)+10^(AL100/10)+10^(AM100/10))</f>
        <v>1.5128685188023212</v>
      </c>
      <c r="AO100" s="34">
        <v>1</v>
      </c>
      <c r="AP100" s="35">
        <v>51.4</v>
      </c>
      <c r="AQ100" s="35">
        <v>62.6</v>
      </c>
      <c r="AR100" s="35">
        <v>70.8</v>
      </c>
      <c r="AS100" s="35">
        <v>81</v>
      </c>
      <c r="AT100" s="35">
        <v>90.4</v>
      </c>
      <c r="AU100" s="35">
        <v>96.2</v>
      </c>
      <c r="AV100" s="35">
        <v>94.7</v>
      </c>
      <c r="AW100" s="35">
        <v>92.3</v>
      </c>
      <c r="AX100" s="34">
        <v>2</v>
      </c>
      <c r="AY100" s="35">
        <v>59.5</v>
      </c>
      <c r="AZ100" s="35">
        <v>68.900000000000006</v>
      </c>
      <c r="BA100" s="35">
        <v>78.3</v>
      </c>
      <c r="BB100" s="35">
        <v>84.3</v>
      </c>
      <c r="BC100" s="35">
        <v>92.8</v>
      </c>
      <c r="BD100" s="35">
        <v>96.3</v>
      </c>
      <c r="BE100" s="35">
        <v>94</v>
      </c>
      <c r="BF100" s="35">
        <v>90</v>
      </c>
      <c r="BG100" s="34">
        <v>3</v>
      </c>
      <c r="BH100" s="35">
        <v>59.8</v>
      </c>
      <c r="BI100" s="35">
        <v>71.099999999999994</v>
      </c>
      <c r="BJ100" s="35">
        <v>80.8</v>
      </c>
      <c r="BK100" s="35">
        <v>88</v>
      </c>
      <c r="BL100" s="35">
        <v>95</v>
      </c>
      <c r="BM100" s="35">
        <v>94.4</v>
      </c>
      <c r="BN100" s="35">
        <v>94.1</v>
      </c>
      <c r="BO100" s="35">
        <v>89</v>
      </c>
      <c r="BP100" s="34">
        <v>4</v>
      </c>
      <c r="BQ100" s="35">
        <v>65.400000000000006</v>
      </c>
      <c r="BR100" s="35">
        <v>77.2</v>
      </c>
      <c r="BS100" s="35">
        <v>84.5</v>
      </c>
      <c r="BT100" s="35">
        <v>89.8</v>
      </c>
      <c r="BU100" s="35">
        <v>95.5</v>
      </c>
      <c r="BV100" s="35">
        <v>94.3</v>
      </c>
      <c r="BW100" s="35">
        <v>92.5</v>
      </c>
      <c r="BX100" s="35">
        <v>88.8</v>
      </c>
      <c r="BY100" s="34">
        <v>5</v>
      </c>
      <c r="BZ100" s="35">
        <v>65.3</v>
      </c>
      <c r="CA100" s="35">
        <v>77.400000000000006</v>
      </c>
      <c r="CB100" s="35">
        <v>86.5</v>
      </c>
      <c r="CC100" s="35">
        <v>92.5</v>
      </c>
      <c r="CD100" s="35">
        <v>96.4</v>
      </c>
      <c r="CE100" s="35">
        <v>93</v>
      </c>
      <c r="CF100" s="35">
        <v>90.4</v>
      </c>
      <c r="CG100" s="35">
        <v>83.7</v>
      </c>
      <c r="CH100" s="34">
        <v>6</v>
      </c>
      <c r="CI100" s="35">
        <v>70.7</v>
      </c>
      <c r="CJ100" s="35">
        <v>82</v>
      </c>
      <c r="CK100" s="35">
        <v>89.3</v>
      </c>
      <c r="CL100" s="35">
        <v>93.3</v>
      </c>
      <c r="CM100" s="35">
        <v>95.5</v>
      </c>
      <c r="CN100" s="35">
        <v>93</v>
      </c>
      <c r="CO100" s="35">
        <v>90.1</v>
      </c>
      <c r="CP100" s="35">
        <v>83</v>
      </c>
      <c r="CQ100" s="34">
        <v>7</v>
      </c>
      <c r="CR100" s="35">
        <v>75.599999999999994</v>
      </c>
      <c r="CS100" s="35">
        <v>84.2</v>
      </c>
      <c r="CT100" s="35">
        <v>90.1</v>
      </c>
      <c r="CU100" s="35">
        <v>93.6</v>
      </c>
      <c r="CV100" s="35">
        <v>96.2</v>
      </c>
      <c r="CW100" s="35">
        <v>91.3</v>
      </c>
      <c r="CX100" s="35">
        <v>87.9</v>
      </c>
      <c r="CY100" s="35">
        <v>81.900000000000006</v>
      </c>
      <c r="CZ100" s="34">
        <v>8</v>
      </c>
      <c r="DA100" s="35">
        <v>77.599999999999994</v>
      </c>
      <c r="DB100" s="35">
        <v>88</v>
      </c>
      <c r="DC100" s="35">
        <v>93.4</v>
      </c>
      <c r="DD100" s="35">
        <v>93.8</v>
      </c>
      <c r="DE100" s="35">
        <v>94.2</v>
      </c>
      <c r="DF100" s="35">
        <v>91.4</v>
      </c>
      <c r="DG100" s="35">
        <v>87.9</v>
      </c>
      <c r="DH100" s="35">
        <v>79.900000000000006</v>
      </c>
      <c r="DI100" s="35">
        <v>1</v>
      </c>
      <c r="DJ100" s="36">
        <f t="shared" si="143"/>
        <v>51.4</v>
      </c>
      <c r="DK100" s="36">
        <f t="shared" si="143"/>
        <v>62.6</v>
      </c>
      <c r="DL100" s="36">
        <f t="shared" si="143"/>
        <v>70.8</v>
      </c>
      <c r="DM100" s="36">
        <f t="shared" si="143"/>
        <v>81</v>
      </c>
      <c r="DN100" s="36">
        <f t="shared" si="143"/>
        <v>90.4</v>
      </c>
      <c r="DO100" s="36">
        <f t="shared" si="143"/>
        <v>96.2</v>
      </c>
      <c r="DP100" s="36">
        <f t="shared" si="143"/>
        <v>94.7</v>
      </c>
      <c r="DQ100" s="36">
        <f t="shared" si="143"/>
        <v>92.3</v>
      </c>
      <c r="DR100" s="35">
        <v>101</v>
      </c>
      <c r="DS100" s="36">
        <f t="shared" si="144"/>
        <v>59.5</v>
      </c>
      <c r="DT100" s="36">
        <f t="shared" si="144"/>
        <v>68.900000000000006</v>
      </c>
      <c r="DU100" s="36">
        <f t="shared" si="144"/>
        <v>78.3</v>
      </c>
      <c r="DV100" s="36">
        <f t="shared" si="144"/>
        <v>84.3</v>
      </c>
      <c r="DW100" s="36">
        <f t="shared" si="144"/>
        <v>92.8</v>
      </c>
      <c r="DX100" s="36">
        <f t="shared" si="144"/>
        <v>96.3</v>
      </c>
      <c r="DY100" s="36">
        <f t="shared" si="144"/>
        <v>94</v>
      </c>
      <c r="DZ100" s="36">
        <f t="shared" si="144"/>
        <v>90</v>
      </c>
      <c r="EA100" s="35">
        <v>102</v>
      </c>
      <c r="EB100" s="36">
        <f t="shared" si="145"/>
        <v>59.8</v>
      </c>
      <c r="EC100" s="36">
        <f t="shared" si="145"/>
        <v>71.099999999999994</v>
      </c>
      <c r="ED100" s="36">
        <f t="shared" si="145"/>
        <v>80.8</v>
      </c>
      <c r="EE100" s="36">
        <f t="shared" si="145"/>
        <v>88</v>
      </c>
      <c r="EF100" s="36">
        <f t="shared" si="145"/>
        <v>95</v>
      </c>
      <c r="EG100" s="36">
        <f t="shared" si="145"/>
        <v>94.4</v>
      </c>
      <c r="EH100" s="36">
        <f t="shared" si="145"/>
        <v>94.1</v>
      </c>
      <c r="EI100" s="36">
        <f t="shared" si="145"/>
        <v>89</v>
      </c>
      <c r="EJ100" s="35">
        <v>103</v>
      </c>
      <c r="EK100" s="36">
        <f t="shared" si="146"/>
        <v>65.400000000000006</v>
      </c>
      <c r="EL100" s="36">
        <f t="shared" si="146"/>
        <v>77.2</v>
      </c>
      <c r="EM100" s="36">
        <f t="shared" si="146"/>
        <v>84.5</v>
      </c>
      <c r="EN100" s="36">
        <f t="shared" si="146"/>
        <v>89.8</v>
      </c>
      <c r="EO100" s="36">
        <f t="shared" si="146"/>
        <v>95.5</v>
      </c>
      <c r="EP100" s="36">
        <f t="shared" si="146"/>
        <v>94.3</v>
      </c>
      <c r="EQ100" s="36">
        <f t="shared" si="146"/>
        <v>92.5</v>
      </c>
      <c r="ER100" s="36">
        <f t="shared" si="146"/>
        <v>88.8</v>
      </c>
      <c r="ES100" s="35">
        <v>104</v>
      </c>
      <c r="ET100" s="36">
        <f t="shared" si="147"/>
        <v>65.3</v>
      </c>
      <c r="EU100" s="36">
        <f t="shared" si="147"/>
        <v>77.400000000000006</v>
      </c>
      <c r="EV100" s="36">
        <f t="shared" si="147"/>
        <v>86.5</v>
      </c>
      <c r="EW100" s="36">
        <f t="shared" si="147"/>
        <v>92.5</v>
      </c>
      <c r="EX100" s="36">
        <f t="shared" si="147"/>
        <v>96.4</v>
      </c>
      <c r="EY100" s="36">
        <f t="shared" si="147"/>
        <v>93</v>
      </c>
      <c r="EZ100" s="36">
        <f t="shared" si="147"/>
        <v>90.4</v>
      </c>
      <c r="FA100" s="36">
        <f t="shared" si="147"/>
        <v>83.7</v>
      </c>
      <c r="FB100" s="35">
        <v>105</v>
      </c>
      <c r="FC100" s="36">
        <f t="shared" si="148"/>
        <v>70.7</v>
      </c>
      <c r="FD100" s="36">
        <f t="shared" si="148"/>
        <v>82</v>
      </c>
      <c r="FE100" s="36">
        <f t="shared" si="148"/>
        <v>89.3</v>
      </c>
      <c r="FF100" s="36">
        <f t="shared" si="148"/>
        <v>93.3</v>
      </c>
      <c r="FG100" s="36">
        <f t="shared" si="148"/>
        <v>95.5</v>
      </c>
      <c r="FH100" s="36">
        <f t="shared" si="148"/>
        <v>93</v>
      </c>
      <c r="FI100" s="36">
        <f t="shared" si="148"/>
        <v>90.1</v>
      </c>
      <c r="FJ100" s="36">
        <f t="shared" si="148"/>
        <v>83</v>
      </c>
      <c r="FK100" s="35">
        <v>106</v>
      </c>
      <c r="FL100" s="36">
        <f t="shared" si="149"/>
        <v>75.599999999999994</v>
      </c>
      <c r="FM100" s="36">
        <f t="shared" si="149"/>
        <v>84.2</v>
      </c>
      <c r="FN100" s="36">
        <f t="shared" si="149"/>
        <v>90.1</v>
      </c>
      <c r="FO100" s="36">
        <f t="shared" si="149"/>
        <v>93.6</v>
      </c>
      <c r="FP100" s="36">
        <f t="shared" si="149"/>
        <v>96.2</v>
      </c>
      <c r="FQ100" s="36">
        <f t="shared" si="149"/>
        <v>91.3</v>
      </c>
      <c r="FR100" s="36">
        <f t="shared" si="149"/>
        <v>87.9</v>
      </c>
      <c r="FS100" s="36">
        <f t="shared" si="149"/>
        <v>81.900000000000006</v>
      </c>
      <c r="FT100" s="35">
        <v>107</v>
      </c>
      <c r="FU100" s="36">
        <f t="shared" si="150"/>
        <v>77.599999999999994</v>
      </c>
      <c r="FV100" s="36">
        <f t="shared" si="150"/>
        <v>88</v>
      </c>
      <c r="FW100" s="36">
        <f t="shared" si="150"/>
        <v>93.4</v>
      </c>
      <c r="FX100" s="36">
        <f t="shared" si="150"/>
        <v>93.8</v>
      </c>
      <c r="FY100" s="36">
        <f t="shared" si="150"/>
        <v>94.2</v>
      </c>
      <c r="FZ100" s="36">
        <f t="shared" si="150"/>
        <v>91.4</v>
      </c>
      <c r="GA100" s="36">
        <f t="shared" si="150"/>
        <v>87.9</v>
      </c>
      <c r="GB100" s="36">
        <f t="shared" si="150"/>
        <v>79.900000000000006</v>
      </c>
      <c r="GC100" s="35">
        <v>100</v>
      </c>
      <c r="GD100" s="36">
        <f>100-10*LOG10(10^(DJ100/10)+10^(DK100/10)+10^(DL100/10)+10^(DM100/10)+10^(DN100/10)+10^(DO100/10)+10^(DP100/10)+10^(DQ100/10))</f>
        <v>-2.3603849250278586E-2</v>
      </c>
      <c r="GE100" s="36">
        <f>100-10*LOG10(10^(DK100/10)+10^(DL100/10)+10^(DM100/10)+10^(DN100/10)+10^(DO100/10)+10^(DP100/10)+10^(DQ100/10))</f>
        <v>-2.3544224454084883E-2</v>
      </c>
      <c r="GF100" s="35">
        <v>101</v>
      </c>
      <c r="GG100" s="36">
        <f>100-10*LOG10(10^(DS100/10)+10^(DT100/10)+10^(DU100/10)+10^(DV100/10)+10^(DW100/10)+10^(DX100/10)+10^(DY100/10)+10^(DZ100/10))</f>
        <v>-1.2384835451356935E-2</v>
      </c>
      <c r="GH100" s="36">
        <f>100-10*LOG10(10^(DT100/10)+10^(DU100/10)+10^(DV100/10)+10^(DW100/10)+10^(DX100/10)+10^(DY100/10)+10^(DZ100/10))</f>
        <v>-1.1998855162644873E-2</v>
      </c>
      <c r="GI100" s="35">
        <v>102</v>
      </c>
      <c r="GJ100" s="36">
        <f>100-10*LOG10(10^(EB100/10)+10^(EC100/10)+10^(ED100/10)+10^(EE100/10)+10^(EF100/10)+10^(EG100/10)+10^(EH100/10)+10^(EI100/10))</f>
        <v>-2.0040529691527809E-2</v>
      </c>
      <c r="GK100" s="36">
        <f>100-10*LOG10(10^(EC100/10)+10^(ED100/10)+10^(EE100/10)+10^(EF100/10)+10^(EG100/10)+10^(EH100/10)+10^(EI100/10))</f>
        <v>-1.9627671504537147E-2</v>
      </c>
      <c r="GL100" s="35">
        <v>103</v>
      </c>
      <c r="GM100" s="36">
        <f>100-10*LOG10(10^(EK100/10)+10^(EL100/10)+10^(EM100/10)+10^(EN100/10)+10^(EO100/10)+10^(EP100/10)+10^(EQ100/10)+10^(ER100/10))</f>
        <v>-2.9994818512207644E-2</v>
      </c>
      <c r="GN100" s="36">
        <f>100-10*LOG10(10^(EL100/10)+10^(EM100/10)+10^(EN100/10)+10^(EO100/10)+10^(EP100/10)+10^(EQ100/10)+10^(ER100/10))</f>
        <v>-2.8499066434065412E-2</v>
      </c>
      <c r="GO100" s="35">
        <v>104</v>
      </c>
      <c r="GP100" s="36">
        <f>100-10*LOG10(10^(ET100/10)+10^(EU100/10)+10^(EV100/10)+10^(EW100/10)+10^(EX100/10)+10^(EY100/10)+10^(EZ100/10)+10^(FA100/10))</f>
        <v>1.1033250097071345E-2</v>
      </c>
      <c r="GQ100" s="36">
        <f>100-10*LOG10(10^(EU100/10)+10^(EV100/10)+10^(EW100/10)+10^(EX100/10)+10^(EY100/10)+10^(EZ100/10)+10^(FA100/10))</f>
        <v>1.2508825519844891E-2</v>
      </c>
      <c r="GR100" s="35">
        <v>105</v>
      </c>
      <c r="GS100" s="36">
        <f>100-10*LOG10(10^(FC100/10)+10^(FD100/10)+10^(FE100/10)+10^(FF100/10)+10^(FG100/10)+10^(FH100/10)+10^(FI100/10)+10^(FJ100/10))</f>
        <v>3.2452499206684138E-2</v>
      </c>
      <c r="GT100" s="36">
        <f>100-10*LOG10(10^(FD100/10)+10^(FE100/10)+10^(FF100/10)+10^(FG100/10)+10^(FH100/10)+10^(FI100/10)+10^(FJ100/10))</f>
        <v>3.7596330632538866E-2</v>
      </c>
      <c r="GU100" s="35">
        <v>106</v>
      </c>
      <c r="GV100" s="36">
        <f>100-10*LOG10(10^(FL100/10)+10^(FM100/10)+10^(FN100/10)+10^(FO100/10)+10^(FP100/10)+10^(FQ100/10)+10^(FR100/10)+10^(FS100/10))</f>
        <v>4.2495075939370963E-2</v>
      </c>
      <c r="GW100" s="36">
        <f>100-10*LOG10(10^(FM100/10)+10^(FN100/10)+10^(FO100/10)+10^(FP100/10)+10^(FQ100/10)+10^(FR100/10)+10^(FS100/10))</f>
        <v>5.8447665967733542E-2</v>
      </c>
      <c r="GX100" s="35">
        <v>107</v>
      </c>
      <c r="GY100" s="36">
        <f>100-10*LOG10(10^(FU100/10)+10^(FV100/10)+10^(FW100/10)+10^(FX100/10)+10^(FY100/10)+10^(FZ100/10)+10^(GA100/10)+10^(GB100/10))</f>
        <v>-2.9037543498589002E-5</v>
      </c>
      <c r="GZ100" s="36">
        <f>100-10*LOG10(10^(FV100/10)+10^(FW100/10)+10^(FX100/10)+10^(FY100/10)+10^(FZ100/10)+10^(GA100/10)+10^(GB100/10))</f>
        <v>2.5034014590687548E-2</v>
      </c>
      <c r="HA100" s="35">
        <v>-1.2</v>
      </c>
      <c r="HB100" s="35">
        <v>-0.49</v>
      </c>
      <c r="HC100" s="35">
        <v>0.14000000000000001</v>
      </c>
      <c r="HD100" s="35">
        <v>1.56</v>
      </c>
      <c r="HE100" s="35">
        <v>-2.98</v>
      </c>
      <c r="HF100" s="35">
        <v>-1.01</v>
      </c>
      <c r="HG100" s="35">
        <v>0.85</v>
      </c>
      <c r="HH100" s="35">
        <v>3.14</v>
      </c>
    </row>
    <row r="101" spans="1:216" x14ac:dyDescent="0.2">
      <c r="A101" s="8">
        <v>91</v>
      </c>
      <c r="D101" s="8" t="s">
        <v>974</v>
      </c>
      <c r="E101" s="29"/>
      <c r="F101" s="29"/>
      <c r="G101" s="29"/>
      <c r="H101" s="29"/>
      <c r="I101" s="29"/>
      <c r="J101" s="29"/>
      <c r="K101" s="29"/>
      <c r="L101" s="29"/>
      <c r="M101" s="30"/>
      <c r="N101" s="30"/>
      <c r="O101" s="30"/>
      <c r="P101" s="30"/>
      <c r="Q101" s="30"/>
      <c r="R101" s="30"/>
      <c r="S101" s="30"/>
      <c r="T101" s="30"/>
      <c r="U101" s="31">
        <f t="shared" ref="U101:U130" si="151">E101-($R$2*M101)</f>
        <v>0</v>
      </c>
      <c r="V101" s="31">
        <f t="shared" ref="V101:V130" si="152">F101-($R$2*N101)</f>
        <v>0</v>
      </c>
      <c r="W101" s="31">
        <f t="shared" ref="W101:W130" si="153">G101-($R$2*O101)</f>
        <v>0</v>
      </c>
      <c r="X101" s="31">
        <f t="shared" ref="X101:X130" si="154">H101-($R$2*P101)</f>
        <v>0</v>
      </c>
      <c r="Y101" s="31">
        <f t="shared" ref="Y101:Y130" si="155">I101-($R$2*Q101)</f>
        <v>0</v>
      </c>
      <c r="Z101" s="31">
        <f t="shared" ref="Z101:Z130" si="156">J101-($R$2*R101)</f>
        <v>0</v>
      </c>
      <c r="AA101" s="31">
        <f t="shared" ref="AA101:AA130" si="157">K101-($R$2*S101)</f>
        <v>0</v>
      </c>
      <c r="AB101" s="31">
        <f t="shared" ref="AB101:AB130" si="158">L101-($R$2*T101)</f>
        <v>0</v>
      </c>
      <c r="AC101" s="32">
        <f t="shared" si="138"/>
        <v>-1.4641977937706968E-2</v>
      </c>
      <c r="AD101" s="32">
        <f t="shared" si="139"/>
        <v>2.4910512713808348E-2</v>
      </c>
      <c r="AE101" s="32">
        <f t="shared" si="140"/>
        <v>4.5595616594547202E-2</v>
      </c>
      <c r="AF101" s="33">
        <f t="shared" ref="AF101:AF130" si="159">F$1-U101</f>
        <v>65.3</v>
      </c>
      <c r="AG101" s="33">
        <f t="shared" ref="AG101:AG130" si="160">G$1-V101</f>
        <v>75.400000000000006</v>
      </c>
      <c r="AH101" s="33">
        <f t="shared" ref="AH101:AH130" si="161">H$1-W101</f>
        <v>82.9</v>
      </c>
      <c r="AI101" s="33">
        <f t="shared" ref="AI101:AI130" si="162">I$1-X101</f>
        <v>88.3</v>
      </c>
      <c r="AJ101" s="33">
        <f t="shared" ref="AJ101:AJ130" si="163">J$1-Y101</f>
        <v>91.5</v>
      </c>
      <c r="AK101" s="33">
        <f t="shared" ref="AK101:AK130" si="164">K$1-Z101</f>
        <v>92.7</v>
      </c>
      <c r="AL101" s="33">
        <f t="shared" ref="AL101:AL130" si="165">L$1-AA101</f>
        <v>92.5</v>
      </c>
      <c r="AM101" s="33">
        <f t="shared" ref="AM101:AM130" si="166">M$1-AB101</f>
        <v>90.4</v>
      </c>
      <c r="AN101" s="32">
        <f t="shared" ref="AN101:AN130" si="167">100-10*LOG(10^(AF101/10)+10^(AG101/10)+10^(AH101/10)+10^(AI101/10)+10^(AJ101/10)+10^(AK101/10)+10^(AL101/10)+10^(AM101/10))</f>
        <v>1.5128685188023212</v>
      </c>
      <c r="AO101" s="34">
        <v>1</v>
      </c>
      <c r="AP101" s="35">
        <v>51.4</v>
      </c>
      <c r="AQ101" s="35">
        <v>62.6</v>
      </c>
      <c r="AR101" s="35">
        <v>70.8</v>
      </c>
      <c r="AS101" s="35">
        <v>81</v>
      </c>
      <c r="AT101" s="35">
        <v>90.4</v>
      </c>
      <c r="AU101" s="35">
        <v>96.2</v>
      </c>
      <c r="AV101" s="35">
        <v>94.7</v>
      </c>
      <c r="AW101" s="35">
        <v>92.3</v>
      </c>
      <c r="AX101" s="34">
        <v>2</v>
      </c>
      <c r="AY101" s="35">
        <v>59.5</v>
      </c>
      <c r="AZ101" s="35">
        <v>68.900000000000006</v>
      </c>
      <c r="BA101" s="35">
        <v>78.3</v>
      </c>
      <c r="BB101" s="35">
        <v>84.3</v>
      </c>
      <c r="BC101" s="35">
        <v>92.8</v>
      </c>
      <c r="BD101" s="35">
        <v>96.3</v>
      </c>
      <c r="BE101" s="35">
        <v>94</v>
      </c>
      <c r="BF101" s="35">
        <v>90</v>
      </c>
      <c r="BG101" s="34">
        <v>3</v>
      </c>
      <c r="BH101" s="35">
        <v>59.8</v>
      </c>
      <c r="BI101" s="35">
        <v>71.099999999999994</v>
      </c>
      <c r="BJ101" s="35">
        <v>80.8</v>
      </c>
      <c r="BK101" s="35">
        <v>88</v>
      </c>
      <c r="BL101" s="35">
        <v>95</v>
      </c>
      <c r="BM101" s="35">
        <v>94.4</v>
      </c>
      <c r="BN101" s="35">
        <v>94.1</v>
      </c>
      <c r="BO101" s="35">
        <v>89</v>
      </c>
      <c r="BP101" s="34">
        <v>4</v>
      </c>
      <c r="BQ101" s="35">
        <v>65.400000000000006</v>
      </c>
      <c r="BR101" s="35">
        <v>77.2</v>
      </c>
      <c r="BS101" s="35">
        <v>84.5</v>
      </c>
      <c r="BT101" s="35">
        <v>89.8</v>
      </c>
      <c r="BU101" s="35">
        <v>95.5</v>
      </c>
      <c r="BV101" s="35">
        <v>94.3</v>
      </c>
      <c r="BW101" s="35">
        <v>92.5</v>
      </c>
      <c r="BX101" s="35">
        <v>88.8</v>
      </c>
      <c r="BY101" s="34">
        <v>5</v>
      </c>
      <c r="BZ101" s="35">
        <v>65.3</v>
      </c>
      <c r="CA101" s="35">
        <v>77.400000000000006</v>
      </c>
      <c r="CB101" s="35">
        <v>86.5</v>
      </c>
      <c r="CC101" s="35">
        <v>92.5</v>
      </c>
      <c r="CD101" s="35">
        <v>96.4</v>
      </c>
      <c r="CE101" s="35">
        <v>93</v>
      </c>
      <c r="CF101" s="35">
        <v>90.4</v>
      </c>
      <c r="CG101" s="35">
        <v>83.7</v>
      </c>
      <c r="CH101" s="34">
        <v>6</v>
      </c>
      <c r="CI101" s="35">
        <v>70.7</v>
      </c>
      <c r="CJ101" s="35">
        <v>82</v>
      </c>
      <c r="CK101" s="35">
        <v>89.3</v>
      </c>
      <c r="CL101" s="35">
        <v>93.3</v>
      </c>
      <c r="CM101" s="35">
        <v>95.5</v>
      </c>
      <c r="CN101" s="35">
        <v>93</v>
      </c>
      <c r="CO101" s="35">
        <v>90.1</v>
      </c>
      <c r="CP101" s="35">
        <v>83</v>
      </c>
      <c r="CQ101" s="34">
        <v>7</v>
      </c>
      <c r="CR101" s="35">
        <v>75.599999999999994</v>
      </c>
      <c r="CS101" s="35">
        <v>84.2</v>
      </c>
      <c r="CT101" s="35">
        <v>90.1</v>
      </c>
      <c r="CU101" s="35">
        <v>93.6</v>
      </c>
      <c r="CV101" s="35">
        <v>96.2</v>
      </c>
      <c r="CW101" s="35">
        <v>91.3</v>
      </c>
      <c r="CX101" s="35">
        <v>87.9</v>
      </c>
      <c r="CY101" s="35">
        <v>81.900000000000006</v>
      </c>
      <c r="CZ101" s="34">
        <v>8</v>
      </c>
      <c r="DA101" s="35">
        <v>77.599999999999994</v>
      </c>
      <c r="DB101" s="35">
        <v>88</v>
      </c>
      <c r="DC101" s="35">
        <v>93.4</v>
      </c>
      <c r="DD101" s="35">
        <v>93.8</v>
      </c>
      <c r="DE101" s="35">
        <v>94.2</v>
      </c>
      <c r="DF101" s="35">
        <v>91.4</v>
      </c>
      <c r="DG101" s="35">
        <v>87.9</v>
      </c>
      <c r="DH101" s="35">
        <v>79.900000000000006</v>
      </c>
      <c r="DI101" s="35">
        <v>1</v>
      </c>
      <c r="DJ101" s="36">
        <f t="shared" ref="DJ101:DJ130" si="168">AP101-U101</f>
        <v>51.4</v>
      </c>
      <c r="DK101" s="36">
        <f t="shared" ref="DK101:DK130" si="169">AQ101-V101</f>
        <v>62.6</v>
      </c>
      <c r="DL101" s="36">
        <f t="shared" ref="DL101:DL130" si="170">AR101-W101</f>
        <v>70.8</v>
      </c>
      <c r="DM101" s="36">
        <f t="shared" ref="DM101:DM130" si="171">AS101-X101</f>
        <v>81</v>
      </c>
      <c r="DN101" s="36">
        <f t="shared" ref="DN101:DN130" si="172">AT101-Y101</f>
        <v>90.4</v>
      </c>
      <c r="DO101" s="36">
        <f t="shared" ref="DO101:DO130" si="173">AU101-Z101</f>
        <v>96.2</v>
      </c>
      <c r="DP101" s="36">
        <f t="shared" ref="DP101:DP130" si="174">AV101-AA101</f>
        <v>94.7</v>
      </c>
      <c r="DQ101" s="36">
        <f t="shared" ref="DQ101:DQ130" si="175">AW101-AB101</f>
        <v>92.3</v>
      </c>
      <c r="DR101" s="35">
        <v>102</v>
      </c>
      <c r="DS101" s="36">
        <f t="shared" ref="DS101:DS130" si="176">AY101-U101</f>
        <v>59.5</v>
      </c>
      <c r="DT101" s="36">
        <f t="shared" ref="DT101:DT130" si="177">AZ101-V101</f>
        <v>68.900000000000006</v>
      </c>
      <c r="DU101" s="36">
        <f t="shared" ref="DU101:DU130" si="178">BA101-W101</f>
        <v>78.3</v>
      </c>
      <c r="DV101" s="36">
        <f t="shared" ref="DV101:DV130" si="179">BB101-X101</f>
        <v>84.3</v>
      </c>
      <c r="DW101" s="36">
        <f t="shared" ref="DW101:DW130" si="180">BC101-Y101</f>
        <v>92.8</v>
      </c>
      <c r="DX101" s="36">
        <f t="shared" ref="DX101:DX130" si="181">BD101-Z101</f>
        <v>96.3</v>
      </c>
      <c r="DY101" s="36">
        <f t="shared" ref="DY101:DY130" si="182">BE101-AA101</f>
        <v>94</v>
      </c>
      <c r="DZ101" s="36">
        <f t="shared" ref="DZ101:DZ130" si="183">BF101-AB101</f>
        <v>90</v>
      </c>
      <c r="EA101" s="35">
        <v>103</v>
      </c>
      <c r="EB101" s="36">
        <f t="shared" ref="EB101:EB130" si="184">BH101-U101</f>
        <v>59.8</v>
      </c>
      <c r="EC101" s="36">
        <f t="shared" ref="EC101:EC130" si="185">BI101-V101</f>
        <v>71.099999999999994</v>
      </c>
      <c r="ED101" s="36">
        <f t="shared" ref="ED101:ED130" si="186">BJ101-W101</f>
        <v>80.8</v>
      </c>
      <c r="EE101" s="36">
        <f t="shared" ref="EE101:EE130" si="187">BK101-X101</f>
        <v>88</v>
      </c>
      <c r="EF101" s="36">
        <f t="shared" ref="EF101:EF130" si="188">BL101-Y101</f>
        <v>95</v>
      </c>
      <c r="EG101" s="36">
        <f t="shared" ref="EG101:EG130" si="189">BM101-Z101</f>
        <v>94.4</v>
      </c>
      <c r="EH101" s="36">
        <f t="shared" ref="EH101:EH130" si="190">BN101-AA101</f>
        <v>94.1</v>
      </c>
      <c r="EI101" s="36">
        <f t="shared" ref="EI101:EI130" si="191">BO101-AB101</f>
        <v>89</v>
      </c>
      <c r="EJ101" s="35">
        <v>104</v>
      </c>
      <c r="EK101" s="36">
        <f t="shared" ref="EK101:EK130" si="192">BQ101-U101</f>
        <v>65.400000000000006</v>
      </c>
      <c r="EL101" s="36">
        <f t="shared" ref="EL101:EL130" si="193">BR101-V101</f>
        <v>77.2</v>
      </c>
      <c r="EM101" s="36">
        <f t="shared" ref="EM101:EM130" si="194">BS101-W101</f>
        <v>84.5</v>
      </c>
      <c r="EN101" s="36">
        <f t="shared" ref="EN101:EN130" si="195">BT101-X101</f>
        <v>89.8</v>
      </c>
      <c r="EO101" s="36">
        <f t="shared" ref="EO101:EO130" si="196">BU101-Y101</f>
        <v>95.5</v>
      </c>
      <c r="EP101" s="36">
        <f t="shared" ref="EP101:EP130" si="197">BV101-Z101</f>
        <v>94.3</v>
      </c>
      <c r="EQ101" s="36">
        <f t="shared" ref="EQ101:EQ130" si="198">BW101-AA101</f>
        <v>92.5</v>
      </c>
      <c r="ER101" s="36">
        <f t="shared" ref="ER101:ER130" si="199">BX101-AB101</f>
        <v>88.8</v>
      </c>
      <c r="ES101" s="35">
        <v>105</v>
      </c>
      <c r="ET101" s="36">
        <f t="shared" ref="ET101:ET130" si="200">BZ101-U101</f>
        <v>65.3</v>
      </c>
      <c r="EU101" s="36">
        <f t="shared" ref="EU101:EU130" si="201">CA101-V101</f>
        <v>77.400000000000006</v>
      </c>
      <c r="EV101" s="36">
        <f t="shared" ref="EV101:EV130" si="202">CB101-W101</f>
        <v>86.5</v>
      </c>
      <c r="EW101" s="36">
        <f t="shared" ref="EW101:EW130" si="203">CC101-X101</f>
        <v>92.5</v>
      </c>
      <c r="EX101" s="36">
        <f t="shared" ref="EX101:EX130" si="204">CD101-Y101</f>
        <v>96.4</v>
      </c>
      <c r="EY101" s="36">
        <f t="shared" ref="EY101:EY130" si="205">CE101-Z101</f>
        <v>93</v>
      </c>
      <c r="EZ101" s="36">
        <f t="shared" ref="EZ101:EZ130" si="206">CF101-AA101</f>
        <v>90.4</v>
      </c>
      <c r="FA101" s="36">
        <f t="shared" ref="FA101:FA130" si="207">CG101-AB101</f>
        <v>83.7</v>
      </c>
      <c r="FB101" s="35">
        <v>106</v>
      </c>
      <c r="FC101" s="36">
        <f t="shared" ref="FC101:FC130" si="208">CI101-U101</f>
        <v>70.7</v>
      </c>
      <c r="FD101" s="36">
        <f t="shared" ref="FD101:FD130" si="209">CJ101-V101</f>
        <v>82</v>
      </c>
      <c r="FE101" s="36">
        <f t="shared" ref="FE101:FE130" si="210">CK101-W101</f>
        <v>89.3</v>
      </c>
      <c r="FF101" s="36">
        <f t="shared" ref="FF101:FF130" si="211">CL101-X101</f>
        <v>93.3</v>
      </c>
      <c r="FG101" s="36">
        <f t="shared" ref="FG101:FG130" si="212">CM101-Y101</f>
        <v>95.5</v>
      </c>
      <c r="FH101" s="36">
        <f t="shared" ref="FH101:FH130" si="213">CN101-Z101</f>
        <v>93</v>
      </c>
      <c r="FI101" s="36">
        <f t="shared" ref="FI101:FI130" si="214">CO101-AA101</f>
        <v>90.1</v>
      </c>
      <c r="FJ101" s="36">
        <f t="shared" ref="FJ101:FJ130" si="215">CP101-AB101</f>
        <v>83</v>
      </c>
      <c r="FK101" s="35">
        <v>107</v>
      </c>
      <c r="FL101" s="36">
        <f t="shared" ref="FL101:FL130" si="216">CR101-U101</f>
        <v>75.599999999999994</v>
      </c>
      <c r="FM101" s="36">
        <f t="shared" ref="FM101:FM130" si="217">CS101-V101</f>
        <v>84.2</v>
      </c>
      <c r="FN101" s="36">
        <f t="shared" ref="FN101:FN130" si="218">CT101-W101</f>
        <v>90.1</v>
      </c>
      <c r="FO101" s="36">
        <f t="shared" ref="FO101:FO130" si="219">CU101-X101</f>
        <v>93.6</v>
      </c>
      <c r="FP101" s="36">
        <f t="shared" ref="FP101:FP130" si="220">CV101-Y101</f>
        <v>96.2</v>
      </c>
      <c r="FQ101" s="36">
        <f t="shared" ref="FQ101:FQ130" si="221">CW101-Z101</f>
        <v>91.3</v>
      </c>
      <c r="FR101" s="36">
        <f t="shared" ref="FR101:FR130" si="222">CX101-AA101</f>
        <v>87.9</v>
      </c>
      <c r="FS101" s="36">
        <f t="shared" ref="FS101:FS130" si="223">CY101-AB101</f>
        <v>81.900000000000006</v>
      </c>
      <c r="FT101" s="35">
        <v>108</v>
      </c>
      <c r="FU101" s="36">
        <f t="shared" ref="FU101:FU130" si="224">DA101-U101</f>
        <v>77.599999999999994</v>
      </c>
      <c r="FV101" s="36">
        <f t="shared" ref="FV101:FV130" si="225">DB101-V101</f>
        <v>88</v>
      </c>
      <c r="FW101" s="36">
        <f t="shared" ref="FW101:FW130" si="226">DC101-W101</f>
        <v>93.4</v>
      </c>
      <c r="FX101" s="36">
        <f t="shared" ref="FX101:FX130" si="227">DD101-X101</f>
        <v>93.8</v>
      </c>
      <c r="FY101" s="36">
        <f t="shared" ref="FY101:FY130" si="228">DE101-Y101</f>
        <v>94.2</v>
      </c>
      <c r="FZ101" s="36">
        <f t="shared" ref="FZ101:FZ130" si="229">DF101-Z101</f>
        <v>91.4</v>
      </c>
      <c r="GA101" s="36">
        <f t="shared" ref="GA101:GA130" si="230">DG101-AA101</f>
        <v>87.9</v>
      </c>
      <c r="GB101" s="36">
        <f t="shared" ref="GB101:GB130" si="231">DH101-AB101</f>
        <v>79.900000000000006</v>
      </c>
      <c r="GC101" s="35">
        <v>101</v>
      </c>
      <c r="GD101" s="36">
        <f t="shared" ref="GD101:GD130" si="232">100-10*LOG10(10^(DJ101/10)+10^(DK101/10)+10^(DL101/10)+10^(DM101/10)+10^(DN101/10)+10^(DO101/10)+10^(DP101/10)+10^(DQ101/10))</f>
        <v>-2.3603849250278586E-2</v>
      </c>
      <c r="GE101" s="36">
        <f t="shared" ref="GE101:GE130" si="233">100-10*LOG10(10^(DK101/10)+10^(DL101/10)+10^(DM101/10)+10^(DN101/10)+10^(DO101/10)+10^(DP101/10)+10^(DQ101/10))</f>
        <v>-2.3544224454084883E-2</v>
      </c>
      <c r="GF101" s="35">
        <v>102</v>
      </c>
      <c r="GG101" s="36">
        <f t="shared" ref="GG101:GG130" si="234">100-10*LOG10(10^(DS101/10)+10^(DT101/10)+10^(DU101/10)+10^(DV101/10)+10^(DW101/10)+10^(DX101/10)+10^(DY101/10)+10^(DZ101/10))</f>
        <v>-1.2384835451356935E-2</v>
      </c>
      <c r="GH101" s="36">
        <f t="shared" ref="GH101:GH130" si="235">100-10*LOG10(10^(DT101/10)+10^(DU101/10)+10^(DV101/10)+10^(DW101/10)+10^(DX101/10)+10^(DY101/10)+10^(DZ101/10))</f>
        <v>-1.1998855162644873E-2</v>
      </c>
      <c r="GI101" s="35">
        <v>103</v>
      </c>
      <c r="GJ101" s="36">
        <f t="shared" ref="GJ101:GJ130" si="236">100-10*LOG10(10^(EB101/10)+10^(EC101/10)+10^(ED101/10)+10^(EE101/10)+10^(EF101/10)+10^(EG101/10)+10^(EH101/10)+10^(EI101/10))</f>
        <v>-2.0040529691527809E-2</v>
      </c>
      <c r="GK101" s="36">
        <f t="shared" ref="GK101:GK130" si="237">100-10*LOG10(10^(EC101/10)+10^(ED101/10)+10^(EE101/10)+10^(EF101/10)+10^(EG101/10)+10^(EH101/10)+10^(EI101/10))</f>
        <v>-1.9627671504537147E-2</v>
      </c>
      <c r="GL101" s="35">
        <v>104</v>
      </c>
      <c r="GM101" s="36">
        <f t="shared" ref="GM101:GM130" si="238">100-10*LOG10(10^(EK101/10)+10^(EL101/10)+10^(EM101/10)+10^(EN101/10)+10^(EO101/10)+10^(EP101/10)+10^(EQ101/10)+10^(ER101/10))</f>
        <v>-2.9994818512207644E-2</v>
      </c>
      <c r="GN101" s="36">
        <f t="shared" ref="GN101:GN130" si="239">100-10*LOG10(10^(EL101/10)+10^(EM101/10)+10^(EN101/10)+10^(EO101/10)+10^(EP101/10)+10^(EQ101/10)+10^(ER101/10))</f>
        <v>-2.8499066434065412E-2</v>
      </c>
      <c r="GO101" s="35">
        <v>105</v>
      </c>
      <c r="GP101" s="36">
        <f t="shared" ref="GP101:GP130" si="240">100-10*LOG10(10^(ET101/10)+10^(EU101/10)+10^(EV101/10)+10^(EW101/10)+10^(EX101/10)+10^(EY101/10)+10^(EZ101/10)+10^(FA101/10))</f>
        <v>1.1033250097071345E-2</v>
      </c>
      <c r="GQ101" s="36">
        <f t="shared" ref="GQ101:GQ130" si="241">100-10*LOG10(10^(EU101/10)+10^(EV101/10)+10^(EW101/10)+10^(EX101/10)+10^(EY101/10)+10^(EZ101/10)+10^(FA101/10))</f>
        <v>1.2508825519844891E-2</v>
      </c>
      <c r="GR101" s="35">
        <v>106</v>
      </c>
      <c r="GS101" s="36">
        <f t="shared" ref="GS101:GS130" si="242">100-10*LOG10(10^(FC101/10)+10^(FD101/10)+10^(FE101/10)+10^(FF101/10)+10^(FG101/10)+10^(FH101/10)+10^(FI101/10)+10^(FJ101/10))</f>
        <v>3.2452499206684138E-2</v>
      </c>
      <c r="GT101" s="36">
        <f t="shared" ref="GT101:GT130" si="243">100-10*LOG10(10^(FD101/10)+10^(FE101/10)+10^(FF101/10)+10^(FG101/10)+10^(FH101/10)+10^(FI101/10)+10^(FJ101/10))</f>
        <v>3.7596330632538866E-2</v>
      </c>
      <c r="GU101" s="35">
        <v>107</v>
      </c>
      <c r="GV101" s="36">
        <f t="shared" ref="GV101:GV130" si="244">100-10*LOG10(10^(FL101/10)+10^(FM101/10)+10^(FN101/10)+10^(FO101/10)+10^(FP101/10)+10^(FQ101/10)+10^(FR101/10)+10^(FS101/10))</f>
        <v>4.2495075939370963E-2</v>
      </c>
      <c r="GW101" s="36">
        <f t="shared" ref="GW101:GW130" si="245">100-10*LOG10(10^(FM101/10)+10^(FN101/10)+10^(FO101/10)+10^(FP101/10)+10^(FQ101/10)+10^(FR101/10)+10^(FS101/10))</f>
        <v>5.8447665967733542E-2</v>
      </c>
      <c r="GX101" s="35">
        <v>108</v>
      </c>
      <c r="GY101" s="36">
        <f t="shared" ref="GY101:GY130" si="246">100-10*LOG10(10^(FU101/10)+10^(FV101/10)+10^(FW101/10)+10^(FX101/10)+10^(FY101/10)+10^(FZ101/10)+10^(GA101/10)+10^(GB101/10))</f>
        <v>-2.9037543498589002E-5</v>
      </c>
      <c r="GZ101" s="36">
        <f t="shared" ref="GZ101:GZ130" si="247">100-10*LOG10(10^(FV101/10)+10^(FW101/10)+10^(FX101/10)+10^(FY101/10)+10^(FZ101/10)+10^(GA101/10)+10^(GB101/10))</f>
        <v>2.5034014590687548E-2</v>
      </c>
      <c r="HA101" s="35">
        <v>-1.2</v>
      </c>
      <c r="HB101" s="35">
        <v>-0.49</v>
      </c>
      <c r="HC101" s="35">
        <v>0.14000000000000001</v>
      </c>
      <c r="HD101" s="35">
        <v>1.56</v>
      </c>
      <c r="HE101" s="35">
        <v>-2.98</v>
      </c>
      <c r="HF101" s="35">
        <v>-1.01</v>
      </c>
      <c r="HG101" s="35">
        <v>0.85</v>
      </c>
      <c r="HH101" s="35">
        <v>3.14</v>
      </c>
    </row>
    <row r="102" spans="1:216" x14ac:dyDescent="0.2">
      <c r="A102" s="8">
        <v>92</v>
      </c>
      <c r="D102" s="8" t="s">
        <v>975</v>
      </c>
      <c r="E102" s="29"/>
      <c r="F102" s="29"/>
      <c r="G102" s="29"/>
      <c r="H102" s="29"/>
      <c r="I102" s="29"/>
      <c r="J102" s="29"/>
      <c r="K102" s="29"/>
      <c r="L102" s="29"/>
      <c r="M102" s="30"/>
      <c r="N102" s="30"/>
      <c r="O102" s="30"/>
      <c r="P102" s="30"/>
      <c r="Q102" s="30"/>
      <c r="R102" s="30"/>
      <c r="S102" s="30"/>
      <c r="T102" s="30"/>
      <c r="U102" s="31">
        <f t="shared" si="151"/>
        <v>0</v>
      </c>
      <c r="V102" s="31">
        <f t="shared" si="152"/>
        <v>0</v>
      </c>
      <c r="W102" s="31">
        <f t="shared" si="153"/>
        <v>0</v>
      </c>
      <c r="X102" s="31">
        <f t="shared" si="154"/>
        <v>0</v>
      </c>
      <c r="Y102" s="31">
        <f t="shared" si="155"/>
        <v>0</v>
      </c>
      <c r="Z102" s="31">
        <f t="shared" si="156"/>
        <v>0</v>
      </c>
      <c r="AA102" s="31">
        <f t="shared" si="157"/>
        <v>0</v>
      </c>
      <c r="AB102" s="31">
        <f t="shared" si="158"/>
        <v>0</v>
      </c>
      <c r="AC102" s="32">
        <f t="shared" si="138"/>
        <v>-1.4641977937706968E-2</v>
      </c>
      <c r="AD102" s="32">
        <f t="shared" si="139"/>
        <v>2.4910512713808348E-2</v>
      </c>
      <c r="AE102" s="32">
        <f t="shared" si="140"/>
        <v>4.5595616594547202E-2</v>
      </c>
      <c r="AF102" s="33">
        <f t="shared" si="159"/>
        <v>65.3</v>
      </c>
      <c r="AG102" s="33">
        <f t="shared" si="160"/>
        <v>75.400000000000006</v>
      </c>
      <c r="AH102" s="33">
        <f t="shared" si="161"/>
        <v>82.9</v>
      </c>
      <c r="AI102" s="33">
        <f t="shared" si="162"/>
        <v>88.3</v>
      </c>
      <c r="AJ102" s="33">
        <f t="shared" si="163"/>
        <v>91.5</v>
      </c>
      <c r="AK102" s="33">
        <f t="shared" si="164"/>
        <v>92.7</v>
      </c>
      <c r="AL102" s="33">
        <f t="shared" si="165"/>
        <v>92.5</v>
      </c>
      <c r="AM102" s="33">
        <f t="shared" si="166"/>
        <v>90.4</v>
      </c>
      <c r="AN102" s="32">
        <f t="shared" si="167"/>
        <v>1.5128685188023212</v>
      </c>
      <c r="AO102" s="34">
        <v>1</v>
      </c>
      <c r="AP102" s="35">
        <v>51.4</v>
      </c>
      <c r="AQ102" s="35">
        <v>62.6</v>
      </c>
      <c r="AR102" s="35">
        <v>70.8</v>
      </c>
      <c r="AS102" s="35">
        <v>81</v>
      </c>
      <c r="AT102" s="35">
        <v>90.4</v>
      </c>
      <c r="AU102" s="35">
        <v>96.2</v>
      </c>
      <c r="AV102" s="35">
        <v>94.7</v>
      </c>
      <c r="AW102" s="35">
        <v>92.3</v>
      </c>
      <c r="AX102" s="34">
        <v>2</v>
      </c>
      <c r="AY102" s="35">
        <v>59.5</v>
      </c>
      <c r="AZ102" s="35">
        <v>68.900000000000006</v>
      </c>
      <c r="BA102" s="35">
        <v>78.3</v>
      </c>
      <c r="BB102" s="35">
        <v>84.3</v>
      </c>
      <c r="BC102" s="35">
        <v>92.8</v>
      </c>
      <c r="BD102" s="35">
        <v>96.3</v>
      </c>
      <c r="BE102" s="35">
        <v>94</v>
      </c>
      <c r="BF102" s="35">
        <v>90</v>
      </c>
      <c r="BG102" s="34">
        <v>3</v>
      </c>
      <c r="BH102" s="35">
        <v>59.8</v>
      </c>
      <c r="BI102" s="35">
        <v>71.099999999999994</v>
      </c>
      <c r="BJ102" s="35">
        <v>80.8</v>
      </c>
      <c r="BK102" s="35">
        <v>88</v>
      </c>
      <c r="BL102" s="35">
        <v>95</v>
      </c>
      <c r="BM102" s="35">
        <v>94.4</v>
      </c>
      <c r="BN102" s="35">
        <v>94.1</v>
      </c>
      <c r="BO102" s="35">
        <v>89</v>
      </c>
      <c r="BP102" s="34">
        <v>4</v>
      </c>
      <c r="BQ102" s="35">
        <v>65.400000000000006</v>
      </c>
      <c r="BR102" s="35">
        <v>77.2</v>
      </c>
      <c r="BS102" s="35">
        <v>84.5</v>
      </c>
      <c r="BT102" s="35">
        <v>89.8</v>
      </c>
      <c r="BU102" s="35">
        <v>95.5</v>
      </c>
      <c r="BV102" s="35">
        <v>94.3</v>
      </c>
      <c r="BW102" s="35">
        <v>92.5</v>
      </c>
      <c r="BX102" s="35">
        <v>88.8</v>
      </c>
      <c r="BY102" s="34">
        <v>5</v>
      </c>
      <c r="BZ102" s="35">
        <v>65.3</v>
      </c>
      <c r="CA102" s="35">
        <v>77.400000000000006</v>
      </c>
      <c r="CB102" s="35">
        <v>86.5</v>
      </c>
      <c r="CC102" s="35">
        <v>92.5</v>
      </c>
      <c r="CD102" s="35">
        <v>96.4</v>
      </c>
      <c r="CE102" s="35">
        <v>93</v>
      </c>
      <c r="CF102" s="35">
        <v>90.4</v>
      </c>
      <c r="CG102" s="35">
        <v>83.7</v>
      </c>
      <c r="CH102" s="34">
        <v>6</v>
      </c>
      <c r="CI102" s="35">
        <v>70.7</v>
      </c>
      <c r="CJ102" s="35">
        <v>82</v>
      </c>
      <c r="CK102" s="35">
        <v>89.3</v>
      </c>
      <c r="CL102" s="35">
        <v>93.3</v>
      </c>
      <c r="CM102" s="35">
        <v>95.5</v>
      </c>
      <c r="CN102" s="35">
        <v>93</v>
      </c>
      <c r="CO102" s="35">
        <v>90.1</v>
      </c>
      <c r="CP102" s="35">
        <v>83</v>
      </c>
      <c r="CQ102" s="34">
        <v>7</v>
      </c>
      <c r="CR102" s="35">
        <v>75.599999999999994</v>
      </c>
      <c r="CS102" s="35">
        <v>84.2</v>
      </c>
      <c r="CT102" s="35">
        <v>90.1</v>
      </c>
      <c r="CU102" s="35">
        <v>93.6</v>
      </c>
      <c r="CV102" s="35">
        <v>96.2</v>
      </c>
      <c r="CW102" s="35">
        <v>91.3</v>
      </c>
      <c r="CX102" s="35">
        <v>87.9</v>
      </c>
      <c r="CY102" s="35">
        <v>81.900000000000006</v>
      </c>
      <c r="CZ102" s="34">
        <v>8</v>
      </c>
      <c r="DA102" s="35">
        <v>77.599999999999994</v>
      </c>
      <c r="DB102" s="35">
        <v>88</v>
      </c>
      <c r="DC102" s="35">
        <v>93.4</v>
      </c>
      <c r="DD102" s="35">
        <v>93.8</v>
      </c>
      <c r="DE102" s="35">
        <v>94.2</v>
      </c>
      <c r="DF102" s="35">
        <v>91.4</v>
      </c>
      <c r="DG102" s="35">
        <v>87.9</v>
      </c>
      <c r="DH102" s="35">
        <v>79.900000000000006</v>
      </c>
      <c r="DI102" s="35">
        <v>1</v>
      </c>
      <c r="DJ102" s="36">
        <f t="shared" si="168"/>
        <v>51.4</v>
      </c>
      <c r="DK102" s="36">
        <f t="shared" si="169"/>
        <v>62.6</v>
      </c>
      <c r="DL102" s="36">
        <f t="shared" si="170"/>
        <v>70.8</v>
      </c>
      <c r="DM102" s="36">
        <f t="shared" si="171"/>
        <v>81</v>
      </c>
      <c r="DN102" s="36">
        <f t="shared" si="172"/>
        <v>90.4</v>
      </c>
      <c r="DO102" s="36">
        <f t="shared" si="173"/>
        <v>96.2</v>
      </c>
      <c r="DP102" s="36">
        <f t="shared" si="174"/>
        <v>94.7</v>
      </c>
      <c r="DQ102" s="36">
        <f t="shared" si="175"/>
        <v>92.3</v>
      </c>
      <c r="DR102" s="35">
        <v>103</v>
      </c>
      <c r="DS102" s="36">
        <f t="shared" si="176"/>
        <v>59.5</v>
      </c>
      <c r="DT102" s="36">
        <f t="shared" si="177"/>
        <v>68.900000000000006</v>
      </c>
      <c r="DU102" s="36">
        <f t="shared" si="178"/>
        <v>78.3</v>
      </c>
      <c r="DV102" s="36">
        <f t="shared" si="179"/>
        <v>84.3</v>
      </c>
      <c r="DW102" s="36">
        <f t="shared" si="180"/>
        <v>92.8</v>
      </c>
      <c r="DX102" s="36">
        <f t="shared" si="181"/>
        <v>96.3</v>
      </c>
      <c r="DY102" s="36">
        <f t="shared" si="182"/>
        <v>94</v>
      </c>
      <c r="DZ102" s="36">
        <f t="shared" si="183"/>
        <v>90</v>
      </c>
      <c r="EA102" s="35">
        <v>104</v>
      </c>
      <c r="EB102" s="36">
        <f t="shared" si="184"/>
        <v>59.8</v>
      </c>
      <c r="EC102" s="36">
        <f t="shared" si="185"/>
        <v>71.099999999999994</v>
      </c>
      <c r="ED102" s="36">
        <f t="shared" si="186"/>
        <v>80.8</v>
      </c>
      <c r="EE102" s="36">
        <f t="shared" si="187"/>
        <v>88</v>
      </c>
      <c r="EF102" s="36">
        <f t="shared" si="188"/>
        <v>95</v>
      </c>
      <c r="EG102" s="36">
        <f t="shared" si="189"/>
        <v>94.4</v>
      </c>
      <c r="EH102" s="36">
        <f t="shared" si="190"/>
        <v>94.1</v>
      </c>
      <c r="EI102" s="36">
        <f t="shared" si="191"/>
        <v>89</v>
      </c>
      <c r="EJ102" s="35">
        <v>105</v>
      </c>
      <c r="EK102" s="36">
        <f t="shared" si="192"/>
        <v>65.400000000000006</v>
      </c>
      <c r="EL102" s="36">
        <f t="shared" si="193"/>
        <v>77.2</v>
      </c>
      <c r="EM102" s="36">
        <f t="shared" si="194"/>
        <v>84.5</v>
      </c>
      <c r="EN102" s="36">
        <f t="shared" si="195"/>
        <v>89.8</v>
      </c>
      <c r="EO102" s="36">
        <f t="shared" si="196"/>
        <v>95.5</v>
      </c>
      <c r="EP102" s="36">
        <f t="shared" si="197"/>
        <v>94.3</v>
      </c>
      <c r="EQ102" s="36">
        <f t="shared" si="198"/>
        <v>92.5</v>
      </c>
      <c r="ER102" s="36">
        <f t="shared" si="199"/>
        <v>88.8</v>
      </c>
      <c r="ES102" s="35">
        <v>106</v>
      </c>
      <c r="ET102" s="36">
        <f t="shared" si="200"/>
        <v>65.3</v>
      </c>
      <c r="EU102" s="36">
        <f t="shared" si="201"/>
        <v>77.400000000000006</v>
      </c>
      <c r="EV102" s="36">
        <f t="shared" si="202"/>
        <v>86.5</v>
      </c>
      <c r="EW102" s="36">
        <f t="shared" si="203"/>
        <v>92.5</v>
      </c>
      <c r="EX102" s="36">
        <f t="shared" si="204"/>
        <v>96.4</v>
      </c>
      <c r="EY102" s="36">
        <f t="shared" si="205"/>
        <v>93</v>
      </c>
      <c r="EZ102" s="36">
        <f t="shared" si="206"/>
        <v>90.4</v>
      </c>
      <c r="FA102" s="36">
        <f t="shared" si="207"/>
        <v>83.7</v>
      </c>
      <c r="FB102" s="35">
        <v>107</v>
      </c>
      <c r="FC102" s="36">
        <f t="shared" si="208"/>
        <v>70.7</v>
      </c>
      <c r="FD102" s="36">
        <f t="shared" si="209"/>
        <v>82</v>
      </c>
      <c r="FE102" s="36">
        <f t="shared" si="210"/>
        <v>89.3</v>
      </c>
      <c r="FF102" s="36">
        <f t="shared" si="211"/>
        <v>93.3</v>
      </c>
      <c r="FG102" s="36">
        <f t="shared" si="212"/>
        <v>95.5</v>
      </c>
      <c r="FH102" s="36">
        <f t="shared" si="213"/>
        <v>93</v>
      </c>
      <c r="FI102" s="36">
        <f t="shared" si="214"/>
        <v>90.1</v>
      </c>
      <c r="FJ102" s="36">
        <f t="shared" si="215"/>
        <v>83</v>
      </c>
      <c r="FK102" s="35">
        <v>108</v>
      </c>
      <c r="FL102" s="36">
        <f t="shared" si="216"/>
        <v>75.599999999999994</v>
      </c>
      <c r="FM102" s="36">
        <f t="shared" si="217"/>
        <v>84.2</v>
      </c>
      <c r="FN102" s="36">
        <f t="shared" si="218"/>
        <v>90.1</v>
      </c>
      <c r="FO102" s="36">
        <f t="shared" si="219"/>
        <v>93.6</v>
      </c>
      <c r="FP102" s="36">
        <f t="shared" si="220"/>
        <v>96.2</v>
      </c>
      <c r="FQ102" s="36">
        <f t="shared" si="221"/>
        <v>91.3</v>
      </c>
      <c r="FR102" s="36">
        <f t="shared" si="222"/>
        <v>87.9</v>
      </c>
      <c r="FS102" s="36">
        <f t="shared" si="223"/>
        <v>81.900000000000006</v>
      </c>
      <c r="FT102" s="35">
        <v>109</v>
      </c>
      <c r="FU102" s="36">
        <f t="shared" si="224"/>
        <v>77.599999999999994</v>
      </c>
      <c r="FV102" s="36">
        <f t="shared" si="225"/>
        <v>88</v>
      </c>
      <c r="FW102" s="36">
        <f t="shared" si="226"/>
        <v>93.4</v>
      </c>
      <c r="FX102" s="36">
        <f t="shared" si="227"/>
        <v>93.8</v>
      </c>
      <c r="FY102" s="36">
        <f t="shared" si="228"/>
        <v>94.2</v>
      </c>
      <c r="FZ102" s="36">
        <f t="shared" si="229"/>
        <v>91.4</v>
      </c>
      <c r="GA102" s="36">
        <f t="shared" si="230"/>
        <v>87.9</v>
      </c>
      <c r="GB102" s="36">
        <f t="shared" si="231"/>
        <v>79.900000000000006</v>
      </c>
      <c r="GC102" s="35">
        <v>102</v>
      </c>
      <c r="GD102" s="36">
        <f t="shared" si="232"/>
        <v>-2.3603849250278586E-2</v>
      </c>
      <c r="GE102" s="36">
        <f t="shared" si="233"/>
        <v>-2.3544224454084883E-2</v>
      </c>
      <c r="GF102" s="35">
        <v>103</v>
      </c>
      <c r="GG102" s="36">
        <f t="shared" si="234"/>
        <v>-1.2384835451356935E-2</v>
      </c>
      <c r="GH102" s="36">
        <f t="shared" si="235"/>
        <v>-1.1998855162644873E-2</v>
      </c>
      <c r="GI102" s="35">
        <v>104</v>
      </c>
      <c r="GJ102" s="36">
        <f t="shared" si="236"/>
        <v>-2.0040529691527809E-2</v>
      </c>
      <c r="GK102" s="36">
        <f t="shared" si="237"/>
        <v>-1.9627671504537147E-2</v>
      </c>
      <c r="GL102" s="35">
        <v>105</v>
      </c>
      <c r="GM102" s="36">
        <f t="shared" si="238"/>
        <v>-2.9994818512207644E-2</v>
      </c>
      <c r="GN102" s="36">
        <f t="shared" si="239"/>
        <v>-2.8499066434065412E-2</v>
      </c>
      <c r="GO102" s="35">
        <v>106</v>
      </c>
      <c r="GP102" s="36">
        <f t="shared" si="240"/>
        <v>1.1033250097071345E-2</v>
      </c>
      <c r="GQ102" s="36">
        <f t="shared" si="241"/>
        <v>1.2508825519844891E-2</v>
      </c>
      <c r="GR102" s="35">
        <v>107</v>
      </c>
      <c r="GS102" s="36">
        <f t="shared" si="242"/>
        <v>3.2452499206684138E-2</v>
      </c>
      <c r="GT102" s="36">
        <f t="shared" si="243"/>
        <v>3.7596330632538866E-2</v>
      </c>
      <c r="GU102" s="35">
        <v>108</v>
      </c>
      <c r="GV102" s="36">
        <f t="shared" si="244"/>
        <v>4.2495075939370963E-2</v>
      </c>
      <c r="GW102" s="36">
        <f t="shared" si="245"/>
        <v>5.8447665967733542E-2</v>
      </c>
      <c r="GX102" s="35">
        <v>109</v>
      </c>
      <c r="GY102" s="36">
        <f t="shared" si="246"/>
        <v>-2.9037543498589002E-5</v>
      </c>
      <c r="GZ102" s="36">
        <f t="shared" si="247"/>
        <v>2.5034014590687548E-2</v>
      </c>
      <c r="HA102" s="35">
        <v>-1.2</v>
      </c>
      <c r="HB102" s="35">
        <v>-0.49</v>
      </c>
      <c r="HC102" s="35">
        <v>0.14000000000000001</v>
      </c>
      <c r="HD102" s="35">
        <v>1.56</v>
      </c>
      <c r="HE102" s="35">
        <v>-2.98</v>
      </c>
      <c r="HF102" s="35">
        <v>-1.01</v>
      </c>
      <c r="HG102" s="35">
        <v>0.85</v>
      </c>
      <c r="HH102" s="35">
        <v>3.14</v>
      </c>
    </row>
    <row r="103" spans="1:216" x14ac:dyDescent="0.2">
      <c r="A103" s="8">
        <v>93</v>
      </c>
      <c r="D103" s="8" t="s">
        <v>976</v>
      </c>
      <c r="E103" s="29"/>
      <c r="F103" s="29"/>
      <c r="G103" s="29"/>
      <c r="H103" s="29"/>
      <c r="I103" s="29"/>
      <c r="J103" s="29"/>
      <c r="K103" s="29"/>
      <c r="L103" s="29"/>
      <c r="M103" s="30"/>
      <c r="N103" s="30"/>
      <c r="O103" s="30"/>
      <c r="P103" s="30"/>
      <c r="Q103" s="30"/>
      <c r="R103" s="30"/>
      <c r="S103" s="30"/>
      <c r="T103" s="30"/>
      <c r="U103" s="31">
        <f t="shared" si="151"/>
        <v>0</v>
      </c>
      <c r="V103" s="31">
        <f t="shared" si="152"/>
        <v>0</v>
      </c>
      <c r="W103" s="31">
        <f t="shared" si="153"/>
        <v>0</v>
      </c>
      <c r="X103" s="31">
        <f t="shared" si="154"/>
        <v>0</v>
      </c>
      <c r="Y103" s="31">
        <f t="shared" si="155"/>
        <v>0</v>
      </c>
      <c r="Z103" s="31">
        <f t="shared" si="156"/>
        <v>0</v>
      </c>
      <c r="AA103" s="31">
        <f t="shared" si="157"/>
        <v>0</v>
      </c>
      <c r="AB103" s="31">
        <f t="shared" si="158"/>
        <v>0</v>
      </c>
      <c r="AC103" s="32">
        <f t="shared" si="138"/>
        <v>-1.4641977937706968E-2</v>
      </c>
      <c r="AD103" s="32">
        <f t="shared" si="139"/>
        <v>2.4910512713808348E-2</v>
      </c>
      <c r="AE103" s="32">
        <f t="shared" si="140"/>
        <v>4.5595616594547202E-2</v>
      </c>
      <c r="AF103" s="33">
        <f t="shared" si="159"/>
        <v>65.3</v>
      </c>
      <c r="AG103" s="33">
        <f t="shared" si="160"/>
        <v>75.400000000000006</v>
      </c>
      <c r="AH103" s="33">
        <f t="shared" si="161"/>
        <v>82.9</v>
      </c>
      <c r="AI103" s="33">
        <f t="shared" si="162"/>
        <v>88.3</v>
      </c>
      <c r="AJ103" s="33">
        <f t="shared" si="163"/>
        <v>91.5</v>
      </c>
      <c r="AK103" s="33">
        <f t="shared" si="164"/>
        <v>92.7</v>
      </c>
      <c r="AL103" s="33">
        <f t="shared" si="165"/>
        <v>92.5</v>
      </c>
      <c r="AM103" s="33">
        <f t="shared" si="166"/>
        <v>90.4</v>
      </c>
      <c r="AN103" s="32">
        <f t="shared" si="167"/>
        <v>1.5128685188023212</v>
      </c>
      <c r="AO103" s="34">
        <v>1</v>
      </c>
      <c r="AP103" s="35">
        <v>51.4</v>
      </c>
      <c r="AQ103" s="35">
        <v>62.6</v>
      </c>
      <c r="AR103" s="35">
        <v>70.8</v>
      </c>
      <c r="AS103" s="35">
        <v>81</v>
      </c>
      <c r="AT103" s="35">
        <v>90.4</v>
      </c>
      <c r="AU103" s="35">
        <v>96.2</v>
      </c>
      <c r="AV103" s="35">
        <v>94.7</v>
      </c>
      <c r="AW103" s="35">
        <v>92.3</v>
      </c>
      <c r="AX103" s="34">
        <v>2</v>
      </c>
      <c r="AY103" s="35">
        <v>59.5</v>
      </c>
      <c r="AZ103" s="35">
        <v>68.900000000000006</v>
      </c>
      <c r="BA103" s="35">
        <v>78.3</v>
      </c>
      <c r="BB103" s="35">
        <v>84.3</v>
      </c>
      <c r="BC103" s="35">
        <v>92.8</v>
      </c>
      <c r="BD103" s="35">
        <v>96.3</v>
      </c>
      <c r="BE103" s="35">
        <v>94</v>
      </c>
      <c r="BF103" s="35">
        <v>90</v>
      </c>
      <c r="BG103" s="34">
        <v>3</v>
      </c>
      <c r="BH103" s="35">
        <v>59.8</v>
      </c>
      <c r="BI103" s="35">
        <v>71.099999999999994</v>
      </c>
      <c r="BJ103" s="35">
        <v>80.8</v>
      </c>
      <c r="BK103" s="35">
        <v>88</v>
      </c>
      <c r="BL103" s="35">
        <v>95</v>
      </c>
      <c r="BM103" s="35">
        <v>94.4</v>
      </c>
      <c r="BN103" s="35">
        <v>94.1</v>
      </c>
      <c r="BO103" s="35">
        <v>89</v>
      </c>
      <c r="BP103" s="34">
        <v>4</v>
      </c>
      <c r="BQ103" s="35">
        <v>65.400000000000006</v>
      </c>
      <c r="BR103" s="35">
        <v>77.2</v>
      </c>
      <c r="BS103" s="35">
        <v>84.5</v>
      </c>
      <c r="BT103" s="35">
        <v>89.8</v>
      </c>
      <c r="BU103" s="35">
        <v>95.5</v>
      </c>
      <c r="BV103" s="35">
        <v>94.3</v>
      </c>
      <c r="BW103" s="35">
        <v>92.5</v>
      </c>
      <c r="BX103" s="35">
        <v>88.8</v>
      </c>
      <c r="BY103" s="34">
        <v>5</v>
      </c>
      <c r="BZ103" s="35">
        <v>65.3</v>
      </c>
      <c r="CA103" s="35">
        <v>77.400000000000006</v>
      </c>
      <c r="CB103" s="35">
        <v>86.5</v>
      </c>
      <c r="CC103" s="35">
        <v>92.5</v>
      </c>
      <c r="CD103" s="35">
        <v>96.4</v>
      </c>
      <c r="CE103" s="35">
        <v>93</v>
      </c>
      <c r="CF103" s="35">
        <v>90.4</v>
      </c>
      <c r="CG103" s="35">
        <v>83.7</v>
      </c>
      <c r="CH103" s="34">
        <v>6</v>
      </c>
      <c r="CI103" s="35">
        <v>70.7</v>
      </c>
      <c r="CJ103" s="35">
        <v>82</v>
      </c>
      <c r="CK103" s="35">
        <v>89.3</v>
      </c>
      <c r="CL103" s="35">
        <v>93.3</v>
      </c>
      <c r="CM103" s="35">
        <v>95.5</v>
      </c>
      <c r="CN103" s="35">
        <v>93</v>
      </c>
      <c r="CO103" s="35">
        <v>90.1</v>
      </c>
      <c r="CP103" s="35">
        <v>83</v>
      </c>
      <c r="CQ103" s="34">
        <v>7</v>
      </c>
      <c r="CR103" s="35">
        <v>75.599999999999994</v>
      </c>
      <c r="CS103" s="35">
        <v>84.2</v>
      </c>
      <c r="CT103" s="35">
        <v>90.1</v>
      </c>
      <c r="CU103" s="35">
        <v>93.6</v>
      </c>
      <c r="CV103" s="35">
        <v>96.2</v>
      </c>
      <c r="CW103" s="35">
        <v>91.3</v>
      </c>
      <c r="CX103" s="35">
        <v>87.9</v>
      </c>
      <c r="CY103" s="35">
        <v>81.900000000000006</v>
      </c>
      <c r="CZ103" s="34">
        <v>8</v>
      </c>
      <c r="DA103" s="35">
        <v>77.599999999999994</v>
      </c>
      <c r="DB103" s="35">
        <v>88</v>
      </c>
      <c r="DC103" s="35">
        <v>93.4</v>
      </c>
      <c r="DD103" s="35">
        <v>93.8</v>
      </c>
      <c r="DE103" s="35">
        <v>94.2</v>
      </c>
      <c r="DF103" s="35">
        <v>91.4</v>
      </c>
      <c r="DG103" s="35">
        <v>87.9</v>
      </c>
      <c r="DH103" s="35">
        <v>79.900000000000006</v>
      </c>
      <c r="DI103" s="35">
        <v>1</v>
      </c>
      <c r="DJ103" s="36">
        <f t="shared" si="168"/>
        <v>51.4</v>
      </c>
      <c r="DK103" s="36">
        <f t="shared" si="169"/>
        <v>62.6</v>
      </c>
      <c r="DL103" s="36">
        <f t="shared" si="170"/>
        <v>70.8</v>
      </c>
      <c r="DM103" s="36">
        <f t="shared" si="171"/>
        <v>81</v>
      </c>
      <c r="DN103" s="36">
        <f t="shared" si="172"/>
        <v>90.4</v>
      </c>
      <c r="DO103" s="36">
        <f t="shared" si="173"/>
        <v>96.2</v>
      </c>
      <c r="DP103" s="36">
        <f t="shared" si="174"/>
        <v>94.7</v>
      </c>
      <c r="DQ103" s="36">
        <f t="shared" si="175"/>
        <v>92.3</v>
      </c>
      <c r="DR103" s="35">
        <v>104</v>
      </c>
      <c r="DS103" s="36">
        <f t="shared" si="176"/>
        <v>59.5</v>
      </c>
      <c r="DT103" s="36">
        <f t="shared" si="177"/>
        <v>68.900000000000006</v>
      </c>
      <c r="DU103" s="36">
        <f t="shared" si="178"/>
        <v>78.3</v>
      </c>
      <c r="DV103" s="36">
        <f t="shared" si="179"/>
        <v>84.3</v>
      </c>
      <c r="DW103" s="36">
        <f t="shared" si="180"/>
        <v>92.8</v>
      </c>
      <c r="DX103" s="36">
        <f t="shared" si="181"/>
        <v>96.3</v>
      </c>
      <c r="DY103" s="36">
        <f t="shared" si="182"/>
        <v>94</v>
      </c>
      <c r="DZ103" s="36">
        <f t="shared" si="183"/>
        <v>90</v>
      </c>
      <c r="EA103" s="35">
        <v>105</v>
      </c>
      <c r="EB103" s="36">
        <f t="shared" si="184"/>
        <v>59.8</v>
      </c>
      <c r="EC103" s="36">
        <f t="shared" si="185"/>
        <v>71.099999999999994</v>
      </c>
      <c r="ED103" s="36">
        <f t="shared" si="186"/>
        <v>80.8</v>
      </c>
      <c r="EE103" s="36">
        <f t="shared" si="187"/>
        <v>88</v>
      </c>
      <c r="EF103" s="36">
        <f t="shared" si="188"/>
        <v>95</v>
      </c>
      <c r="EG103" s="36">
        <f t="shared" si="189"/>
        <v>94.4</v>
      </c>
      <c r="EH103" s="36">
        <f t="shared" si="190"/>
        <v>94.1</v>
      </c>
      <c r="EI103" s="36">
        <f t="shared" si="191"/>
        <v>89</v>
      </c>
      <c r="EJ103" s="35">
        <v>106</v>
      </c>
      <c r="EK103" s="36">
        <f t="shared" si="192"/>
        <v>65.400000000000006</v>
      </c>
      <c r="EL103" s="36">
        <f t="shared" si="193"/>
        <v>77.2</v>
      </c>
      <c r="EM103" s="36">
        <f t="shared" si="194"/>
        <v>84.5</v>
      </c>
      <c r="EN103" s="36">
        <f t="shared" si="195"/>
        <v>89.8</v>
      </c>
      <c r="EO103" s="36">
        <f t="shared" si="196"/>
        <v>95.5</v>
      </c>
      <c r="EP103" s="36">
        <f t="shared" si="197"/>
        <v>94.3</v>
      </c>
      <c r="EQ103" s="36">
        <f t="shared" si="198"/>
        <v>92.5</v>
      </c>
      <c r="ER103" s="36">
        <f t="shared" si="199"/>
        <v>88.8</v>
      </c>
      <c r="ES103" s="35">
        <v>107</v>
      </c>
      <c r="ET103" s="36">
        <f t="shared" si="200"/>
        <v>65.3</v>
      </c>
      <c r="EU103" s="36">
        <f t="shared" si="201"/>
        <v>77.400000000000006</v>
      </c>
      <c r="EV103" s="36">
        <f t="shared" si="202"/>
        <v>86.5</v>
      </c>
      <c r="EW103" s="36">
        <f t="shared" si="203"/>
        <v>92.5</v>
      </c>
      <c r="EX103" s="36">
        <f t="shared" si="204"/>
        <v>96.4</v>
      </c>
      <c r="EY103" s="36">
        <f t="shared" si="205"/>
        <v>93</v>
      </c>
      <c r="EZ103" s="36">
        <f t="shared" si="206"/>
        <v>90.4</v>
      </c>
      <c r="FA103" s="36">
        <f t="shared" si="207"/>
        <v>83.7</v>
      </c>
      <c r="FB103" s="35">
        <v>108</v>
      </c>
      <c r="FC103" s="36">
        <f t="shared" si="208"/>
        <v>70.7</v>
      </c>
      <c r="FD103" s="36">
        <f t="shared" si="209"/>
        <v>82</v>
      </c>
      <c r="FE103" s="36">
        <f t="shared" si="210"/>
        <v>89.3</v>
      </c>
      <c r="FF103" s="36">
        <f t="shared" si="211"/>
        <v>93.3</v>
      </c>
      <c r="FG103" s="36">
        <f t="shared" si="212"/>
        <v>95.5</v>
      </c>
      <c r="FH103" s="36">
        <f t="shared" si="213"/>
        <v>93</v>
      </c>
      <c r="FI103" s="36">
        <f t="shared" si="214"/>
        <v>90.1</v>
      </c>
      <c r="FJ103" s="36">
        <f t="shared" si="215"/>
        <v>83</v>
      </c>
      <c r="FK103" s="35">
        <v>109</v>
      </c>
      <c r="FL103" s="36">
        <f t="shared" si="216"/>
        <v>75.599999999999994</v>
      </c>
      <c r="FM103" s="36">
        <f t="shared" si="217"/>
        <v>84.2</v>
      </c>
      <c r="FN103" s="36">
        <f t="shared" si="218"/>
        <v>90.1</v>
      </c>
      <c r="FO103" s="36">
        <f t="shared" si="219"/>
        <v>93.6</v>
      </c>
      <c r="FP103" s="36">
        <f t="shared" si="220"/>
        <v>96.2</v>
      </c>
      <c r="FQ103" s="36">
        <f t="shared" si="221"/>
        <v>91.3</v>
      </c>
      <c r="FR103" s="36">
        <f t="shared" si="222"/>
        <v>87.9</v>
      </c>
      <c r="FS103" s="36">
        <f t="shared" si="223"/>
        <v>81.900000000000006</v>
      </c>
      <c r="FT103" s="35">
        <v>110</v>
      </c>
      <c r="FU103" s="36">
        <f t="shared" si="224"/>
        <v>77.599999999999994</v>
      </c>
      <c r="FV103" s="36">
        <f t="shared" si="225"/>
        <v>88</v>
      </c>
      <c r="FW103" s="36">
        <f t="shared" si="226"/>
        <v>93.4</v>
      </c>
      <c r="FX103" s="36">
        <f t="shared" si="227"/>
        <v>93.8</v>
      </c>
      <c r="FY103" s="36">
        <f t="shared" si="228"/>
        <v>94.2</v>
      </c>
      <c r="FZ103" s="36">
        <f t="shared" si="229"/>
        <v>91.4</v>
      </c>
      <c r="GA103" s="36">
        <f t="shared" si="230"/>
        <v>87.9</v>
      </c>
      <c r="GB103" s="36">
        <f t="shared" si="231"/>
        <v>79.900000000000006</v>
      </c>
      <c r="GC103" s="35">
        <v>103</v>
      </c>
      <c r="GD103" s="36">
        <f t="shared" si="232"/>
        <v>-2.3603849250278586E-2</v>
      </c>
      <c r="GE103" s="36">
        <f t="shared" si="233"/>
        <v>-2.3544224454084883E-2</v>
      </c>
      <c r="GF103" s="35">
        <v>104</v>
      </c>
      <c r="GG103" s="36">
        <f t="shared" si="234"/>
        <v>-1.2384835451356935E-2</v>
      </c>
      <c r="GH103" s="36">
        <f t="shared" si="235"/>
        <v>-1.1998855162644873E-2</v>
      </c>
      <c r="GI103" s="35">
        <v>105</v>
      </c>
      <c r="GJ103" s="36">
        <f t="shared" si="236"/>
        <v>-2.0040529691527809E-2</v>
      </c>
      <c r="GK103" s="36">
        <f t="shared" si="237"/>
        <v>-1.9627671504537147E-2</v>
      </c>
      <c r="GL103" s="35">
        <v>106</v>
      </c>
      <c r="GM103" s="36">
        <f t="shared" si="238"/>
        <v>-2.9994818512207644E-2</v>
      </c>
      <c r="GN103" s="36">
        <f t="shared" si="239"/>
        <v>-2.8499066434065412E-2</v>
      </c>
      <c r="GO103" s="35">
        <v>107</v>
      </c>
      <c r="GP103" s="36">
        <f t="shared" si="240"/>
        <v>1.1033250097071345E-2</v>
      </c>
      <c r="GQ103" s="36">
        <f t="shared" si="241"/>
        <v>1.2508825519844891E-2</v>
      </c>
      <c r="GR103" s="35">
        <v>108</v>
      </c>
      <c r="GS103" s="36">
        <f t="shared" si="242"/>
        <v>3.2452499206684138E-2</v>
      </c>
      <c r="GT103" s="36">
        <f t="shared" si="243"/>
        <v>3.7596330632538866E-2</v>
      </c>
      <c r="GU103" s="35">
        <v>109</v>
      </c>
      <c r="GV103" s="36">
        <f t="shared" si="244"/>
        <v>4.2495075939370963E-2</v>
      </c>
      <c r="GW103" s="36">
        <f t="shared" si="245"/>
        <v>5.8447665967733542E-2</v>
      </c>
      <c r="GX103" s="35">
        <v>110</v>
      </c>
      <c r="GY103" s="36">
        <f t="shared" si="246"/>
        <v>-2.9037543498589002E-5</v>
      </c>
      <c r="GZ103" s="36">
        <f t="shared" si="247"/>
        <v>2.5034014590687548E-2</v>
      </c>
      <c r="HA103" s="35">
        <v>-1.2</v>
      </c>
      <c r="HB103" s="35">
        <v>-0.49</v>
      </c>
      <c r="HC103" s="35">
        <v>0.14000000000000001</v>
      </c>
      <c r="HD103" s="35">
        <v>1.56</v>
      </c>
      <c r="HE103" s="35">
        <v>-2.98</v>
      </c>
      <c r="HF103" s="35">
        <v>-1.01</v>
      </c>
      <c r="HG103" s="35">
        <v>0.85</v>
      </c>
      <c r="HH103" s="35">
        <v>3.14</v>
      </c>
    </row>
    <row r="104" spans="1:216" x14ac:dyDescent="0.2">
      <c r="A104" s="8">
        <v>94</v>
      </c>
      <c r="D104" s="8" t="s">
        <v>977</v>
      </c>
      <c r="E104" s="29"/>
      <c r="F104" s="29"/>
      <c r="G104" s="29"/>
      <c r="H104" s="29"/>
      <c r="I104" s="29"/>
      <c r="J104" s="29"/>
      <c r="K104" s="29"/>
      <c r="L104" s="29"/>
      <c r="M104" s="30"/>
      <c r="N104" s="30"/>
      <c r="O104" s="30"/>
      <c r="P104" s="30"/>
      <c r="Q104" s="30"/>
      <c r="R104" s="30"/>
      <c r="S104" s="30"/>
      <c r="T104" s="30"/>
      <c r="U104" s="31">
        <f t="shared" si="151"/>
        <v>0</v>
      </c>
      <c r="V104" s="31">
        <f t="shared" si="152"/>
        <v>0</v>
      </c>
      <c r="W104" s="31">
        <f t="shared" si="153"/>
        <v>0</v>
      </c>
      <c r="X104" s="31">
        <f t="shared" si="154"/>
        <v>0</v>
      </c>
      <c r="Y104" s="31">
        <f t="shared" si="155"/>
        <v>0</v>
      </c>
      <c r="Z104" s="31">
        <f t="shared" si="156"/>
        <v>0</v>
      </c>
      <c r="AA104" s="31">
        <f t="shared" si="157"/>
        <v>0</v>
      </c>
      <c r="AB104" s="31">
        <f t="shared" si="158"/>
        <v>0</v>
      </c>
      <c r="AC104" s="32">
        <f t="shared" si="138"/>
        <v>-1.4641977937706968E-2</v>
      </c>
      <c r="AD104" s="32">
        <f t="shared" si="139"/>
        <v>2.4910512713808348E-2</v>
      </c>
      <c r="AE104" s="32">
        <f t="shared" si="140"/>
        <v>4.5595616594547202E-2</v>
      </c>
      <c r="AF104" s="33">
        <f t="shared" si="159"/>
        <v>65.3</v>
      </c>
      <c r="AG104" s="33">
        <f t="shared" si="160"/>
        <v>75.400000000000006</v>
      </c>
      <c r="AH104" s="33">
        <f t="shared" si="161"/>
        <v>82.9</v>
      </c>
      <c r="AI104" s="33">
        <f t="shared" si="162"/>
        <v>88.3</v>
      </c>
      <c r="AJ104" s="33">
        <f t="shared" si="163"/>
        <v>91.5</v>
      </c>
      <c r="AK104" s="33">
        <f t="shared" si="164"/>
        <v>92.7</v>
      </c>
      <c r="AL104" s="33">
        <f t="shared" si="165"/>
        <v>92.5</v>
      </c>
      <c r="AM104" s="33">
        <f t="shared" si="166"/>
        <v>90.4</v>
      </c>
      <c r="AN104" s="32">
        <f t="shared" si="167"/>
        <v>1.5128685188023212</v>
      </c>
      <c r="AO104" s="34">
        <v>1</v>
      </c>
      <c r="AP104" s="35">
        <v>51.4</v>
      </c>
      <c r="AQ104" s="35">
        <v>62.6</v>
      </c>
      <c r="AR104" s="35">
        <v>70.8</v>
      </c>
      <c r="AS104" s="35">
        <v>81</v>
      </c>
      <c r="AT104" s="35">
        <v>90.4</v>
      </c>
      <c r="AU104" s="35">
        <v>96.2</v>
      </c>
      <c r="AV104" s="35">
        <v>94.7</v>
      </c>
      <c r="AW104" s="35">
        <v>92.3</v>
      </c>
      <c r="AX104" s="34">
        <v>2</v>
      </c>
      <c r="AY104" s="35">
        <v>59.5</v>
      </c>
      <c r="AZ104" s="35">
        <v>68.900000000000006</v>
      </c>
      <c r="BA104" s="35">
        <v>78.3</v>
      </c>
      <c r="BB104" s="35">
        <v>84.3</v>
      </c>
      <c r="BC104" s="35">
        <v>92.8</v>
      </c>
      <c r="BD104" s="35">
        <v>96.3</v>
      </c>
      <c r="BE104" s="35">
        <v>94</v>
      </c>
      <c r="BF104" s="35">
        <v>90</v>
      </c>
      <c r="BG104" s="34">
        <v>3</v>
      </c>
      <c r="BH104" s="35">
        <v>59.8</v>
      </c>
      <c r="BI104" s="35">
        <v>71.099999999999994</v>
      </c>
      <c r="BJ104" s="35">
        <v>80.8</v>
      </c>
      <c r="BK104" s="35">
        <v>88</v>
      </c>
      <c r="BL104" s="35">
        <v>95</v>
      </c>
      <c r="BM104" s="35">
        <v>94.4</v>
      </c>
      <c r="BN104" s="35">
        <v>94.1</v>
      </c>
      <c r="BO104" s="35">
        <v>89</v>
      </c>
      <c r="BP104" s="34">
        <v>4</v>
      </c>
      <c r="BQ104" s="35">
        <v>65.400000000000006</v>
      </c>
      <c r="BR104" s="35">
        <v>77.2</v>
      </c>
      <c r="BS104" s="35">
        <v>84.5</v>
      </c>
      <c r="BT104" s="35">
        <v>89.8</v>
      </c>
      <c r="BU104" s="35">
        <v>95.5</v>
      </c>
      <c r="BV104" s="35">
        <v>94.3</v>
      </c>
      <c r="BW104" s="35">
        <v>92.5</v>
      </c>
      <c r="BX104" s="35">
        <v>88.8</v>
      </c>
      <c r="BY104" s="34">
        <v>5</v>
      </c>
      <c r="BZ104" s="35">
        <v>65.3</v>
      </c>
      <c r="CA104" s="35">
        <v>77.400000000000006</v>
      </c>
      <c r="CB104" s="35">
        <v>86.5</v>
      </c>
      <c r="CC104" s="35">
        <v>92.5</v>
      </c>
      <c r="CD104" s="35">
        <v>96.4</v>
      </c>
      <c r="CE104" s="35">
        <v>93</v>
      </c>
      <c r="CF104" s="35">
        <v>90.4</v>
      </c>
      <c r="CG104" s="35">
        <v>83.7</v>
      </c>
      <c r="CH104" s="34">
        <v>6</v>
      </c>
      <c r="CI104" s="35">
        <v>70.7</v>
      </c>
      <c r="CJ104" s="35">
        <v>82</v>
      </c>
      <c r="CK104" s="35">
        <v>89.3</v>
      </c>
      <c r="CL104" s="35">
        <v>93.3</v>
      </c>
      <c r="CM104" s="35">
        <v>95.5</v>
      </c>
      <c r="CN104" s="35">
        <v>93</v>
      </c>
      <c r="CO104" s="35">
        <v>90.1</v>
      </c>
      <c r="CP104" s="35">
        <v>83</v>
      </c>
      <c r="CQ104" s="34">
        <v>7</v>
      </c>
      <c r="CR104" s="35">
        <v>75.599999999999994</v>
      </c>
      <c r="CS104" s="35">
        <v>84.2</v>
      </c>
      <c r="CT104" s="35">
        <v>90.1</v>
      </c>
      <c r="CU104" s="35">
        <v>93.6</v>
      </c>
      <c r="CV104" s="35">
        <v>96.2</v>
      </c>
      <c r="CW104" s="35">
        <v>91.3</v>
      </c>
      <c r="CX104" s="35">
        <v>87.9</v>
      </c>
      <c r="CY104" s="35">
        <v>81.900000000000006</v>
      </c>
      <c r="CZ104" s="34">
        <v>8</v>
      </c>
      <c r="DA104" s="35">
        <v>77.599999999999994</v>
      </c>
      <c r="DB104" s="35">
        <v>88</v>
      </c>
      <c r="DC104" s="35">
        <v>93.4</v>
      </c>
      <c r="DD104" s="35">
        <v>93.8</v>
      </c>
      <c r="DE104" s="35">
        <v>94.2</v>
      </c>
      <c r="DF104" s="35">
        <v>91.4</v>
      </c>
      <c r="DG104" s="35">
        <v>87.9</v>
      </c>
      <c r="DH104" s="35">
        <v>79.900000000000006</v>
      </c>
      <c r="DI104" s="35">
        <v>1</v>
      </c>
      <c r="DJ104" s="36">
        <f t="shared" si="168"/>
        <v>51.4</v>
      </c>
      <c r="DK104" s="36">
        <f t="shared" si="169"/>
        <v>62.6</v>
      </c>
      <c r="DL104" s="36">
        <f t="shared" si="170"/>
        <v>70.8</v>
      </c>
      <c r="DM104" s="36">
        <f t="shared" si="171"/>
        <v>81</v>
      </c>
      <c r="DN104" s="36">
        <f t="shared" si="172"/>
        <v>90.4</v>
      </c>
      <c r="DO104" s="36">
        <f t="shared" si="173"/>
        <v>96.2</v>
      </c>
      <c r="DP104" s="36">
        <f t="shared" si="174"/>
        <v>94.7</v>
      </c>
      <c r="DQ104" s="36">
        <f t="shared" si="175"/>
        <v>92.3</v>
      </c>
      <c r="DR104" s="35">
        <v>105</v>
      </c>
      <c r="DS104" s="36">
        <f t="shared" si="176"/>
        <v>59.5</v>
      </c>
      <c r="DT104" s="36">
        <f t="shared" si="177"/>
        <v>68.900000000000006</v>
      </c>
      <c r="DU104" s="36">
        <f t="shared" si="178"/>
        <v>78.3</v>
      </c>
      <c r="DV104" s="36">
        <f t="shared" si="179"/>
        <v>84.3</v>
      </c>
      <c r="DW104" s="36">
        <f t="shared" si="180"/>
        <v>92.8</v>
      </c>
      <c r="DX104" s="36">
        <f t="shared" si="181"/>
        <v>96.3</v>
      </c>
      <c r="DY104" s="36">
        <f t="shared" si="182"/>
        <v>94</v>
      </c>
      <c r="DZ104" s="36">
        <f t="shared" si="183"/>
        <v>90</v>
      </c>
      <c r="EA104" s="35">
        <v>106</v>
      </c>
      <c r="EB104" s="36">
        <f t="shared" si="184"/>
        <v>59.8</v>
      </c>
      <c r="EC104" s="36">
        <f t="shared" si="185"/>
        <v>71.099999999999994</v>
      </c>
      <c r="ED104" s="36">
        <f t="shared" si="186"/>
        <v>80.8</v>
      </c>
      <c r="EE104" s="36">
        <f t="shared" si="187"/>
        <v>88</v>
      </c>
      <c r="EF104" s="36">
        <f t="shared" si="188"/>
        <v>95</v>
      </c>
      <c r="EG104" s="36">
        <f t="shared" si="189"/>
        <v>94.4</v>
      </c>
      <c r="EH104" s="36">
        <f t="shared" si="190"/>
        <v>94.1</v>
      </c>
      <c r="EI104" s="36">
        <f t="shared" si="191"/>
        <v>89</v>
      </c>
      <c r="EJ104" s="35">
        <v>107</v>
      </c>
      <c r="EK104" s="36">
        <f t="shared" si="192"/>
        <v>65.400000000000006</v>
      </c>
      <c r="EL104" s="36">
        <f t="shared" si="193"/>
        <v>77.2</v>
      </c>
      <c r="EM104" s="36">
        <f t="shared" si="194"/>
        <v>84.5</v>
      </c>
      <c r="EN104" s="36">
        <f t="shared" si="195"/>
        <v>89.8</v>
      </c>
      <c r="EO104" s="36">
        <f t="shared" si="196"/>
        <v>95.5</v>
      </c>
      <c r="EP104" s="36">
        <f t="shared" si="197"/>
        <v>94.3</v>
      </c>
      <c r="EQ104" s="36">
        <f t="shared" si="198"/>
        <v>92.5</v>
      </c>
      <c r="ER104" s="36">
        <f t="shared" si="199"/>
        <v>88.8</v>
      </c>
      <c r="ES104" s="35">
        <v>108</v>
      </c>
      <c r="ET104" s="36">
        <f t="shared" si="200"/>
        <v>65.3</v>
      </c>
      <c r="EU104" s="36">
        <f t="shared" si="201"/>
        <v>77.400000000000006</v>
      </c>
      <c r="EV104" s="36">
        <f t="shared" si="202"/>
        <v>86.5</v>
      </c>
      <c r="EW104" s="36">
        <f t="shared" si="203"/>
        <v>92.5</v>
      </c>
      <c r="EX104" s="36">
        <f t="shared" si="204"/>
        <v>96.4</v>
      </c>
      <c r="EY104" s="36">
        <f t="shared" si="205"/>
        <v>93</v>
      </c>
      <c r="EZ104" s="36">
        <f t="shared" si="206"/>
        <v>90.4</v>
      </c>
      <c r="FA104" s="36">
        <f t="shared" si="207"/>
        <v>83.7</v>
      </c>
      <c r="FB104" s="35">
        <v>109</v>
      </c>
      <c r="FC104" s="36">
        <f t="shared" si="208"/>
        <v>70.7</v>
      </c>
      <c r="FD104" s="36">
        <f t="shared" si="209"/>
        <v>82</v>
      </c>
      <c r="FE104" s="36">
        <f t="shared" si="210"/>
        <v>89.3</v>
      </c>
      <c r="FF104" s="36">
        <f t="shared" si="211"/>
        <v>93.3</v>
      </c>
      <c r="FG104" s="36">
        <f t="shared" si="212"/>
        <v>95.5</v>
      </c>
      <c r="FH104" s="36">
        <f t="shared" si="213"/>
        <v>93</v>
      </c>
      <c r="FI104" s="36">
        <f t="shared" si="214"/>
        <v>90.1</v>
      </c>
      <c r="FJ104" s="36">
        <f t="shared" si="215"/>
        <v>83</v>
      </c>
      <c r="FK104" s="35">
        <v>110</v>
      </c>
      <c r="FL104" s="36">
        <f t="shared" si="216"/>
        <v>75.599999999999994</v>
      </c>
      <c r="FM104" s="36">
        <f t="shared" si="217"/>
        <v>84.2</v>
      </c>
      <c r="FN104" s="36">
        <f t="shared" si="218"/>
        <v>90.1</v>
      </c>
      <c r="FO104" s="36">
        <f t="shared" si="219"/>
        <v>93.6</v>
      </c>
      <c r="FP104" s="36">
        <f t="shared" si="220"/>
        <v>96.2</v>
      </c>
      <c r="FQ104" s="36">
        <f t="shared" si="221"/>
        <v>91.3</v>
      </c>
      <c r="FR104" s="36">
        <f t="shared" si="222"/>
        <v>87.9</v>
      </c>
      <c r="FS104" s="36">
        <f t="shared" si="223"/>
        <v>81.900000000000006</v>
      </c>
      <c r="FT104" s="35">
        <v>111</v>
      </c>
      <c r="FU104" s="36">
        <f t="shared" si="224"/>
        <v>77.599999999999994</v>
      </c>
      <c r="FV104" s="36">
        <f t="shared" si="225"/>
        <v>88</v>
      </c>
      <c r="FW104" s="36">
        <f t="shared" si="226"/>
        <v>93.4</v>
      </c>
      <c r="FX104" s="36">
        <f t="shared" si="227"/>
        <v>93.8</v>
      </c>
      <c r="FY104" s="36">
        <f t="shared" si="228"/>
        <v>94.2</v>
      </c>
      <c r="FZ104" s="36">
        <f t="shared" si="229"/>
        <v>91.4</v>
      </c>
      <c r="GA104" s="36">
        <f t="shared" si="230"/>
        <v>87.9</v>
      </c>
      <c r="GB104" s="36">
        <f t="shared" si="231"/>
        <v>79.900000000000006</v>
      </c>
      <c r="GC104" s="35">
        <v>104</v>
      </c>
      <c r="GD104" s="36">
        <f t="shared" si="232"/>
        <v>-2.3603849250278586E-2</v>
      </c>
      <c r="GE104" s="36">
        <f t="shared" si="233"/>
        <v>-2.3544224454084883E-2</v>
      </c>
      <c r="GF104" s="35">
        <v>105</v>
      </c>
      <c r="GG104" s="36">
        <f t="shared" si="234"/>
        <v>-1.2384835451356935E-2</v>
      </c>
      <c r="GH104" s="36">
        <f t="shared" si="235"/>
        <v>-1.1998855162644873E-2</v>
      </c>
      <c r="GI104" s="35">
        <v>106</v>
      </c>
      <c r="GJ104" s="36">
        <f t="shared" si="236"/>
        <v>-2.0040529691527809E-2</v>
      </c>
      <c r="GK104" s="36">
        <f t="shared" si="237"/>
        <v>-1.9627671504537147E-2</v>
      </c>
      <c r="GL104" s="35">
        <v>107</v>
      </c>
      <c r="GM104" s="36">
        <f t="shared" si="238"/>
        <v>-2.9994818512207644E-2</v>
      </c>
      <c r="GN104" s="36">
        <f t="shared" si="239"/>
        <v>-2.8499066434065412E-2</v>
      </c>
      <c r="GO104" s="35">
        <v>108</v>
      </c>
      <c r="GP104" s="36">
        <f t="shared" si="240"/>
        <v>1.1033250097071345E-2</v>
      </c>
      <c r="GQ104" s="36">
        <f t="shared" si="241"/>
        <v>1.2508825519844891E-2</v>
      </c>
      <c r="GR104" s="35">
        <v>109</v>
      </c>
      <c r="GS104" s="36">
        <f t="shared" si="242"/>
        <v>3.2452499206684138E-2</v>
      </c>
      <c r="GT104" s="36">
        <f t="shared" si="243"/>
        <v>3.7596330632538866E-2</v>
      </c>
      <c r="GU104" s="35">
        <v>110</v>
      </c>
      <c r="GV104" s="36">
        <f t="shared" si="244"/>
        <v>4.2495075939370963E-2</v>
      </c>
      <c r="GW104" s="36">
        <f t="shared" si="245"/>
        <v>5.8447665967733542E-2</v>
      </c>
      <c r="GX104" s="35">
        <v>111</v>
      </c>
      <c r="GY104" s="36">
        <f t="shared" si="246"/>
        <v>-2.9037543498589002E-5</v>
      </c>
      <c r="GZ104" s="36">
        <f t="shared" si="247"/>
        <v>2.5034014590687548E-2</v>
      </c>
      <c r="HA104" s="35">
        <v>-1.2</v>
      </c>
      <c r="HB104" s="35">
        <v>-0.49</v>
      </c>
      <c r="HC104" s="35">
        <v>0.14000000000000001</v>
      </c>
      <c r="HD104" s="35">
        <v>1.56</v>
      </c>
      <c r="HE104" s="35">
        <v>-2.98</v>
      </c>
      <c r="HF104" s="35">
        <v>-1.01</v>
      </c>
      <c r="HG104" s="35">
        <v>0.85</v>
      </c>
      <c r="HH104" s="35">
        <v>3.14</v>
      </c>
    </row>
    <row r="105" spans="1:216" x14ac:dyDescent="0.2">
      <c r="A105" s="8">
        <v>95</v>
      </c>
      <c r="D105" s="8" t="s">
        <v>978</v>
      </c>
      <c r="E105" s="29"/>
      <c r="F105" s="29"/>
      <c r="G105" s="29"/>
      <c r="H105" s="29"/>
      <c r="I105" s="29"/>
      <c r="J105" s="29"/>
      <c r="K105" s="29"/>
      <c r="L105" s="29"/>
      <c r="M105" s="30"/>
      <c r="N105" s="30"/>
      <c r="O105" s="30"/>
      <c r="P105" s="30"/>
      <c r="Q105" s="30"/>
      <c r="R105" s="30"/>
      <c r="S105" s="30"/>
      <c r="T105" s="30"/>
      <c r="U105" s="31">
        <f t="shared" si="151"/>
        <v>0</v>
      </c>
      <c r="V105" s="31">
        <f t="shared" si="152"/>
        <v>0</v>
      </c>
      <c r="W105" s="31">
        <f t="shared" si="153"/>
        <v>0</v>
      </c>
      <c r="X105" s="31">
        <f t="shared" si="154"/>
        <v>0</v>
      </c>
      <c r="Y105" s="31">
        <f t="shared" si="155"/>
        <v>0</v>
      </c>
      <c r="Z105" s="31">
        <f t="shared" si="156"/>
        <v>0</v>
      </c>
      <c r="AA105" s="31">
        <f t="shared" si="157"/>
        <v>0</v>
      </c>
      <c r="AB105" s="31">
        <f t="shared" si="158"/>
        <v>0</v>
      </c>
      <c r="AC105" s="32">
        <f t="shared" si="138"/>
        <v>-1.4641977937706968E-2</v>
      </c>
      <c r="AD105" s="32">
        <f t="shared" si="139"/>
        <v>2.4910512713808348E-2</v>
      </c>
      <c r="AE105" s="32">
        <f t="shared" si="140"/>
        <v>4.5595616594547202E-2</v>
      </c>
      <c r="AF105" s="33">
        <f t="shared" si="159"/>
        <v>65.3</v>
      </c>
      <c r="AG105" s="33">
        <f t="shared" si="160"/>
        <v>75.400000000000006</v>
      </c>
      <c r="AH105" s="33">
        <f t="shared" si="161"/>
        <v>82.9</v>
      </c>
      <c r="AI105" s="33">
        <f t="shared" si="162"/>
        <v>88.3</v>
      </c>
      <c r="AJ105" s="33">
        <f t="shared" si="163"/>
        <v>91.5</v>
      </c>
      <c r="AK105" s="33">
        <f t="shared" si="164"/>
        <v>92.7</v>
      </c>
      <c r="AL105" s="33">
        <f t="shared" si="165"/>
        <v>92.5</v>
      </c>
      <c r="AM105" s="33">
        <f t="shared" si="166"/>
        <v>90.4</v>
      </c>
      <c r="AN105" s="32">
        <f t="shared" si="167"/>
        <v>1.5128685188023212</v>
      </c>
      <c r="AO105" s="34">
        <v>1</v>
      </c>
      <c r="AP105" s="35">
        <v>51.4</v>
      </c>
      <c r="AQ105" s="35">
        <v>62.6</v>
      </c>
      <c r="AR105" s="35">
        <v>70.8</v>
      </c>
      <c r="AS105" s="35">
        <v>81</v>
      </c>
      <c r="AT105" s="35">
        <v>90.4</v>
      </c>
      <c r="AU105" s="35">
        <v>96.2</v>
      </c>
      <c r="AV105" s="35">
        <v>94.7</v>
      </c>
      <c r="AW105" s="35">
        <v>92.3</v>
      </c>
      <c r="AX105" s="34">
        <v>2</v>
      </c>
      <c r="AY105" s="35">
        <v>59.5</v>
      </c>
      <c r="AZ105" s="35">
        <v>68.900000000000006</v>
      </c>
      <c r="BA105" s="35">
        <v>78.3</v>
      </c>
      <c r="BB105" s="35">
        <v>84.3</v>
      </c>
      <c r="BC105" s="35">
        <v>92.8</v>
      </c>
      <c r="BD105" s="35">
        <v>96.3</v>
      </c>
      <c r="BE105" s="35">
        <v>94</v>
      </c>
      <c r="BF105" s="35">
        <v>90</v>
      </c>
      <c r="BG105" s="34">
        <v>3</v>
      </c>
      <c r="BH105" s="35">
        <v>59.8</v>
      </c>
      <c r="BI105" s="35">
        <v>71.099999999999994</v>
      </c>
      <c r="BJ105" s="35">
        <v>80.8</v>
      </c>
      <c r="BK105" s="35">
        <v>88</v>
      </c>
      <c r="BL105" s="35">
        <v>95</v>
      </c>
      <c r="BM105" s="35">
        <v>94.4</v>
      </c>
      <c r="BN105" s="35">
        <v>94.1</v>
      </c>
      <c r="BO105" s="35">
        <v>89</v>
      </c>
      <c r="BP105" s="34">
        <v>4</v>
      </c>
      <c r="BQ105" s="35">
        <v>65.400000000000006</v>
      </c>
      <c r="BR105" s="35">
        <v>77.2</v>
      </c>
      <c r="BS105" s="35">
        <v>84.5</v>
      </c>
      <c r="BT105" s="35">
        <v>89.8</v>
      </c>
      <c r="BU105" s="35">
        <v>95.5</v>
      </c>
      <c r="BV105" s="35">
        <v>94.3</v>
      </c>
      <c r="BW105" s="35">
        <v>92.5</v>
      </c>
      <c r="BX105" s="35">
        <v>88.8</v>
      </c>
      <c r="BY105" s="34">
        <v>5</v>
      </c>
      <c r="BZ105" s="35">
        <v>65.3</v>
      </c>
      <c r="CA105" s="35">
        <v>77.400000000000006</v>
      </c>
      <c r="CB105" s="35">
        <v>86.5</v>
      </c>
      <c r="CC105" s="35">
        <v>92.5</v>
      </c>
      <c r="CD105" s="35">
        <v>96.4</v>
      </c>
      <c r="CE105" s="35">
        <v>93</v>
      </c>
      <c r="CF105" s="35">
        <v>90.4</v>
      </c>
      <c r="CG105" s="35">
        <v>83.7</v>
      </c>
      <c r="CH105" s="34">
        <v>6</v>
      </c>
      <c r="CI105" s="35">
        <v>70.7</v>
      </c>
      <c r="CJ105" s="35">
        <v>82</v>
      </c>
      <c r="CK105" s="35">
        <v>89.3</v>
      </c>
      <c r="CL105" s="35">
        <v>93.3</v>
      </c>
      <c r="CM105" s="35">
        <v>95.5</v>
      </c>
      <c r="CN105" s="35">
        <v>93</v>
      </c>
      <c r="CO105" s="35">
        <v>90.1</v>
      </c>
      <c r="CP105" s="35">
        <v>83</v>
      </c>
      <c r="CQ105" s="34">
        <v>7</v>
      </c>
      <c r="CR105" s="35">
        <v>75.599999999999994</v>
      </c>
      <c r="CS105" s="35">
        <v>84.2</v>
      </c>
      <c r="CT105" s="35">
        <v>90.1</v>
      </c>
      <c r="CU105" s="35">
        <v>93.6</v>
      </c>
      <c r="CV105" s="35">
        <v>96.2</v>
      </c>
      <c r="CW105" s="35">
        <v>91.3</v>
      </c>
      <c r="CX105" s="35">
        <v>87.9</v>
      </c>
      <c r="CY105" s="35">
        <v>81.900000000000006</v>
      </c>
      <c r="CZ105" s="34">
        <v>8</v>
      </c>
      <c r="DA105" s="35">
        <v>77.599999999999994</v>
      </c>
      <c r="DB105" s="35">
        <v>88</v>
      </c>
      <c r="DC105" s="35">
        <v>93.4</v>
      </c>
      <c r="DD105" s="35">
        <v>93.8</v>
      </c>
      <c r="DE105" s="35">
        <v>94.2</v>
      </c>
      <c r="DF105" s="35">
        <v>91.4</v>
      </c>
      <c r="DG105" s="35">
        <v>87.9</v>
      </c>
      <c r="DH105" s="35">
        <v>79.900000000000006</v>
      </c>
      <c r="DI105" s="35">
        <v>1</v>
      </c>
      <c r="DJ105" s="36">
        <f t="shared" si="168"/>
        <v>51.4</v>
      </c>
      <c r="DK105" s="36">
        <f t="shared" si="169"/>
        <v>62.6</v>
      </c>
      <c r="DL105" s="36">
        <f t="shared" si="170"/>
        <v>70.8</v>
      </c>
      <c r="DM105" s="36">
        <f t="shared" si="171"/>
        <v>81</v>
      </c>
      <c r="DN105" s="36">
        <f t="shared" si="172"/>
        <v>90.4</v>
      </c>
      <c r="DO105" s="36">
        <f t="shared" si="173"/>
        <v>96.2</v>
      </c>
      <c r="DP105" s="36">
        <f t="shared" si="174"/>
        <v>94.7</v>
      </c>
      <c r="DQ105" s="36">
        <f t="shared" si="175"/>
        <v>92.3</v>
      </c>
      <c r="DR105" s="35">
        <v>106</v>
      </c>
      <c r="DS105" s="36">
        <f t="shared" si="176"/>
        <v>59.5</v>
      </c>
      <c r="DT105" s="36">
        <f t="shared" si="177"/>
        <v>68.900000000000006</v>
      </c>
      <c r="DU105" s="36">
        <f t="shared" si="178"/>
        <v>78.3</v>
      </c>
      <c r="DV105" s="36">
        <f t="shared" si="179"/>
        <v>84.3</v>
      </c>
      <c r="DW105" s="36">
        <f t="shared" si="180"/>
        <v>92.8</v>
      </c>
      <c r="DX105" s="36">
        <f t="shared" si="181"/>
        <v>96.3</v>
      </c>
      <c r="DY105" s="36">
        <f t="shared" si="182"/>
        <v>94</v>
      </c>
      <c r="DZ105" s="36">
        <f t="shared" si="183"/>
        <v>90</v>
      </c>
      <c r="EA105" s="35">
        <v>107</v>
      </c>
      <c r="EB105" s="36">
        <f t="shared" si="184"/>
        <v>59.8</v>
      </c>
      <c r="EC105" s="36">
        <f t="shared" si="185"/>
        <v>71.099999999999994</v>
      </c>
      <c r="ED105" s="36">
        <f t="shared" si="186"/>
        <v>80.8</v>
      </c>
      <c r="EE105" s="36">
        <f t="shared" si="187"/>
        <v>88</v>
      </c>
      <c r="EF105" s="36">
        <f t="shared" si="188"/>
        <v>95</v>
      </c>
      <c r="EG105" s="36">
        <f t="shared" si="189"/>
        <v>94.4</v>
      </c>
      <c r="EH105" s="36">
        <f t="shared" si="190"/>
        <v>94.1</v>
      </c>
      <c r="EI105" s="36">
        <f t="shared" si="191"/>
        <v>89</v>
      </c>
      <c r="EJ105" s="35">
        <v>108</v>
      </c>
      <c r="EK105" s="36">
        <f t="shared" si="192"/>
        <v>65.400000000000006</v>
      </c>
      <c r="EL105" s="36">
        <f t="shared" si="193"/>
        <v>77.2</v>
      </c>
      <c r="EM105" s="36">
        <f t="shared" si="194"/>
        <v>84.5</v>
      </c>
      <c r="EN105" s="36">
        <f t="shared" si="195"/>
        <v>89.8</v>
      </c>
      <c r="EO105" s="36">
        <f t="shared" si="196"/>
        <v>95.5</v>
      </c>
      <c r="EP105" s="36">
        <f t="shared" si="197"/>
        <v>94.3</v>
      </c>
      <c r="EQ105" s="36">
        <f t="shared" si="198"/>
        <v>92.5</v>
      </c>
      <c r="ER105" s="36">
        <f t="shared" si="199"/>
        <v>88.8</v>
      </c>
      <c r="ES105" s="35">
        <v>109</v>
      </c>
      <c r="ET105" s="36">
        <f t="shared" si="200"/>
        <v>65.3</v>
      </c>
      <c r="EU105" s="36">
        <f t="shared" si="201"/>
        <v>77.400000000000006</v>
      </c>
      <c r="EV105" s="36">
        <f t="shared" si="202"/>
        <v>86.5</v>
      </c>
      <c r="EW105" s="36">
        <f t="shared" si="203"/>
        <v>92.5</v>
      </c>
      <c r="EX105" s="36">
        <f t="shared" si="204"/>
        <v>96.4</v>
      </c>
      <c r="EY105" s="36">
        <f t="shared" si="205"/>
        <v>93</v>
      </c>
      <c r="EZ105" s="36">
        <f t="shared" si="206"/>
        <v>90.4</v>
      </c>
      <c r="FA105" s="36">
        <f t="shared" si="207"/>
        <v>83.7</v>
      </c>
      <c r="FB105" s="35">
        <v>110</v>
      </c>
      <c r="FC105" s="36">
        <f t="shared" si="208"/>
        <v>70.7</v>
      </c>
      <c r="FD105" s="36">
        <f t="shared" si="209"/>
        <v>82</v>
      </c>
      <c r="FE105" s="36">
        <f t="shared" si="210"/>
        <v>89.3</v>
      </c>
      <c r="FF105" s="36">
        <f t="shared" si="211"/>
        <v>93.3</v>
      </c>
      <c r="FG105" s="36">
        <f t="shared" si="212"/>
        <v>95.5</v>
      </c>
      <c r="FH105" s="36">
        <f t="shared" si="213"/>
        <v>93</v>
      </c>
      <c r="FI105" s="36">
        <f t="shared" si="214"/>
        <v>90.1</v>
      </c>
      <c r="FJ105" s="36">
        <f t="shared" si="215"/>
        <v>83</v>
      </c>
      <c r="FK105" s="35">
        <v>111</v>
      </c>
      <c r="FL105" s="36">
        <f t="shared" si="216"/>
        <v>75.599999999999994</v>
      </c>
      <c r="FM105" s="36">
        <f t="shared" si="217"/>
        <v>84.2</v>
      </c>
      <c r="FN105" s="36">
        <f t="shared" si="218"/>
        <v>90.1</v>
      </c>
      <c r="FO105" s="36">
        <f t="shared" si="219"/>
        <v>93.6</v>
      </c>
      <c r="FP105" s="36">
        <f t="shared" si="220"/>
        <v>96.2</v>
      </c>
      <c r="FQ105" s="36">
        <f t="shared" si="221"/>
        <v>91.3</v>
      </c>
      <c r="FR105" s="36">
        <f t="shared" si="222"/>
        <v>87.9</v>
      </c>
      <c r="FS105" s="36">
        <f t="shared" si="223"/>
        <v>81.900000000000006</v>
      </c>
      <c r="FT105" s="35">
        <v>112</v>
      </c>
      <c r="FU105" s="36">
        <f t="shared" si="224"/>
        <v>77.599999999999994</v>
      </c>
      <c r="FV105" s="36">
        <f t="shared" si="225"/>
        <v>88</v>
      </c>
      <c r="FW105" s="36">
        <f t="shared" si="226"/>
        <v>93.4</v>
      </c>
      <c r="FX105" s="36">
        <f t="shared" si="227"/>
        <v>93.8</v>
      </c>
      <c r="FY105" s="36">
        <f t="shared" si="228"/>
        <v>94.2</v>
      </c>
      <c r="FZ105" s="36">
        <f t="shared" si="229"/>
        <v>91.4</v>
      </c>
      <c r="GA105" s="36">
        <f t="shared" si="230"/>
        <v>87.9</v>
      </c>
      <c r="GB105" s="36">
        <f t="shared" si="231"/>
        <v>79.900000000000006</v>
      </c>
      <c r="GC105" s="35">
        <v>105</v>
      </c>
      <c r="GD105" s="36">
        <f t="shared" si="232"/>
        <v>-2.3603849250278586E-2</v>
      </c>
      <c r="GE105" s="36">
        <f t="shared" si="233"/>
        <v>-2.3544224454084883E-2</v>
      </c>
      <c r="GF105" s="35">
        <v>106</v>
      </c>
      <c r="GG105" s="36">
        <f t="shared" si="234"/>
        <v>-1.2384835451356935E-2</v>
      </c>
      <c r="GH105" s="36">
        <f t="shared" si="235"/>
        <v>-1.1998855162644873E-2</v>
      </c>
      <c r="GI105" s="35">
        <v>107</v>
      </c>
      <c r="GJ105" s="36">
        <f t="shared" si="236"/>
        <v>-2.0040529691527809E-2</v>
      </c>
      <c r="GK105" s="36">
        <f t="shared" si="237"/>
        <v>-1.9627671504537147E-2</v>
      </c>
      <c r="GL105" s="35">
        <v>108</v>
      </c>
      <c r="GM105" s="36">
        <f t="shared" si="238"/>
        <v>-2.9994818512207644E-2</v>
      </c>
      <c r="GN105" s="36">
        <f t="shared" si="239"/>
        <v>-2.8499066434065412E-2</v>
      </c>
      <c r="GO105" s="35">
        <v>109</v>
      </c>
      <c r="GP105" s="36">
        <f t="shared" si="240"/>
        <v>1.1033250097071345E-2</v>
      </c>
      <c r="GQ105" s="36">
        <f t="shared" si="241"/>
        <v>1.2508825519844891E-2</v>
      </c>
      <c r="GR105" s="35">
        <v>110</v>
      </c>
      <c r="GS105" s="36">
        <f t="shared" si="242"/>
        <v>3.2452499206684138E-2</v>
      </c>
      <c r="GT105" s="36">
        <f t="shared" si="243"/>
        <v>3.7596330632538866E-2</v>
      </c>
      <c r="GU105" s="35">
        <v>111</v>
      </c>
      <c r="GV105" s="36">
        <f t="shared" si="244"/>
        <v>4.2495075939370963E-2</v>
      </c>
      <c r="GW105" s="36">
        <f t="shared" si="245"/>
        <v>5.8447665967733542E-2</v>
      </c>
      <c r="GX105" s="35">
        <v>112</v>
      </c>
      <c r="GY105" s="36">
        <f t="shared" si="246"/>
        <v>-2.9037543498589002E-5</v>
      </c>
      <c r="GZ105" s="36">
        <f t="shared" si="247"/>
        <v>2.5034014590687548E-2</v>
      </c>
      <c r="HA105" s="35">
        <v>-1.2</v>
      </c>
      <c r="HB105" s="35">
        <v>-0.49</v>
      </c>
      <c r="HC105" s="35">
        <v>0.14000000000000001</v>
      </c>
      <c r="HD105" s="35">
        <v>1.56</v>
      </c>
      <c r="HE105" s="35">
        <v>-2.98</v>
      </c>
      <c r="HF105" s="35">
        <v>-1.01</v>
      </c>
      <c r="HG105" s="35">
        <v>0.85</v>
      </c>
      <c r="HH105" s="35">
        <v>3.14</v>
      </c>
    </row>
    <row r="106" spans="1:216" x14ac:dyDescent="0.2">
      <c r="A106" s="8">
        <v>96</v>
      </c>
      <c r="D106" s="8" t="s">
        <v>979</v>
      </c>
      <c r="E106" s="29"/>
      <c r="F106" s="29"/>
      <c r="G106" s="29"/>
      <c r="H106" s="29"/>
      <c r="I106" s="29"/>
      <c r="J106" s="29"/>
      <c r="K106" s="29"/>
      <c r="L106" s="29"/>
      <c r="M106" s="30"/>
      <c r="N106" s="30"/>
      <c r="O106" s="30"/>
      <c r="P106" s="30"/>
      <c r="Q106" s="30"/>
      <c r="R106" s="30"/>
      <c r="S106" s="30"/>
      <c r="T106" s="30"/>
      <c r="U106" s="31">
        <f t="shared" si="151"/>
        <v>0</v>
      </c>
      <c r="V106" s="31">
        <f t="shared" si="152"/>
        <v>0</v>
      </c>
      <c r="W106" s="31">
        <f t="shared" si="153"/>
        <v>0</v>
      </c>
      <c r="X106" s="31">
        <f t="shared" si="154"/>
        <v>0</v>
      </c>
      <c r="Y106" s="31">
        <f t="shared" si="155"/>
        <v>0</v>
      </c>
      <c r="Z106" s="31">
        <f t="shared" si="156"/>
        <v>0</v>
      </c>
      <c r="AA106" s="31">
        <f t="shared" si="157"/>
        <v>0</v>
      </c>
      <c r="AB106" s="31">
        <f t="shared" si="158"/>
        <v>0</v>
      </c>
      <c r="AC106" s="32">
        <f t="shared" si="138"/>
        <v>-1.4641977937706968E-2</v>
      </c>
      <c r="AD106" s="32">
        <f t="shared" si="139"/>
        <v>2.4910512713808348E-2</v>
      </c>
      <c r="AE106" s="32">
        <f t="shared" si="140"/>
        <v>4.5595616594547202E-2</v>
      </c>
      <c r="AF106" s="33">
        <f t="shared" si="159"/>
        <v>65.3</v>
      </c>
      <c r="AG106" s="33">
        <f t="shared" si="160"/>
        <v>75.400000000000006</v>
      </c>
      <c r="AH106" s="33">
        <f t="shared" si="161"/>
        <v>82.9</v>
      </c>
      <c r="AI106" s="33">
        <f t="shared" si="162"/>
        <v>88.3</v>
      </c>
      <c r="AJ106" s="33">
        <f t="shared" si="163"/>
        <v>91.5</v>
      </c>
      <c r="AK106" s="33">
        <f t="shared" si="164"/>
        <v>92.7</v>
      </c>
      <c r="AL106" s="33">
        <f t="shared" si="165"/>
        <v>92.5</v>
      </c>
      <c r="AM106" s="33">
        <f t="shared" si="166"/>
        <v>90.4</v>
      </c>
      <c r="AN106" s="32">
        <f t="shared" si="167"/>
        <v>1.5128685188023212</v>
      </c>
      <c r="AO106" s="34">
        <v>1</v>
      </c>
      <c r="AP106" s="35">
        <v>51.4</v>
      </c>
      <c r="AQ106" s="35">
        <v>62.6</v>
      </c>
      <c r="AR106" s="35">
        <v>70.8</v>
      </c>
      <c r="AS106" s="35">
        <v>81</v>
      </c>
      <c r="AT106" s="35">
        <v>90.4</v>
      </c>
      <c r="AU106" s="35">
        <v>96.2</v>
      </c>
      <c r="AV106" s="35">
        <v>94.7</v>
      </c>
      <c r="AW106" s="35">
        <v>92.3</v>
      </c>
      <c r="AX106" s="34">
        <v>2</v>
      </c>
      <c r="AY106" s="35">
        <v>59.5</v>
      </c>
      <c r="AZ106" s="35">
        <v>68.900000000000006</v>
      </c>
      <c r="BA106" s="35">
        <v>78.3</v>
      </c>
      <c r="BB106" s="35">
        <v>84.3</v>
      </c>
      <c r="BC106" s="35">
        <v>92.8</v>
      </c>
      <c r="BD106" s="35">
        <v>96.3</v>
      </c>
      <c r="BE106" s="35">
        <v>94</v>
      </c>
      <c r="BF106" s="35">
        <v>90</v>
      </c>
      <c r="BG106" s="34">
        <v>3</v>
      </c>
      <c r="BH106" s="35">
        <v>59.8</v>
      </c>
      <c r="BI106" s="35">
        <v>71.099999999999994</v>
      </c>
      <c r="BJ106" s="35">
        <v>80.8</v>
      </c>
      <c r="BK106" s="35">
        <v>88</v>
      </c>
      <c r="BL106" s="35">
        <v>95</v>
      </c>
      <c r="BM106" s="35">
        <v>94.4</v>
      </c>
      <c r="BN106" s="35">
        <v>94.1</v>
      </c>
      <c r="BO106" s="35">
        <v>89</v>
      </c>
      <c r="BP106" s="34">
        <v>4</v>
      </c>
      <c r="BQ106" s="35">
        <v>65.400000000000006</v>
      </c>
      <c r="BR106" s="35">
        <v>77.2</v>
      </c>
      <c r="BS106" s="35">
        <v>84.5</v>
      </c>
      <c r="BT106" s="35">
        <v>89.8</v>
      </c>
      <c r="BU106" s="35">
        <v>95.5</v>
      </c>
      <c r="BV106" s="35">
        <v>94.3</v>
      </c>
      <c r="BW106" s="35">
        <v>92.5</v>
      </c>
      <c r="BX106" s="35">
        <v>88.8</v>
      </c>
      <c r="BY106" s="34">
        <v>5</v>
      </c>
      <c r="BZ106" s="35">
        <v>65.3</v>
      </c>
      <c r="CA106" s="35">
        <v>77.400000000000006</v>
      </c>
      <c r="CB106" s="35">
        <v>86.5</v>
      </c>
      <c r="CC106" s="35">
        <v>92.5</v>
      </c>
      <c r="CD106" s="35">
        <v>96.4</v>
      </c>
      <c r="CE106" s="35">
        <v>93</v>
      </c>
      <c r="CF106" s="35">
        <v>90.4</v>
      </c>
      <c r="CG106" s="35">
        <v>83.7</v>
      </c>
      <c r="CH106" s="34">
        <v>6</v>
      </c>
      <c r="CI106" s="35">
        <v>70.7</v>
      </c>
      <c r="CJ106" s="35">
        <v>82</v>
      </c>
      <c r="CK106" s="35">
        <v>89.3</v>
      </c>
      <c r="CL106" s="35">
        <v>93.3</v>
      </c>
      <c r="CM106" s="35">
        <v>95.5</v>
      </c>
      <c r="CN106" s="35">
        <v>93</v>
      </c>
      <c r="CO106" s="35">
        <v>90.1</v>
      </c>
      <c r="CP106" s="35">
        <v>83</v>
      </c>
      <c r="CQ106" s="34">
        <v>7</v>
      </c>
      <c r="CR106" s="35">
        <v>75.599999999999994</v>
      </c>
      <c r="CS106" s="35">
        <v>84.2</v>
      </c>
      <c r="CT106" s="35">
        <v>90.1</v>
      </c>
      <c r="CU106" s="35">
        <v>93.6</v>
      </c>
      <c r="CV106" s="35">
        <v>96.2</v>
      </c>
      <c r="CW106" s="35">
        <v>91.3</v>
      </c>
      <c r="CX106" s="35">
        <v>87.9</v>
      </c>
      <c r="CY106" s="35">
        <v>81.900000000000006</v>
      </c>
      <c r="CZ106" s="34">
        <v>8</v>
      </c>
      <c r="DA106" s="35">
        <v>77.599999999999994</v>
      </c>
      <c r="DB106" s="35">
        <v>88</v>
      </c>
      <c r="DC106" s="35">
        <v>93.4</v>
      </c>
      <c r="DD106" s="35">
        <v>93.8</v>
      </c>
      <c r="DE106" s="35">
        <v>94.2</v>
      </c>
      <c r="DF106" s="35">
        <v>91.4</v>
      </c>
      <c r="DG106" s="35">
        <v>87.9</v>
      </c>
      <c r="DH106" s="35">
        <v>79.900000000000006</v>
      </c>
      <c r="DI106" s="35">
        <v>1</v>
      </c>
      <c r="DJ106" s="36">
        <f t="shared" si="168"/>
        <v>51.4</v>
      </c>
      <c r="DK106" s="36">
        <f t="shared" si="169"/>
        <v>62.6</v>
      </c>
      <c r="DL106" s="36">
        <f t="shared" si="170"/>
        <v>70.8</v>
      </c>
      <c r="DM106" s="36">
        <f t="shared" si="171"/>
        <v>81</v>
      </c>
      <c r="DN106" s="36">
        <f t="shared" si="172"/>
        <v>90.4</v>
      </c>
      <c r="DO106" s="36">
        <f t="shared" si="173"/>
        <v>96.2</v>
      </c>
      <c r="DP106" s="36">
        <f t="shared" si="174"/>
        <v>94.7</v>
      </c>
      <c r="DQ106" s="36">
        <f t="shared" si="175"/>
        <v>92.3</v>
      </c>
      <c r="DR106" s="35">
        <v>107</v>
      </c>
      <c r="DS106" s="36">
        <f t="shared" si="176"/>
        <v>59.5</v>
      </c>
      <c r="DT106" s="36">
        <f t="shared" si="177"/>
        <v>68.900000000000006</v>
      </c>
      <c r="DU106" s="36">
        <f t="shared" si="178"/>
        <v>78.3</v>
      </c>
      <c r="DV106" s="36">
        <f t="shared" si="179"/>
        <v>84.3</v>
      </c>
      <c r="DW106" s="36">
        <f t="shared" si="180"/>
        <v>92.8</v>
      </c>
      <c r="DX106" s="36">
        <f t="shared" si="181"/>
        <v>96.3</v>
      </c>
      <c r="DY106" s="36">
        <f t="shared" si="182"/>
        <v>94</v>
      </c>
      <c r="DZ106" s="36">
        <f t="shared" si="183"/>
        <v>90</v>
      </c>
      <c r="EA106" s="35">
        <v>108</v>
      </c>
      <c r="EB106" s="36">
        <f t="shared" si="184"/>
        <v>59.8</v>
      </c>
      <c r="EC106" s="36">
        <f t="shared" si="185"/>
        <v>71.099999999999994</v>
      </c>
      <c r="ED106" s="36">
        <f t="shared" si="186"/>
        <v>80.8</v>
      </c>
      <c r="EE106" s="36">
        <f t="shared" si="187"/>
        <v>88</v>
      </c>
      <c r="EF106" s="36">
        <f t="shared" si="188"/>
        <v>95</v>
      </c>
      <c r="EG106" s="36">
        <f t="shared" si="189"/>
        <v>94.4</v>
      </c>
      <c r="EH106" s="36">
        <f t="shared" si="190"/>
        <v>94.1</v>
      </c>
      <c r="EI106" s="36">
        <f t="shared" si="191"/>
        <v>89</v>
      </c>
      <c r="EJ106" s="35">
        <v>109</v>
      </c>
      <c r="EK106" s="36">
        <f t="shared" si="192"/>
        <v>65.400000000000006</v>
      </c>
      <c r="EL106" s="36">
        <f t="shared" si="193"/>
        <v>77.2</v>
      </c>
      <c r="EM106" s="36">
        <f t="shared" si="194"/>
        <v>84.5</v>
      </c>
      <c r="EN106" s="36">
        <f t="shared" si="195"/>
        <v>89.8</v>
      </c>
      <c r="EO106" s="36">
        <f t="shared" si="196"/>
        <v>95.5</v>
      </c>
      <c r="EP106" s="36">
        <f t="shared" si="197"/>
        <v>94.3</v>
      </c>
      <c r="EQ106" s="36">
        <f t="shared" si="198"/>
        <v>92.5</v>
      </c>
      <c r="ER106" s="36">
        <f t="shared" si="199"/>
        <v>88.8</v>
      </c>
      <c r="ES106" s="35">
        <v>110</v>
      </c>
      <c r="ET106" s="36">
        <f t="shared" si="200"/>
        <v>65.3</v>
      </c>
      <c r="EU106" s="36">
        <f t="shared" si="201"/>
        <v>77.400000000000006</v>
      </c>
      <c r="EV106" s="36">
        <f t="shared" si="202"/>
        <v>86.5</v>
      </c>
      <c r="EW106" s="36">
        <f t="shared" si="203"/>
        <v>92.5</v>
      </c>
      <c r="EX106" s="36">
        <f t="shared" si="204"/>
        <v>96.4</v>
      </c>
      <c r="EY106" s="36">
        <f t="shared" si="205"/>
        <v>93</v>
      </c>
      <c r="EZ106" s="36">
        <f t="shared" si="206"/>
        <v>90.4</v>
      </c>
      <c r="FA106" s="36">
        <f t="shared" si="207"/>
        <v>83.7</v>
      </c>
      <c r="FB106" s="35">
        <v>111</v>
      </c>
      <c r="FC106" s="36">
        <f t="shared" si="208"/>
        <v>70.7</v>
      </c>
      <c r="FD106" s="36">
        <f t="shared" si="209"/>
        <v>82</v>
      </c>
      <c r="FE106" s="36">
        <f t="shared" si="210"/>
        <v>89.3</v>
      </c>
      <c r="FF106" s="36">
        <f t="shared" si="211"/>
        <v>93.3</v>
      </c>
      <c r="FG106" s="36">
        <f t="shared" si="212"/>
        <v>95.5</v>
      </c>
      <c r="FH106" s="36">
        <f t="shared" si="213"/>
        <v>93</v>
      </c>
      <c r="FI106" s="36">
        <f t="shared" si="214"/>
        <v>90.1</v>
      </c>
      <c r="FJ106" s="36">
        <f t="shared" si="215"/>
        <v>83</v>
      </c>
      <c r="FK106" s="35">
        <v>112</v>
      </c>
      <c r="FL106" s="36">
        <f t="shared" si="216"/>
        <v>75.599999999999994</v>
      </c>
      <c r="FM106" s="36">
        <f t="shared" si="217"/>
        <v>84.2</v>
      </c>
      <c r="FN106" s="36">
        <f t="shared" si="218"/>
        <v>90.1</v>
      </c>
      <c r="FO106" s="36">
        <f t="shared" si="219"/>
        <v>93.6</v>
      </c>
      <c r="FP106" s="36">
        <f t="shared" si="220"/>
        <v>96.2</v>
      </c>
      <c r="FQ106" s="36">
        <f t="shared" si="221"/>
        <v>91.3</v>
      </c>
      <c r="FR106" s="36">
        <f t="shared" si="222"/>
        <v>87.9</v>
      </c>
      <c r="FS106" s="36">
        <f t="shared" si="223"/>
        <v>81.900000000000006</v>
      </c>
      <c r="FT106" s="35">
        <v>113</v>
      </c>
      <c r="FU106" s="36">
        <f t="shared" si="224"/>
        <v>77.599999999999994</v>
      </c>
      <c r="FV106" s="36">
        <f t="shared" si="225"/>
        <v>88</v>
      </c>
      <c r="FW106" s="36">
        <f t="shared" si="226"/>
        <v>93.4</v>
      </c>
      <c r="FX106" s="36">
        <f t="shared" si="227"/>
        <v>93.8</v>
      </c>
      <c r="FY106" s="36">
        <f t="shared" si="228"/>
        <v>94.2</v>
      </c>
      <c r="FZ106" s="36">
        <f t="shared" si="229"/>
        <v>91.4</v>
      </c>
      <c r="GA106" s="36">
        <f t="shared" si="230"/>
        <v>87.9</v>
      </c>
      <c r="GB106" s="36">
        <f t="shared" si="231"/>
        <v>79.900000000000006</v>
      </c>
      <c r="GC106" s="35">
        <v>106</v>
      </c>
      <c r="GD106" s="36">
        <f t="shared" si="232"/>
        <v>-2.3603849250278586E-2</v>
      </c>
      <c r="GE106" s="36">
        <f t="shared" si="233"/>
        <v>-2.3544224454084883E-2</v>
      </c>
      <c r="GF106" s="35">
        <v>107</v>
      </c>
      <c r="GG106" s="36">
        <f t="shared" si="234"/>
        <v>-1.2384835451356935E-2</v>
      </c>
      <c r="GH106" s="36">
        <f t="shared" si="235"/>
        <v>-1.1998855162644873E-2</v>
      </c>
      <c r="GI106" s="35">
        <v>108</v>
      </c>
      <c r="GJ106" s="36">
        <f t="shared" si="236"/>
        <v>-2.0040529691527809E-2</v>
      </c>
      <c r="GK106" s="36">
        <f t="shared" si="237"/>
        <v>-1.9627671504537147E-2</v>
      </c>
      <c r="GL106" s="35">
        <v>109</v>
      </c>
      <c r="GM106" s="36">
        <f t="shared" si="238"/>
        <v>-2.9994818512207644E-2</v>
      </c>
      <c r="GN106" s="36">
        <f t="shared" si="239"/>
        <v>-2.8499066434065412E-2</v>
      </c>
      <c r="GO106" s="35">
        <v>110</v>
      </c>
      <c r="GP106" s="36">
        <f t="shared" si="240"/>
        <v>1.1033250097071345E-2</v>
      </c>
      <c r="GQ106" s="36">
        <f t="shared" si="241"/>
        <v>1.2508825519844891E-2</v>
      </c>
      <c r="GR106" s="35">
        <v>111</v>
      </c>
      <c r="GS106" s="36">
        <f t="shared" si="242"/>
        <v>3.2452499206684138E-2</v>
      </c>
      <c r="GT106" s="36">
        <f t="shared" si="243"/>
        <v>3.7596330632538866E-2</v>
      </c>
      <c r="GU106" s="35">
        <v>112</v>
      </c>
      <c r="GV106" s="36">
        <f t="shared" si="244"/>
        <v>4.2495075939370963E-2</v>
      </c>
      <c r="GW106" s="36">
        <f t="shared" si="245"/>
        <v>5.8447665967733542E-2</v>
      </c>
      <c r="GX106" s="35">
        <v>113</v>
      </c>
      <c r="GY106" s="36">
        <f t="shared" si="246"/>
        <v>-2.9037543498589002E-5</v>
      </c>
      <c r="GZ106" s="36">
        <f t="shared" si="247"/>
        <v>2.5034014590687548E-2</v>
      </c>
      <c r="HA106" s="35">
        <v>-1.2</v>
      </c>
      <c r="HB106" s="35">
        <v>-0.49</v>
      </c>
      <c r="HC106" s="35">
        <v>0.14000000000000001</v>
      </c>
      <c r="HD106" s="35">
        <v>1.56</v>
      </c>
      <c r="HE106" s="35">
        <v>-2.98</v>
      </c>
      <c r="HF106" s="35">
        <v>-1.01</v>
      </c>
      <c r="HG106" s="35">
        <v>0.85</v>
      </c>
      <c r="HH106" s="35">
        <v>3.14</v>
      </c>
    </row>
    <row r="107" spans="1:216" x14ac:dyDescent="0.2">
      <c r="A107" s="8">
        <v>97</v>
      </c>
      <c r="D107" s="8" t="s">
        <v>980</v>
      </c>
      <c r="E107" s="29"/>
      <c r="F107" s="29"/>
      <c r="G107" s="29"/>
      <c r="H107" s="29"/>
      <c r="I107" s="29"/>
      <c r="J107" s="29"/>
      <c r="K107" s="29"/>
      <c r="L107" s="29"/>
      <c r="M107" s="30"/>
      <c r="N107" s="30"/>
      <c r="O107" s="30"/>
      <c r="P107" s="30"/>
      <c r="Q107" s="30"/>
      <c r="R107" s="30"/>
      <c r="S107" s="30"/>
      <c r="T107" s="30"/>
      <c r="U107" s="31">
        <f t="shared" si="151"/>
        <v>0</v>
      </c>
      <c r="V107" s="31">
        <f t="shared" si="152"/>
        <v>0</v>
      </c>
      <c r="W107" s="31">
        <f t="shared" si="153"/>
        <v>0</v>
      </c>
      <c r="X107" s="31">
        <f t="shared" si="154"/>
        <v>0</v>
      </c>
      <c r="Y107" s="31">
        <f t="shared" si="155"/>
        <v>0</v>
      </c>
      <c r="Z107" s="31">
        <f t="shared" si="156"/>
        <v>0</v>
      </c>
      <c r="AA107" s="31">
        <f t="shared" si="157"/>
        <v>0</v>
      </c>
      <c r="AB107" s="31">
        <f t="shared" si="158"/>
        <v>0</v>
      </c>
      <c r="AC107" s="32">
        <f t="shared" si="138"/>
        <v>-1.4641977937706968E-2</v>
      </c>
      <c r="AD107" s="32">
        <f t="shared" si="139"/>
        <v>2.4910512713808348E-2</v>
      </c>
      <c r="AE107" s="32">
        <f t="shared" si="140"/>
        <v>4.5595616594547202E-2</v>
      </c>
      <c r="AF107" s="33">
        <f t="shared" si="159"/>
        <v>65.3</v>
      </c>
      <c r="AG107" s="33">
        <f t="shared" si="160"/>
        <v>75.400000000000006</v>
      </c>
      <c r="AH107" s="33">
        <f t="shared" si="161"/>
        <v>82.9</v>
      </c>
      <c r="AI107" s="33">
        <f t="shared" si="162"/>
        <v>88.3</v>
      </c>
      <c r="AJ107" s="33">
        <f t="shared" si="163"/>
        <v>91.5</v>
      </c>
      <c r="AK107" s="33">
        <f t="shared" si="164"/>
        <v>92.7</v>
      </c>
      <c r="AL107" s="33">
        <f t="shared" si="165"/>
        <v>92.5</v>
      </c>
      <c r="AM107" s="33">
        <f t="shared" si="166"/>
        <v>90.4</v>
      </c>
      <c r="AN107" s="32">
        <f t="shared" si="167"/>
        <v>1.5128685188023212</v>
      </c>
      <c r="AO107" s="34">
        <v>1</v>
      </c>
      <c r="AP107" s="35">
        <v>51.4</v>
      </c>
      <c r="AQ107" s="35">
        <v>62.6</v>
      </c>
      <c r="AR107" s="35">
        <v>70.8</v>
      </c>
      <c r="AS107" s="35">
        <v>81</v>
      </c>
      <c r="AT107" s="35">
        <v>90.4</v>
      </c>
      <c r="AU107" s="35">
        <v>96.2</v>
      </c>
      <c r="AV107" s="35">
        <v>94.7</v>
      </c>
      <c r="AW107" s="35">
        <v>92.3</v>
      </c>
      <c r="AX107" s="34">
        <v>2</v>
      </c>
      <c r="AY107" s="35">
        <v>59.5</v>
      </c>
      <c r="AZ107" s="35">
        <v>68.900000000000006</v>
      </c>
      <c r="BA107" s="35">
        <v>78.3</v>
      </c>
      <c r="BB107" s="35">
        <v>84.3</v>
      </c>
      <c r="BC107" s="35">
        <v>92.8</v>
      </c>
      <c r="BD107" s="35">
        <v>96.3</v>
      </c>
      <c r="BE107" s="35">
        <v>94</v>
      </c>
      <c r="BF107" s="35">
        <v>90</v>
      </c>
      <c r="BG107" s="34">
        <v>3</v>
      </c>
      <c r="BH107" s="35">
        <v>59.8</v>
      </c>
      <c r="BI107" s="35">
        <v>71.099999999999994</v>
      </c>
      <c r="BJ107" s="35">
        <v>80.8</v>
      </c>
      <c r="BK107" s="35">
        <v>88</v>
      </c>
      <c r="BL107" s="35">
        <v>95</v>
      </c>
      <c r="BM107" s="35">
        <v>94.4</v>
      </c>
      <c r="BN107" s="35">
        <v>94.1</v>
      </c>
      <c r="BO107" s="35">
        <v>89</v>
      </c>
      <c r="BP107" s="34">
        <v>4</v>
      </c>
      <c r="BQ107" s="35">
        <v>65.400000000000006</v>
      </c>
      <c r="BR107" s="35">
        <v>77.2</v>
      </c>
      <c r="BS107" s="35">
        <v>84.5</v>
      </c>
      <c r="BT107" s="35">
        <v>89.8</v>
      </c>
      <c r="BU107" s="35">
        <v>95.5</v>
      </c>
      <c r="BV107" s="35">
        <v>94.3</v>
      </c>
      <c r="BW107" s="35">
        <v>92.5</v>
      </c>
      <c r="BX107" s="35">
        <v>88.8</v>
      </c>
      <c r="BY107" s="34">
        <v>5</v>
      </c>
      <c r="BZ107" s="35">
        <v>65.3</v>
      </c>
      <c r="CA107" s="35">
        <v>77.400000000000006</v>
      </c>
      <c r="CB107" s="35">
        <v>86.5</v>
      </c>
      <c r="CC107" s="35">
        <v>92.5</v>
      </c>
      <c r="CD107" s="35">
        <v>96.4</v>
      </c>
      <c r="CE107" s="35">
        <v>93</v>
      </c>
      <c r="CF107" s="35">
        <v>90.4</v>
      </c>
      <c r="CG107" s="35">
        <v>83.7</v>
      </c>
      <c r="CH107" s="34">
        <v>6</v>
      </c>
      <c r="CI107" s="35">
        <v>70.7</v>
      </c>
      <c r="CJ107" s="35">
        <v>82</v>
      </c>
      <c r="CK107" s="35">
        <v>89.3</v>
      </c>
      <c r="CL107" s="35">
        <v>93.3</v>
      </c>
      <c r="CM107" s="35">
        <v>95.5</v>
      </c>
      <c r="CN107" s="35">
        <v>93</v>
      </c>
      <c r="CO107" s="35">
        <v>90.1</v>
      </c>
      <c r="CP107" s="35">
        <v>83</v>
      </c>
      <c r="CQ107" s="34">
        <v>7</v>
      </c>
      <c r="CR107" s="35">
        <v>75.599999999999994</v>
      </c>
      <c r="CS107" s="35">
        <v>84.2</v>
      </c>
      <c r="CT107" s="35">
        <v>90.1</v>
      </c>
      <c r="CU107" s="35">
        <v>93.6</v>
      </c>
      <c r="CV107" s="35">
        <v>96.2</v>
      </c>
      <c r="CW107" s="35">
        <v>91.3</v>
      </c>
      <c r="CX107" s="35">
        <v>87.9</v>
      </c>
      <c r="CY107" s="35">
        <v>81.900000000000006</v>
      </c>
      <c r="CZ107" s="34">
        <v>8</v>
      </c>
      <c r="DA107" s="35">
        <v>77.599999999999994</v>
      </c>
      <c r="DB107" s="35">
        <v>88</v>
      </c>
      <c r="DC107" s="35">
        <v>93.4</v>
      </c>
      <c r="DD107" s="35">
        <v>93.8</v>
      </c>
      <c r="DE107" s="35">
        <v>94.2</v>
      </c>
      <c r="DF107" s="35">
        <v>91.4</v>
      </c>
      <c r="DG107" s="35">
        <v>87.9</v>
      </c>
      <c r="DH107" s="35">
        <v>79.900000000000006</v>
      </c>
      <c r="DI107" s="35">
        <v>1</v>
      </c>
      <c r="DJ107" s="36">
        <f t="shared" si="168"/>
        <v>51.4</v>
      </c>
      <c r="DK107" s="36">
        <f t="shared" si="169"/>
        <v>62.6</v>
      </c>
      <c r="DL107" s="36">
        <f t="shared" si="170"/>
        <v>70.8</v>
      </c>
      <c r="DM107" s="36">
        <f t="shared" si="171"/>
        <v>81</v>
      </c>
      <c r="DN107" s="36">
        <f t="shared" si="172"/>
        <v>90.4</v>
      </c>
      <c r="DO107" s="36">
        <f t="shared" si="173"/>
        <v>96.2</v>
      </c>
      <c r="DP107" s="36">
        <f t="shared" si="174"/>
        <v>94.7</v>
      </c>
      <c r="DQ107" s="36">
        <f t="shared" si="175"/>
        <v>92.3</v>
      </c>
      <c r="DR107" s="35">
        <v>108</v>
      </c>
      <c r="DS107" s="36">
        <f t="shared" si="176"/>
        <v>59.5</v>
      </c>
      <c r="DT107" s="36">
        <f t="shared" si="177"/>
        <v>68.900000000000006</v>
      </c>
      <c r="DU107" s="36">
        <f t="shared" si="178"/>
        <v>78.3</v>
      </c>
      <c r="DV107" s="36">
        <f t="shared" si="179"/>
        <v>84.3</v>
      </c>
      <c r="DW107" s="36">
        <f t="shared" si="180"/>
        <v>92.8</v>
      </c>
      <c r="DX107" s="36">
        <f t="shared" si="181"/>
        <v>96.3</v>
      </c>
      <c r="DY107" s="36">
        <f t="shared" si="182"/>
        <v>94</v>
      </c>
      <c r="DZ107" s="36">
        <f t="shared" si="183"/>
        <v>90</v>
      </c>
      <c r="EA107" s="35">
        <v>109</v>
      </c>
      <c r="EB107" s="36">
        <f t="shared" si="184"/>
        <v>59.8</v>
      </c>
      <c r="EC107" s="36">
        <f t="shared" si="185"/>
        <v>71.099999999999994</v>
      </c>
      <c r="ED107" s="36">
        <f t="shared" si="186"/>
        <v>80.8</v>
      </c>
      <c r="EE107" s="36">
        <f t="shared" si="187"/>
        <v>88</v>
      </c>
      <c r="EF107" s="36">
        <f t="shared" si="188"/>
        <v>95</v>
      </c>
      <c r="EG107" s="36">
        <f t="shared" si="189"/>
        <v>94.4</v>
      </c>
      <c r="EH107" s="36">
        <f t="shared" si="190"/>
        <v>94.1</v>
      </c>
      <c r="EI107" s="36">
        <f t="shared" si="191"/>
        <v>89</v>
      </c>
      <c r="EJ107" s="35">
        <v>110</v>
      </c>
      <c r="EK107" s="36">
        <f t="shared" si="192"/>
        <v>65.400000000000006</v>
      </c>
      <c r="EL107" s="36">
        <f t="shared" si="193"/>
        <v>77.2</v>
      </c>
      <c r="EM107" s="36">
        <f t="shared" si="194"/>
        <v>84.5</v>
      </c>
      <c r="EN107" s="36">
        <f t="shared" si="195"/>
        <v>89.8</v>
      </c>
      <c r="EO107" s="36">
        <f t="shared" si="196"/>
        <v>95.5</v>
      </c>
      <c r="EP107" s="36">
        <f t="shared" si="197"/>
        <v>94.3</v>
      </c>
      <c r="EQ107" s="36">
        <f t="shared" si="198"/>
        <v>92.5</v>
      </c>
      <c r="ER107" s="36">
        <f t="shared" si="199"/>
        <v>88.8</v>
      </c>
      <c r="ES107" s="35">
        <v>111</v>
      </c>
      <c r="ET107" s="36">
        <f t="shared" si="200"/>
        <v>65.3</v>
      </c>
      <c r="EU107" s="36">
        <f t="shared" si="201"/>
        <v>77.400000000000006</v>
      </c>
      <c r="EV107" s="36">
        <f t="shared" si="202"/>
        <v>86.5</v>
      </c>
      <c r="EW107" s="36">
        <f t="shared" si="203"/>
        <v>92.5</v>
      </c>
      <c r="EX107" s="36">
        <f t="shared" si="204"/>
        <v>96.4</v>
      </c>
      <c r="EY107" s="36">
        <f t="shared" si="205"/>
        <v>93</v>
      </c>
      <c r="EZ107" s="36">
        <f t="shared" si="206"/>
        <v>90.4</v>
      </c>
      <c r="FA107" s="36">
        <f t="shared" si="207"/>
        <v>83.7</v>
      </c>
      <c r="FB107" s="35">
        <v>112</v>
      </c>
      <c r="FC107" s="36">
        <f t="shared" si="208"/>
        <v>70.7</v>
      </c>
      <c r="FD107" s="36">
        <f t="shared" si="209"/>
        <v>82</v>
      </c>
      <c r="FE107" s="36">
        <f t="shared" si="210"/>
        <v>89.3</v>
      </c>
      <c r="FF107" s="36">
        <f t="shared" si="211"/>
        <v>93.3</v>
      </c>
      <c r="FG107" s="36">
        <f t="shared" si="212"/>
        <v>95.5</v>
      </c>
      <c r="FH107" s="36">
        <f t="shared" si="213"/>
        <v>93</v>
      </c>
      <c r="FI107" s="36">
        <f t="shared" si="214"/>
        <v>90.1</v>
      </c>
      <c r="FJ107" s="36">
        <f t="shared" si="215"/>
        <v>83</v>
      </c>
      <c r="FK107" s="35">
        <v>113</v>
      </c>
      <c r="FL107" s="36">
        <f t="shared" si="216"/>
        <v>75.599999999999994</v>
      </c>
      <c r="FM107" s="36">
        <f t="shared" si="217"/>
        <v>84.2</v>
      </c>
      <c r="FN107" s="36">
        <f t="shared" si="218"/>
        <v>90.1</v>
      </c>
      <c r="FO107" s="36">
        <f t="shared" si="219"/>
        <v>93.6</v>
      </c>
      <c r="FP107" s="36">
        <f t="shared" si="220"/>
        <v>96.2</v>
      </c>
      <c r="FQ107" s="36">
        <f t="shared" si="221"/>
        <v>91.3</v>
      </c>
      <c r="FR107" s="36">
        <f t="shared" si="222"/>
        <v>87.9</v>
      </c>
      <c r="FS107" s="36">
        <f t="shared" si="223"/>
        <v>81.900000000000006</v>
      </c>
      <c r="FT107" s="35">
        <v>114</v>
      </c>
      <c r="FU107" s="36">
        <f t="shared" si="224"/>
        <v>77.599999999999994</v>
      </c>
      <c r="FV107" s="36">
        <f t="shared" si="225"/>
        <v>88</v>
      </c>
      <c r="FW107" s="36">
        <f t="shared" si="226"/>
        <v>93.4</v>
      </c>
      <c r="FX107" s="36">
        <f t="shared" si="227"/>
        <v>93.8</v>
      </c>
      <c r="FY107" s="36">
        <f t="shared" si="228"/>
        <v>94.2</v>
      </c>
      <c r="FZ107" s="36">
        <f t="shared" si="229"/>
        <v>91.4</v>
      </c>
      <c r="GA107" s="36">
        <f t="shared" si="230"/>
        <v>87.9</v>
      </c>
      <c r="GB107" s="36">
        <f t="shared" si="231"/>
        <v>79.900000000000006</v>
      </c>
      <c r="GC107" s="35">
        <v>107</v>
      </c>
      <c r="GD107" s="36">
        <f t="shared" si="232"/>
        <v>-2.3603849250278586E-2</v>
      </c>
      <c r="GE107" s="36">
        <f t="shared" si="233"/>
        <v>-2.3544224454084883E-2</v>
      </c>
      <c r="GF107" s="35">
        <v>108</v>
      </c>
      <c r="GG107" s="36">
        <f t="shared" si="234"/>
        <v>-1.2384835451356935E-2</v>
      </c>
      <c r="GH107" s="36">
        <f t="shared" si="235"/>
        <v>-1.1998855162644873E-2</v>
      </c>
      <c r="GI107" s="35">
        <v>109</v>
      </c>
      <c r="GJ107" s="36">
        <f t="shared" si="236"/>
        <v>-2.0040529691527809E-2</v>
      </c>
      <c r="GK107" s="36">
        <f t="shared" si="237"/>
        <v>-1.9627671504537147E-2</v>
      </c>
      <c r="GL107" s="35">
        <v>110</v>
      </c>
      <c r="GM107" s="36">
        <f t="shared" si="238"/>
        <v>-2.9994818512207644E-2</v>
      </c>
      <c r="GN107" s="36">
        <f t="shared" si="239"/>
        <v>-2.8499066434065412E-2</v>
      </c>
      <c r="GO107" s="35">
        <v>111</v>
      </c>
      <c r="GP107" s="36">
        <f t="shared" si="240"/>
        <v>1.1033250097071345E-2</v>
      </c>
      <c r="GQ107" s="36">
        <f t="shared" si="241"/>
        <v>1.2508825519844891E-2</v>
      </c>
      <c r="GR107" s="35">
        <v>112</v>
      </c>
      <c r="GS107" s="36">
        <f t="shared" si="242"/>
        <v>3.2452499206684138E-2</v>
      </c>
      <c r="GT107" s="36">
        <f t="shared" si="243"/>
        <v>3.7596330632538866E-2</v>
      </c>
      <c r="GU107" s="35">
        <v>113</v>
      </c>
      <c r="GV107" s="36">
        <f t="shared" si="244"/>
        <v>4.2495075939370963E-2</v>
      </c>
      <c r="GW107" s="36">
        <f t="shared" si="245"/>
        <v>5.8447665967733542E-2</v>
      </c>
      <c r="GX107" s="35">
        <v>114</v>
      </c>
      <c r="GY107" s="36">
        <f t="shared" si="246"/>
        <v>-2.9037543498589002E-5</v>
      </c>
      <c r="GZ107" s="36">
        <f t="shared" si="247"/>
        <v>2.5034014590687548E-2</v>
      </c>
      <c r="HA107" s="35">
        <v>-1.2</v>
      </c>
      <c r="HB107" s="35">
        <v>-0.49</v>
      </c>
      <c r="HC107" s="35">
        <v>0.14000000000000001</v>
      </c>
      <c r="HD107" s="35">
        <v>1.56</v>
      </c>
      <c r="HE107" s="35">
        <v>-2.98</v>
      </c>
      <c r="HF107" s="35">
        <v>-1.01</v>
      </c>
      <c r="HG107" s="35">
        <v>0.85</v>
      </c>
      <c r="HH107" s="35">
        <v>3.14</v>
      </c>
    </row>
    <row r="108" spans="1:216" x14ac:dyDescent="0.2">
      <c r="A108" s="8">
        <v>98</v>
      </c>
      <c r="D108" s="8" t="s">
        <v>981</v>
      </c>
      <c r="E108" s="29"/>
      <c r="F108" s="29"/>
      <c r="G108" s="29"/>
      <c r="H108" s="29"/>
      <c r="I108" s="29"/>
      <c r="J108" s="29"/>
      <c r="K108" s="29"/>
      <c r="L108" s="29"/>
      <c r="M108" s="30"/>
      <c r="N108" s="30"/>
      <c r="O108" s="30"/>
      <c r="P108" s="30"/>
      <c r="Q108" s="30"/>
      <c r="R108" s="30"/>
      <c r="S108" s="30"/>
      <c r="T108" s="30"/>
      <c r="U108" s="31">
        <f t="shared" si="151"/>
        <v>0</v>
      </c>
      <c r="V108" s="31">
        <f t="shared" si="152"/>
        <v>0</v>
      </c>
      <c r="W108" s="31">
        <f t="shared" si="153"/>
        <v>0</v>
      </c>
      <c r="X108" s="31">
        <f t="shared" si="154"/>
        <v>0</v>
      </c>
      <c r="Y108" s="31">
        <f t="shared" si="155"/>
        <v>0</v>
      </c>
      <c r="Z108" s="31">
        <f t="shared" si="156"/>
        <v>0</v>
      </c>
      <c r="AA108" s="31">
        <f t="shared" si="157"/>
        <v>0</v>
      </c>
      <c r="AB108" s="31">
        <f t="shared" si="158"/>
        <v>0</v>
      </c>
      <c r="AC108" s="32">
        <f t="shared" si="138"/>
        <v>-1.4641977937706968E-2</v>
      </c>
      <c r="AD108" s="32">
        <f t="shared" si="139"/>
        <v>2.4910512713808348E-2</v>
      </c>
      <c r="AE108" s="32">
        <f t="shared" si="140"/>
        <v>4.5595616594547202E-2</v>
      </c>
      <c r="AF108" s="33">
        <f t="shared" si="159"/>
        <v>65.3</v>
      </c>
      <c r="AG108" s="33">
        <f t="shared" si="160"/>
        <v>75.400000000000006</v>
      </c>
      <c r="AH108" s="33">
        <f t="shared" si="161"/>
        <v>82.9</v>
      </c>
      <c r="AI108" s="33">
        <f t="shared" si="162"/>
        <v>88.3</v>
      </c>
      <c r="AJ108" s="33">
        <f t="shared" si="163"/>
        <v>91.5</v>
      </c>
      <c r="AK108" s="33">
        <f t="shared" si="164"/>
        <v>92.7</v>
      </c>
      <c r="AL108" s="33">
        <f t="shared" si="165"/>
        <v>92.5</v>
      </c>
      <c r="AM108" s="33">
        <f t="shared" si="166"/>
        <v>90.4</v>
      </c>
      <c r="AN108" s="32">
        <f t="shared" si="167"/>
        <v>1.5128685188023212</v>
      </c>
      <c r="AO108" s="34">
        <v>1</v>
      </c>
      <c r="AP108" s="35">
        <v>51.4</v>
      </c>
      <c r="AQ108" s="35">
        <v>62.6</v>
      </c>
      <c r="AR108" s="35">
        <v>70.8</v>
      </c>
      <c r="AS108" s="35">
        <v>81</v>
      </c>
      <c r="AT108" s="35">
        <v>90.4</v>
      </c>
      <c r="AU108" s="35">
        <v>96.2</v>
      </c>
      <c r="AV108" s="35">
        <v>94.7</v>
      </c>
      <c r="AW108" s="35">
        <v>92.3</v>
      </c>
      <c r="AX108" s="34">
        <v>2</v>
      </c>
      <c r="AY108" s="35">
        <v>59.5</v>
      </c>
      <c r="AZ108" s="35">
        <v>68.900000000000006</v>
      </c>
      <c r="BA108" s="35">
        <v>78.3</v>
      </c>
      <c r="BB108" s="35">
        <v>84.3</v>
      </c>
      <c r="BC108" s="35">
        <v>92.8</v>
      </c>
      <c r="BD108" s="35">
        <v>96.3</v>
      </c>
      <c r="BE108" s="35">
        <v>94</v>
      </c>
      <c r="BF108" s="35">
        <v>90</v>
      </c>
      <c r="BG108" s="34">
        <v>3</v>
      </c>
      <c r="BH108" s="35">
        <v>59.8</v>
      </c>
      <c r="BI108" s="35">
        <v>71.099999999999994</v>
      </c>
      <c r="BJ108" s="35">
        <v>80.8</v>
      </c>
      <c r="BK108" s="35">
        <v>88</v>
      </c>
      <c r="BL108" s="35">
        <v>95</v>
      </c>
      <c r="BM108" s="35">
        <v>94.4</v>
      </c>
      <c r="BN108" s="35">
        <v>94.1</v>
      </c>
      <c r="BO108" s="35">
        <v>89</v>
      </c>
      <c r="BP108" s="34">
        <v>4</v>
      </c>
      <c r="BQ108" s="35">
        <v>65.400000000000006</v>
      </c>
      <c r="BR108" s="35">
        <v>77.2</v>
      </c>
      <c r="BS108" s="35">
        <v>84.5</v>
      </c>
      <c r="BT108" s="35">
        <v>89.8</v>
      </c>
      <c r="BU108" s="35">
        <v>95.5</v>
      </c>
      <c r="BV108" s="35">
        <v>94.3</v>
      </c>
      <c r="BW108" s="35">
        <v>92.5</v>
      </c>
      <c r="BX108" s="35">
        <v>88.8</v>
      </c>
      <c r="BY108" s="34">
        <v>5</v>
      </c>
      <c r="BZ108" s="35">
        <v>65.3</v>
      </c>
      <c r="CA108" s="35">
        <v>77.400000000000006</v>
      </c>
      <c r="CB108" s="35">
        <v>86.5</v>
      </c>
      <c r="CC108" s="35">
        <v>92.5</v>
      </c>
      <c r="CD108" s="35">
        <v>96.4</v>
      </c>
      <c r="CE108" s="35">
        <v>93</v>
      </c>
      <c r="CF108" s="35">
        <v>90.4</v>
      </c>
      <c r="CG108" s="35">
        <v>83.7</v>
      </c>
      <c r="CH108" s="34">
        <v>6</v>
      </c>
      <c r="CI108" s="35">
        <v>70.7</v>
      </c>
      <c r="CJ108" s="35">
        <v>82</v>
      </c>
      <c r="CK108" s="35">
        <v>89.3</v>
      </c>
      <c r="CL108" s="35">
        <v>93.3</v>
      </c>
      <c r="CM108" s="35">
        <v>95.5</v>
      </c>
      <c r="CN108" s="35">
        <v>93</v>
      </c>
      <c r="CO108" s="35">
        <v>90.1</v>
      </c>
      <c r="CP108" s="35">
        <v>83</v>
      </c>
      <c r="CQ108" s="34">
        <v>7</v>
      </c>
      <c r="CR108" s="35">
        <v>75.599999999999994</v>
      </c>
      <c r="CS108" s="35">
        <v>84.2</v>
      </c>
      <c r="CT108" s="35">
        <v>90.1</v>
      </c>
      <c r="CU108" s="35">
        <v>93.6</v>
      </c>
      <c r="CV108" s="35">
        <v>96.2</v>
      </c>
      <c r="CW108" s="35">
        <v>91.3</v>
      </c>
      <c r="CX108" s="35">
        <v>87.9</v>
      </c>
      <c r="CY108" s="35">
        <v>81.900000000000006</v>
      </c>
      <c r="CZ108" s="34">
        <v>8</v>
      </c>
      <c r="DA108" s="35">
        <v>77.599999999999994</v>
      </c>
      <c r="DB108" s="35">
        <v>88</v>
      </c>
      <c r="DC108" s="35">
        <v>93.4</v>
      </c>
      <c r="DD108" s="35">
        <v>93.8</v>
      </c>
      <c r="DE108" s="35">
        <v>94.2</v>
      </c>
      <c r="DF108" s="35">
        <v>91.4</v>
      </c>
      <c r="DG108" s="35">
        <v>87.9</v>
      </c>
      <c r="DH108" s="35">
        <v>79.900000000000006</v>
      </c>
      <c r="DI108" s="35">
        <v>1</v>
      </c>
      <c r="DJ108" s="36">
        <f t="shared" si="168"/>
        <v>51.4</v>
      </c>
      <c r="DK108" s="36">
        <f t="shared" si="169"/>
        <v>62.6</v>
      </c>
      <c r="DL108" s="36">
        <f t="shared" si="170"/>
        <v>70.8</v>
      </c>
      <c r="DM108" s="36">
        <f t="shared" si="171"/>
        <v>81</v>
      </c>
      <c r="DN108" s="36">
        <f t="shared" si="172"/>
        <v>90.4</v>
      </c>
      <c r="DO108" s="36">
        <f t="shared" si="173"/>
        <v>96.2</v>
      </c>
      <c r="DP108" s="36">
        <f t="shared" si="174"/>
        <v>94.7</v>
      </c>
      <c r="DQ108" s="36">
        <f t="shared" si="175"/>
        <v>92.3</v>
      </c>
      <c r="DR108" s="35">
        <v>109</v>
      </c>
      <c r="DS108" s="36">
        <f t="shared" si="176"/>
        <v>59.5</v>
      </c>
      <c r="DT108" s="36">
        <f t="shared" si="177"/>
        <v>68.900000000000006</v>
      </c>
      <c r="DU108" s="36">
        <f t="shared" si="178"/>
        <v>78.3</v>
      </c>
      <c r="DV108" s="36">
        <f t="shared" si="179"/>
        <v>84.3</v>
      </c>
      <c r="DW108" s="36">
        <f t="shared" si="180"/>
        <v>92.8</v>
      </c>
      <c r="DX108" s="36">
        <f t="shared" si="181"/>
        <v>96.3</v>
      </c>
      <c r="DY108" s="36">
        <f t="shared" si="182"/>
        <v>94</v>
      </c>
      <c r="DZ108" s="36">
        <f t="shared" si="183"/>
        <v>90</v>
      </c>
      <c r="EA108" s="35">
        <v>110</v>
      </c>
      <c r="EB108" s="36">
        <f t="shared" si="184"/>
        <v>59.8</v>
      </c>
      <c r="EC108" s="36">
        <f t="shared" si="185"/>
        <v>71.099999999999994</v>
      </c>
      <c r="ED108" s="36">
        <f t="shared" si="186"/>
        <v>80.8</v>
      </c>
      <c r="EE108" s="36">
        <f t="shared" si="187"/>
        <v>88</v>
      </c>
      <c r="EF108" s="36">
        <f t="shared" si="188"/>
        <v>95</v>
      </c>
      <c r="EG108" s="36">
        <f t="shared" si="189"/>
        <v>94.4</v>
      </c>
      <c r="EH108" s="36">
        <f t="shared" si="190"/>
        <v>94.1</v>
      </c>
      <c r="EI108" s="36">
        <f t="shared" si="191"/>
        <v>89</v>
      </c>
      <c r="EJ108" s="35">
        <v>111</v>
      </c>
      <c r="EK108" s="36">
        <f t="shared" si="192"/>
        <v>65.400000000000006</v>
      </c>
      <c r="EL108" s="36">
        <f t="shared" si="193"/>
        <v>77.2</v>
      </c>
      <c r="EM108" s="36">
        <f t="shared" si="194"/>
        <v>84.5</v>
      </c>
      <c r="EN108" s="36">
        <f t="shared" si="195"/>
        <v>89.8</v>
      </c>
      <c r="EO108" s="36">
        <f t="shared" si="196"/>
        <v>95.5</v>
      </c>
      <c r="EP108" s="36">
        <f t="shared" si="197"/>
        <v>94.3</v>
      </c>
      <c r="EQ108" s="36">
        <f t="shared" si="198"/>
        <v>92.5</v>
      </c>
      <c r="ER108" s="36">
        <f t="shared" si="199"/>
        <v>88.8</v>
      </c>
      <c r="ES108" s="35">
        <v>112</v>
      </c>
      <c r="ET108" s="36">
        <f t="shared" si="200"/>
        <v>65.3</v>
      </c>
      <c r="EU108" s="36">
        <f t="shared" si="201"/>
        <v>77.400000000000006</v>
      </c>
      <c r="EV108" s="36">
        <f t="shared" si="202"/>
        <v>86.5</v>
      </c>
      <c r="EW108" s="36">
        <f t="shared" si="203"/>
        <v>92.5</v>
      </c>
      <c r="EX108" s="36">
        <f t="shared" si="204"/>
        <v>96.4</v>
      </c>
      <c r="EY108" s="36">
        <f t="shared" si="205"/>
        <v>93</v>
      </c>
      <c r="EZ108" s="36">
        <f t="shared" si="206"/>
        <v>90.4</v>
      </c>
      <c r="FA108" s="36">
        <f t="shared" si="207"/>
        <v>83.7</v>
      </c>
      <c r="FB108" s="35">
        <v>113</v>
      </c>
      <c r="FC108" s="36">
        <f t="shared" si="208"/>
        <v>70.7</v>
      </c>
      <c r="FD108" s="36">
        <f t="shared" si="209"/>
        <v>82</v>
      </c>
      <c r="FE108" s="36">
        <f t="shared" si="210"/>
        <v>89.3</v>
      </c>
      <c r="FF108" s="36">
        <f t="shared" si="211"/>
        <v>93.3</v>
      </c>
      <c r="FG108" s="36">
        <f t="shared" si="212"/>
        <v>95.5</v>
      </c>
      <c r="FH108" s="36">
        <f t="shared" si="213"/>
        <v>93</v>
      </c>
      <c r="FI108" s="36">
        <f t="shared" si="214"/>
        <v>90.1</v>
      </c>
      <c r="FJ108" s="36">
        <f t="shared" si="215"/>
        <v>83</v>
      </c>
      <c r="FK108" s="35">
        <v>114</v>
      </c>
      <c r="FL108" s="36">
        <f t="shared" si="216"/>
        <v>75.599999999999994</v>
      </c>
      <c r="FM108" s="36">
        <f t="shared" si="217"/>
        <v>84.2</v>
      </c>
      <c r="FN108" s="36">
        <f t="shared" si="218"/>
        <v>90.1</v>
      </c>
      <c r="FO108" s="36">
        <f t="shared" si="219"/>
        <v>93.6</v>
      </c>
      <c r="FP108" s="36">
        <f t="shared" si="220"/>
        <v>96.2</v>
      </c>
      <c r="FQ108" s="36">
        <f t="shared" si="221"/>
        <v>91.3</v>
      </c>
      <c r="FR108" s="36">
        <f t="shared" si="222"/>
        <v>87.9</v>
      </c>
      <c r="FS108" s="36">
        <f t="shared" si="223"/>
        <v>81.900000000000006</v>
      </c>
      <c r="FT108" s="35">
        <v>115</v>
      </c>
      <c r="FU108" s="36">
        <f t="shared" si="224"/>
        <v>77.599999999999994</v>
      </c>
      <c r="FV108" s="36">
        <f t="shared" si="225"/>
        <v>88</v>
      </c>
      <c r="FW108" s="36">
        <f t="shared" si="226"/>
        <v>93.4</v>
      </c>
      <c r="FX108" s="36">
        <f t="shared" si="227"/>
        <v>93.8</v>
      </c>
      <c r="FY108" s="36">
        <f t="shared" si="228"/>
        <v>94.2</v>
      </c>
      <c r="FZ108" s="36">
        <f t="shared" si="229"/>
        <v>91.4</v>
      </c>
      <c r="GA108" s="36">
        <f t="shared" si="230"/>
        <v>87.9</v>
      </c>
      <c r="GB108" s="36">
        <f t="shared" si="231"/>
        <v>79.900000000000006</v>
      </c>
      <c r="GC108" s="35">
        <v>108</v>
      </c>
      <c r="GD108" s="36">
        <f t="shared" si="232"/>
        <v>-2.3603849250278586E-2</v>
      </c>
      <c r="GE108" s="36">
        <f t="shared" si="233"/>
        <v>-2.3544224454084883E-2</v>
      </c>
      <c r="GF108" s="35">
        <v>109</v>
      </c>
      <c r="GG108" s="36">
        <f t="shared" si="234"/>
        <v>-1.2384835451356935E-2</v>
      </c>
      <c r="GH108" s="36">
        <f t="shared" si="235"/>
        <v>-1.1998855162644873E-2</v>
      </c>
      <c r="GI108" s="35">
        <v>110</v>
      </c>
      <c r="GJ108" s="36">
        <f t="shared" si="236"/>
        <v>-2.0040529691527809E-2</v>
      </c>
      <c r="GK108" s="36">
        <f t="shared" si="237"/>
        <v>-1.9627671504537147E-2</v>
      </c>
      <c r="GL108" s="35">
        <v>111</v>
      </c>
      <c r="GM108" s="36">
        <f t="shared" si="238"/>
        <v>-2.9994818512207644E-2</v>
      </c>
      <c r="GN108" s="36">
        <f t="shared" si="239"/>
        <v>-2.8499066434065412E-2</v>
      </c>
      <c r="GO108" s="35">
        <v>112</v>
      </c>
      <c r="GP108" s="36">
        <f t="shared" si="240"/>
        <v>1.1033250097071345E-2</v>
      </c>
      <c r="GQ108" s="36">
        <f t="shared" si="241"/>
        <v>1.2508825519844891E-2</v>
      </c>
      <c r="GR108" s="35">
        <v>113</v>
      </c>
      <c r="GS108" s="36">
        <f t="shared" si="242"/>
        <v>3.2452499206684138E-2</v>
      </c>
      <c r="GT108" s="36">
        <f t="shared" si="243"/>
        <v>3.7596330632538866E-2</v>
      </c>
      <c r="GU108" s="35">
        <v>114</v>
      </c>
      <c r="GV108" s="36">
        <f t="shared" si="244"/>
        <v>4.2495075939370963E-2</v>
      </c>
      <c r="GW108" s="36">
        <f t="shared" si="245"/>
        <v>5.8447665967733542E-2</v>
      </c>
      <c r="GX108" s="35">
        <v>115</v>
      </c>
      <c r="GY108" s="36">
        <f t="shared" si="246"/>
        <v>-2.9037543498589002E-5</v>
      </c>
      <c r="GZ108" s="36">
        <f t="shared" si="247"/>
        <v>2.5034014590687548E-2</v>
      </c>
      <c r="HA108" s="35">
        <v>-1.2</v>
      </c>
      <c r="HB108" s="35">
        <v>-0.49</v>
      </c>
      <c r="HC108" s="35">
        <v>0.14000000000000001</v>
      </c>
      <c r="HD108" s="35">
        <v>1.56</v>
      </c>
      <c r="HE108" s="35">
        <v>-2.98</v>
      </c>
      <c r="HF108" s="35">
        <v>-1.01</v>
      </c>
      <c r="HG108" s="35">
        <v>0.85</v>
      </c>
      <c r="HH108" s="35">
        <v>3.14</v>
      </c>
    </row>
    <row r="109" spans="1:216" x14ac:dyDescent="0.2">
      <c r="A109" s="8">
        <v>99</v>
      </c>
      <c r="D109" s="8" t="s">
        <v>982</v>
      </c>
      <c r="E109" s="29"/>
      <c r="F109" s="29"/>
      <c r="G109" s="29"/>
      <c r="H109" s="29"/>
      <c r="I109" s="29"/>
      <c r="J109" s="29"/>
      <c r="K109" s="29"/>
      <c r="L109" s="29"/>
      <c r="M109" s="30"/>
      <c r="N109" s="30"/>
      <c r="O109" s="30"/>
      <c r="P109" s="30"/>
      <c r="Q109" s="30"/>
      <c r="R109" s="30"/>
      <c r="S109" s="30"/>
      <c r="T109" s="30"/>
      <c r="U109" s="31">
        <f t="shared" si="151"/>
        <v>0</v>
      </c>
      <c r="V109" s="31">
        <f t="shared" si="152"/>
        <v>0</v>
      </c>
      <c r="W109" s="31">
        <f t="shared" si="153"/>
        <v>0</v>
      </c>
      <c r="X109" s="31">
        <f t="shared" si="154"/>
        <v>0</v>
      </c>
      <c r="Y109" s="31">
        <f t="shared" si="155"/>
        <v>0</v>
      </c>
      <c r="Z109" s="31">
        <f t="shared" si="156"/>
        <v>0</v>
      </c>
      <c r="AA109" s="31">
        <f t="shared" si="157"/>
        <v>0</v>
      </c>
      <c r="AB109" s="31">
        <f t="shared" si="158"/>
        <v>0</v>
      </c>
      <c r="AC109" s="32">
        <f t="shared" si="138"/>
        <v>-1.4641977937706968E-2</v>
      </c>
      <c r="AD109" s="32">
        <f t="shared" si="139"/>
        <v>2.4910512713808348E-2</v>
      </c>
      <c r="AE109" s="32">
        <f t="shared" si="140"/>
        <v>4.5595616594547202E-2</v>
      </c>
      <c r="AF109" s="33">
        <f t="shared" si="159"/>
        <v>65.3</v>
      </c>
      <c r="AG109" s="33">
        <f t="shared" si="160"/>
        <v>75.400000000000006</v>
      </c>
      <c r="AH109" s="33">
        <f t="shared" si="161"/>
        <v>82.9</v>
      </c>
      <c r="AI109" s="33">
        <f t="shared" si="162"/>
        <v>88.3</v>
      </c>
      <c r="AJ109" s="33">
        <f t="shared" si="163"/>
        <v>91.5</v>
      </c>
      <c r="AK109" s="33">
        <f t="shared" si="164"/>
        <v>92.7</v>
      </c>
      <c r="AL109" s="33">
        <f t="shared" si="165"/>
        <v>92.5</v>
      </c>
      <c r="AM109" s="33">
        <f t="shared" si="166"/>
        <v>90.4</v>
      </c>
      <c r="AN109" s="32">
        <f t="shared" si="167"/>
        <v>1.5128685188023212</v>
      </c>
      <c r="AO109" s="34">
        <v>1</v>
      </c>
      <c r="AP109" s="35">
        <v>51.4</v>
      </c>
      <c r="AQ109" s="35">
        <v>62.6</v>
      </c>
      <c r="AR109" s="35">
        <v>70.8</v>
      </c>
      <c r="AS109" s="35">
        <v>81</v>
      </c>
      <c r="AT109" s="35">
        <v>90.4</v>
      </c>
      <c r="AU109" s="35">
        <v>96.2</v>
      </c>
      <c r="AV109" s="35">
        <v>94.7</v>
      </c>
      <c r="AW109" s="35">
        <v>92.3</v>
      </c>
      <c r="AX109" s="34">
        <v>2</v>
      </c>
      <c r="AY109" s="35">
        <v>59.5</v>
      </c>
      <c r="AZ109" s="35">
        <v>68.900000000000006</v>
      </c>
      <c r="BA109" s="35">
        <v>78.3</v>
      </c>
      <c r="BB109" s="35">
        <v>84.3</v>
      </c>
      <c r="BC109" s="35">
        <v>92.8</v>
      </c>
      <c r="BD109" s="35">
        <v>96.3</v>
      </c>
      <c r="BE109" s="35">
        <v>94</v>
      </c>
      <c r="BF109" s="35">
        <v>90</v>
      </c>
      <c r="BG109" s="34">
        <v>3</v>
      </c>
      <c r="BH109" s="35">
        <v>59.8</v>
      </c>
      <c r="BI109" s="35">
        <v>71.099999999999994</v>
      </c>
      <c r="BJ109" s="35">
        <v>80.8</v>
      </c>
      <c r="BK109" s="35">
        <v>88</v>
      </c>
      <c r="BL109" s="35">
        <v>95</v>
      </c>
      <c r="BM109" s="35">
        <v>94.4</v>
      </c>
      <c r="BN109" s="35">
        <v>94.1</v>
      </c>
      <c r="BO109" s="35">
        <v>89</v>
      </c>
      <c r="BP109" s="34">
        <v>4</v>
      </c>
      <c r="BQ109" s="35">
        <v>65.400000000000006</v>
      </c>
      <c r="BR109" s="35">
        <v>77.2</v>
      </c>
      <c r="BS109" s="35">
        <v>84.5</v>
      </c>
      <c r="BT109" s="35">
        <v>89.8</v>
      </c>
      <c r="BU109" s="35">
        <v>95.5</v>
      </c>
      <c r="BV109" s="35">
        <v>94.3</v>
      </c>
      <c r="BW109" s="35">
        <v>92.5</v>
      </c>
      <c r="BX109" s="35">
        <v>88.8</v>
      </c>
      <c r="BY109" s="34">
        <v>5</v>
      </c>
      <c r="BZ109" s="35">
        <v>65.3</v>
      </c>
      <c r="CA109" s="35">
        <v>77.400000000000006</v>
      </c>
      <c r="CB109" s="35">
        <v>86.5</v>
      </c>
      <c r="CC109" s="35">
        <v>92.5</v>
      </c>
      <c r="CD109" s="35">
        <v>96.4</v>
      </c>
      <c r="CE109" s="35">
        <v>93</v>
      </c>
      <c r="CF109" s="35">
        <v>90.4</v>
      </c>
      <c r="CG109" s="35">
        <v>83.7</v>
      </c>
      <c r="CH109" s="34">
        <v>6</v>
      </c>
      <c r="CI109" s="35">
        <v>70.7</v>
      </c>
      <c r="CJ109" s="35">
        <v>82</v>
      </c>
      <c r="CK109" s="35">
        <v>89.3</v>
      </c>
      <c r="CL109" s="35">
        <v>93.3</v>
      </c>
      <c r="CM109" s="35">
        <v>95.5</v>
      </c>
      <c r="CN109" s="35">
        <v>93</v>
      </c>
      <c r="CO109" s="35">
        <v>90.1</v>
      </c>
      <c r="CP109" s="35">
        <v>83</v>
      </c>
      <c r="CQ109" s="34">
        <v>7</v>
      </c>
      <c r="CR109" s="35">
        <v>75.599999999999994</v>
      </c>
      <c r="CS109" s="35">
        <v>84.2</v>
      </c>
      <c r="CT109" s="35">
        <v>90.1</v>
      </c>
      <c r="CU109" s="35">
        <v>93.6</v>
      </c>
      <c r="CV109" s="35">
        <v>96.2</v>
      </c>
      <c r="CW109" s="35">
        <v>91.3</v>
      </c>
      <c r="CX109" s="35">
        <v>87.9</v>
      </c>
      <c r="CY109" s="35">
        <v>81.900000000000006</v>
      </c>
      <c r="CZ109" s="34">
        <v>8</v>
      </c>
      <c r="DA109" s="35">
        <v>77.599999999999994</v>
      </c>
      <c r="DB109" s="35">
        <v>88</v>
      </c>
      <c r="DC109" s="35">
        <v>93.4</v>
      </c>
      <c r="DD109" s="35">
        <v>93.8</v>
      </c>
      <c r="DE109" s="35">
        <v>94.2</v>
      </c>
      <c r="DF109" s="35">
        <v>91.4</v>
      </c>
      <c r="DG109" s="35">
        <v>87.9</v>
      </c>
      <c r="DH109" s="35">
        <v>79.900000000000006</v>
      </c>
      <c r="DI109" s="35">
        <v>1</v>
      </c>
      <c r="DJ109" s="36">
        <f t="shared" si="168"/>
        <v>51.4</v>
      </c>
      <c r="DK109" s="36">
        <f t="shared" si="169"/>
        <v>62.6</v>
      </c>
      <c r="DL109" s="36">
        <f t="shared" si="170"/>
        <v>70.8</v>
      </c>
      <c r="DM109" s="36">
        <f t="shared" si="171"/>
        <v>81</v>
      </c>
      <c r="DN109" s="36">
        <f t="shared" si="172"/>
        <v>90.4</v>
      </c>
      <c r="DO109" s="36">
        <f t="shared" si="173"/>
        <v>96.2</v>
      </c>
      <c r="DP109" s="36">
        <f t="shared" si="174"/>
        <v>94.7</v>
      </c>
      <c r="DQ109" s="36">
        <f t="shared" si="175"/>
        <v>92.3</v>
      </c>
      <c r="DR109" s="35">
        <v>110</v>
      </c>
      <c r="DS109" s="36">
        <f t="shared" si="176"/>
        <v>59.5</v>
      </c>
      <c r="DT109" s="36">
        <f t="shared" si="177"/>
        <v>68.900000000000006</v>
      </c>
      <c r="DU109" s="36">
        <f t="shared" si="178"/>
        <v>78.3</v>
      </c>
      <c r="DV109" s="36">
        <f t="shared" si="179"/>
        <v>84.3</v>
      </c>
      <c r="DW109" s="36">
        <f t="shared" si="180"/>
        <v>92.8</v>
      </c>
      <c r="DX109" s="36">
        <f t="shared" si="181"/>
        <v>96.3</v>
      </c>
      <c r="DY109" s="36">
        <f t="shared" si="182"/>
        <v>94</v>
      </c>
      <c r="DZ109" s="36">
        <f t="shared" si="183"/>
        <v>90</v>
      </c>
      <c r="EA109" s="35">
        <v>111</v>
      </c>
      <c r="EB109" s="36">
        <f t="shared" si="184"/>
        <v>59.8</v>
      </c>
      <c r="EC109" s="36">
        <f t="shared" si="185"/>
        <v>71.099999999999994</v>
      </c>
      <c r="ED109" s="36">
        <f t="shared" si="186"/>
        <v>80.8</v>
      </c>
      <c r="EE109" s="36">
        <f t="shared" si="187"/>
        <v>88</v>
      </c>
      <c r="EF109" s="36">
        <f t="shared" si="188"/>
        <v>95</v>
      </c>
      <c r="EG109" s="36">
        <f t="shared" si="189"/>
        <v>94.4</v>
      </c>
      <c r="EH109" s="36">
        <f t="shared" si="190"/>
        <v>94.1</v>
      </c>
      <c r="EI109" s="36">
        <f t="shared" si="191"/>
        <v>89</v>
      </c>
      <c r="EJ109" s="35">
        <v>112</v>
      </c>
      <c r="EK109" s="36">
        <f t="shared" si="192"/>
        <v>65.400000000000006</v>
      </c>
      <c r="EL109" s="36">
        <f t="shared" si="193"/>
        <v>77.2</v>
      </c>
      <c r="EM109" s="36">
        <f t="shared" si="194"/>
        <v>84.5</v>
      </c>
      <c r="EN109" s="36">
        <f t="shared" si="195"/>
        <v>89.8</v>
      </c>
      <c r="EO109" s="36">
        <f t="shared" si="196"/>
        <v>95.5</v>
      </c>
      <c r="EP109" s="36">
        <f t="shared" si="197"/>
        <v>94.3</v>
      </c>
      <c r="EQ109" s="36">
        <f t="shared" si="198"/>
        <v>92.5</v>
      </c>
      <c r="ER109" s="36">
        <f t="shared" si="199"/>
        <v>88.8</v>
      </c>
      <c r="ES109" s="35">
        <v>113</v>
      </c>
      <c r="ET109" s="36">
        <f t="shared" si="200"/>
        <v>65.3</v>
      </c>
      <c r="EU109" s="36">
        <f t="shared" si="201"/>
        <v>77.400000000000006</v>
      </c>
      <c r="EV109" s="36">
        <f t="shared" si="202"/>
        <v>86.5</v>
      </c>
      <c r="EW109" s="36">
        <f t="shared" si="203"/>
        <v>92.5</v>
      </c>
      <c r="EX109" s="36">
        <f t="shared" si="204"/>
        <v>96.4</v>
      </c>
      <c r="EY109" s="36">
        <f t="shared" si="205"/>
        <v>93</v>
      </c>
      <c r="EZ109" s="36">
        <f t="shared" si="206"/>
        <v>90.4</v>
      </c>
      <c r="FA109" s="36">
        <f t="shared" si="207"/>
        <v>83.7</v>
      </c>
      <c r="FB109" s="35">
        <v>114</v>
      </c>
      <c r="FC109" s="36">
        <f t="shared" si="208"/>
        <v>70.7</v>
      </c>
      <c r="FD109" s="36">
        <f t="shared" si="209"/>
        <v>82</v>
      </c>
      <c r="FE109" s="36">
        <f t="shared" si="210"/>
        <v>89.3</v>
      </c>
      <c r="FF109" s="36">
        <f t="shared" si="211"/>
        <v>93.3</v>
      </c>
      <c r="FG109" s="36">
        <f t="shared" si="212"/>
        <v>95.5</v>
      </c>
      <c r="FH109" s="36">
        <f t="shared" si="213"/>
        <v>93</v>
      </c>
      <c r="FI109" s="36">
        <f t="shared" si="214"/>
        <v>90.1</v>
      </c>
      <c r="FJ109" s="36">
        <f t="shared" si="215"/>
        <v>83</v>
      </c>
      <c r="FK109" s="35">
        <v>115</v>
      </c>
      <c r="FL109" s="36">
        <f t="shared" si="216"/>
        <v>75.599999999999994</v>
      </c>
      <c r="FM109" s="36">
        <f t="shared" si="217"/>
        <v>84.2</v>
      </c>
      <c r="FN109" s="36">
        <f t="shared" si="218"/>
        <v>90.1</v>
      </c>
      <c r="FO109" s="36">
        <f t="shared" si="219"/>
        <v>93.6</v>
      </c>
      <c r="FP109" s="36">
        <f t="shared" si="220"/>
        <v>96.2</v>
      </c>
      <c r="FQ109" s="36">
        <f t="shared" si="221"/>
        <v>91.3</v>
      </c>
      <c r="FR109" s="36">
        <f t="shared" si="222"/>
        <v>87.9</v>
      </c>
      <c r="FS109" s="36">
        <f t="shared" si="223"/>
        <v>81.900000000000006</v>
      </c>
      <c r="FT109" s="35">
        <v>116</v>
      </c>
      <c r="FU109" s="36">
        <f t="shared" si="224"/>
        <v>77.599999999999994</v>
      </c>
      <c r="FV109" s="36">
        <f t="shared" si="225"/>
        <v>88</v>
      </c>
      <c r="FW109" s="36">
        <f t="shared" si="226"/>
        <v>93.4</v>
      </c>
      <c r="FX109" s="36">
        <f t="shared" si="227"/>
        <v>93.8</v>
      </c>
      <c r="FY109" s="36">
        <f t="shared" si="228"/>
        <v>94.2</v>
      </c>
      <c r="FZ109" s="36">
        <f t="shared" si="229"/>
        <v>91.4</v>
      </c>
      <c r="GA109" s="36">
        <f t="shared" si="230"/>
        <v>87.9</v>
      </c>
      <c r="GB109" s="36">
        <f t="shared" si="231"/>
        <v>79.900000000000006</v>
      </c>
      <c r="GC109" s="35">
        <v>109</v>
      </c>
      <c r="GD109" s="36">
        <f t="shared" si="232"/>
        <v>-2.3603849250278586E-2</v>
      </c>
      <c r="GE109" s="36">
        <f t="shared" si="233"/>
        <v>-2.3544224454084883E-2</v>
      </c>
      <c r="GF109" s="35">
        <v>110</v>
      </c>
      <c r="GG109" s="36">
        <f t="shared" si="234"/>
        <v>-1.2384835451356935E-2</v>
      </c>
      <c r="GH109" s="36">
        <f t="shared" si="235"/>
        <v>-1.1998855162644873E-2</v>
      </c>
      <c r="GI109" s="35">
        <v>111</v>
      </c>
      <c r="GJ109" s="36">
        <f t="shared" si="236"/>
        <v>-2.0040529691527809E-2</v>
      </c>
      <c r="GK109" s="36">
        <f t="shared" si="237"/>
        <v>-1.9627671504537147E-2</v>
      </c>
      <c r="GL109" s="35">
        <v>112</v>
      </c>
      <c r="GM109" s="36">
        <f t="shared" si="238"/>
        <v>-2.9994818512207644E-2</v>
      </c>
      <c r="GN109" s="36">
        <f t="shared" si="239"/>
        <v>-2.8499066434065412E-2</v>
      </c>
      <c r="GO109" s="35">
        <v>113</v>
      </c>
      <c r="GP109" s="36">
        <f t="shared" si="240"/>
        <v>1.1033250097071345E-2</v>
      </c>
      <c r="GQ109" s="36">
        <f t="shared" si="241"/>
        <v>1.2508825519844891E-2</v>
      </c>
      <c r="GR109" s="35">
        <v>114</v>
      </c>
      <c r="GS109" s="36">
        <f t="shared" si="242"/>
        <v>3.2452499206684138E-2</v>
      </c>
      <c r="GT109" s="36">
        <f t="shared" si="243"/>
        <v>3.7596330632538866E-2</v>
      </c>
      <c r="GU109" s="35">
        <v>115</v>
      </c>
      <c r="GV109" s="36">
        <f t="shared" si="244"/>
        <v>4.2495075939370963E-2</v>
      </c>
      <c r="GW109" s="36">
        <f t="shared" si="245"/>
        <v>5.8447665967733542E-2</v>
      </c>
      <c r="GX109" s="35">
        <v>116</v>
      </c>
      <c r="GY109" s="36">
        <f t="shared" si="246"/>
        <v>-2.9037543498589002E-5</v>
      </c>
      <c r="GZ109" s="36">
        <f t="shared" si="247"/>
        <v>2.5034014590687548E-2</v>
      </c>
      <c r="HA109" s="35">
        <v>-1.2</v>
      </c>
      <c r="HB109" s="35">
        <v>-0.49</v>
      </c>
      <c r="HC109" s="35">
        <v>0.14000000000000001</v>
      </c>
      <c r="HD109" s="35">
        <v>1.56</v>
      </c>
      <c r="HE109" s="35">
        <v>-2.98</v>
      </c>
      <c r="HF109" s="35">
        <v>-1.01</v>
      </c>
      <c r="HG109" s="35">
        <v>0.85</v>
      </c>
      <c r="HH109" s="35">
        <v>3.14</v>
      </c>
    </row>
    <row r="110" spans="1:216" x14ac:dyDescent="0.2">
      <c r="A110" s="8">
        <v>100</v>
      </c>
      <c r="D110" s="8" t="s">
        <v>983</v>
      </c>
      <c r="E110" s="29"/>
      <c r="F110" s="29"/>
      <c r="G110" s="29"/>
      <c r="H110" s="29"/>
      <c r="I110" s="29"/>
      <c r="J110" s="29"/>
      <c r="K110" s="29"/>
      <c r="L110" s="29"/>
      <c r="M110" s="30"/>
      <c r="N110" s="30"/>
      <c r="O110" s="30"/>
      <c r="P110" s="30"/>
      <c r="Q110" s="30"/>
      <c r="R110" s="30"/>
      <c r="S110" s="30"/>
      <c r="T110" s="30"/>
      <c r="U110" s="31">
        <f t="shared" si="151"/>
        <v>0</v>
      </c>
      <c r="V110" s="31">
        <f t="shared" si="152"/>
        <v>0</v>
      </c>
      <c r="W110" s="31">
        <f t="shared" si="153"/>
        <v>0</v>
      </c>
      <c r="X110" s="31">
        <f t="shared" si="154"/>
        <v>0</v>
      </c>
      <c r="Y110" s="31">
        <f t="shared" si="155"/>
        <v>0</v>
      </c>
      <c r="Z110" s="31">
        <f t="shared" si="156"/>
        <v>0</v>
      </c>
      <c r="AA110" s="31">
        <f t="shared" si="157"/>
        <v>0</v>
      </c>
      <c r="AB110" s="31">
        <f t="shared" si="158"/>
        <v>0</v>
      </c>
      <c r="AC110" s="32">
        <f t="shared" si="138"/>
        <v>-1.4641977937706968E-2</v>
      </c>
      <c r="AD110" s="32">
        <f t="shared" si="139"/>
        <v>2.4910512713808348E-2</v>
      </c>
      <c r="AE110" s="32">
        <f t="shared" si="140"/>
        <v>4.5595616594547202E-2</v>
      </c>
      <c r="AF110" s="33">
        <f t="shared" si="159"/>
        <v>65.3</v>
      </c>
      <c r="AG110" s="33">
        <f t="shared" si="160"/>
        <v>75.400000000000006</v>
      </c>
      <c r="AH110" s="33">
        <f t="shared" si="161"/>
        <v>82.9</v>
      </c>
      <c r="AI110" s="33">
        <f t="shared" si="162"/>
        <v>88.3</v>
      </c>
      <c r="AJ110" s="33">
        <f t="shared" si="163"/>
        <v>91.5</v>
      </c>
      <c r="AK110" s="33">
        <f t="shared" si="164"/>
        <v>92.7</v>
      </c>
      <c r="AL110" s="33">
        <f t="shared" si="165"/>
        <v>92.5</v>
      </c>
      <c r="AM110" s="33">
        <f t="shared" si="166"/>
        <v>90.4</v>
      </c>
      <c r="AN110" s="32">
        <f t="shared" si="167"/>
        <v>1.5128685188023212</v>
      </c>
      <c r="AO110" s="34">
        <v>1</v>
      </c>
      <c r="AP110" s="35">
        <v>51.4</v>
      </c>
      <c r="AQ110" s="35">
        <v>62.6</v>
      </c>
      <c r="AR110" s="35">
        <v>70.8</v>
      </c>
      <c r="AS110" s="35">
        <v>81</v>
      </c>
      <c r="AT110" s="35">
        <v>90.4</v>
      </c>
      <c r="AU110" s="35">
        <v>96.2</v>
      </c>
      <c r="AV110" s="35">
        <v>94.7</v>
      </c>
      <c r="AW110" s="35">
        <v>92.3</v>
      </c>
      <c r="AX110" s="34">
        <v>2</v>
      </c>
      <c r="AY110" s="35">
        <v>59.5</v>
      </c>
      <c r="AZ110" s="35">
        <v>68.900000000000006</v>
      </c>
      <c r="BA110" s="35">
        <v>78.3</v>
      </c>
      <c r="BB110" s="35">
        <v>84.3</v>
      </c>
      <c r="BC110" s="35">
        <v>92.8</v>
      </c>
      <c r="BD110" s="35">
        <v>96.3</v>
      </c>
      <c r="BE110" s="35">
        <v>94</v>
      </c>
      <c r="BF110" s="35">
        <v>90</v>
      </c>
      <c r="BG110" s="34">
        <v>3</v>
      </c>
      <c r="BH110" s="35">
        <v>59.8</v>
      </c>
      <c r="BI110" s="35">
        <v>71.099999999999994</v>
      </c>
      <c r="BJ110" s="35">
        <v>80.8</v>
      </c>
      <c r="BK110" s="35">
        <v>88</v>
      </c>
      <c r="BL110" s="35">
        <v>95</v>
      </c>
      <c r="BM110" s="35">
        <v>94.4</v>
      </c>
      <c r="BN110" s="35">
        <v>94.1</v>
      </c>
      <c r="BO110" s="35">
        <v>89</v>
      </c>
      <c r="BP110" s="34">
        <v>4</v>
      </c>
      <c r="BQ110" s="35">
        <v>65.400000000000006</v>
      </c>
      <c r="BR110" s="35">
        <v>77.2</v>
      </c>
      <c r="BS110" s="35">
        <v>84.5</v>
      </c>
      <c r="BT110" s="35">
        <v>89.8</v>
      </c>
      <c r="BU110" s="35">
        <v>95.5</v>
      </c>
      <c r="BV110" s="35">
        <v>94.3</v>
      </c>
      <c r="BW110" s="35">
        <v>92.5</v>
      </c>
      <c r="BX110" s="35">
        <v>88.8</v>
      </c>
      <c r="BY110" s="34">
        <v>5</v>
      </c>
      <c r="BZ110" s="35">
        <v>65.3</v>
      </c>
      <c r="CA110" s="35">
        <v>77.400000000000006</v>
      </c>
      <c r="CB110" s="35">
        <v>86.5</v>
      </c>
      <c r="CC110" s="35">
        <v>92.5</v>
      </c>
      <c r="CD110" s="35">
        <v>96.4</v>
      </c>
      <c r="CE110" s="35">
        <v>93</v>
      </c>
      <c r="CF110" s="35">
        <v>90.4</v>
      </c>
      <c r="CG110" s="35">
        <v>83.7</v>
      </c>
      <c r="CH110" s="34">
        <v>6</v>
      </c>
      <c r="CI110" s="35">
        <v>70.7</v>
      </c>
      <c r="CJ110" s="35">
        <v>82</v>
      </c>
      <c r="CK110" s="35">
        <v>89.3</v>
      </c>
      <c r="CL110" s="35">
        <v>93.3</v>
      </c>
      <c r="CM110" s="35">
        <v>95.5</v>
      </c>
      <c r="CN110" s="35">
        <v>93</v>
      </c>
      <c r="CO110" s="35">
        <v>90.1</v>
      </c>
      <c r="CP110" s="35">
        <v>83</v>
      </c>
      <c r="CQ110" s="34">
        <v>7</v>
      </c>
      <c r="CR110" s="35">
        <v>75.599999999999994</v>
      </c>
      <c r="CS110" s="35">
        <v>84.2</v>
      </c>
      <c r="CT110" s="35">
        <v>90.1</v>
      </c>
      <c r="CU110" s="35">
        <v>93.6</v>
      </c>
      <c r="CV110" s="35">
        <v>96.2</v>
      </c>
      <c r="CW110" s="35">
        <v>91.3</v>
      </c>
      <c r="CX110" s="35">
        <v>87.9</v>
      </c>
      <c r="CY110" s="35">
        <v>81.900000000000006</v>
      </c>
      <c r="CZ110" s="34">
        <v>8</v>
      </c>
      <c r="DA110" s="35">
        <v>77.599999999999994</v>
      </c>
      <c r="DB110" s="35">
        <v>88</v>
      </c>
      <c r="DC110" s="35">
        <v>93.4</v>
      </c>
      <c r="DD110" s="35">
        <v>93.8</v>
      </c>
      <c r="DE110" s="35">
        <v>94.2</v>
      </c>
      <c r="DF110" s="35">
        <v>91.4</v>
      </c>
      <c r="DG110" s="35">
        <v>87.9</v>
      </c>
      <c r="DH110" s="35">
        <v>79.900000000000006</v>
      </c>
      <c r="DI110" s="35">
        <v>1</v>
      </c>
      <c r="DJ110" s="36">
        <f t="shared" si="168"/>
        <v>51.4</v>
      </c>
      <c r="DK110" s="36">
        <f t="shared" si="169"/>
        <v>62.6</v>
      </c>
      <c r="DL110" s="36">
        <f t="shared" si="170"/>
        <v>70.8</v>
      </c>
      <c r="DM110" s="36">
        <f t="shared" si="171"/>
        <v>81</v>
      </c>
      <c r="DN110" s="36">
        <f t="shared" si="172"/>
        <v>90.4</v>
      </c>
      <c r="DO110" s="36">
        <f t="shared" si="173"/>
        <v>96.2</v>
      </c>
      <c r="DP110" s="36">
        <f t="shared" si="174"/>
        <v>94.7</v>
      </c>
      <c r="DQ110" s="36">
        <f t="shared" si="175"/>
        <v>92.3</v>
      </c>
      <c r="DR110" s="35">
        <v>111</v>
      </c>
      <c r="DS110" s="36">
        <f t="shared" si="176"/>
        <v>59.5</v>
      </c>
      <c r="DT110" s="36">
        <f t="shared" si="177"/>
        <v>68.900000000000006</v>
      </c>
      <c r="DU110" s="36">
        <f t="shared" si="178"/>
        <v>78.3</v>
      </c>
      <c r="DV110" s="36">
        <f t="shared" si="179"/>
        <v>84.3</v>
      </c>
      <c r="DW110" s="36">
        <f t="shared" si="180"/>
        <v>92.8</v>
      </c>
      <c r="DX110" s="36">
        <f t="shared" si="181"/>
        <v>96.3</v>
      </c>
      <c r="DY110" s="36">
        <f t="shared" si="182"/>
        <v>94</v>
      </c>
      <c r="DZ110" s="36">
        <f t="shared" si="183"/>
        <v>90</v>
      </c>
      <c r="EA110" s="35">
        <v>112</v>
      </c>
      <c r="EB110" s="36">
        <f t="shared" si="184"/>
        <v>59.8</v>
      </c>
      <c r="EC110" s="36">
        <f t="shared" si="185"/>
        <v>71.099999999999994</v>
      </c>
      <c r="ED110" s="36">
        <f t="shared" si="186"/>
        <v>80.8</v>
      </c>
      <c r="EE110" s="36">
        <f t="shared" si="187"/>
        <v>88</v>
      </c>
      <c r="EF110" s="36">
        <f t="shared" si="188"/>
        <v>95</v>
      </c>
      <c r="EG110" s="36">
        <f t="shared" si="189"/>
        <v>94.4</v>
      </c>
      <c r="EH110" s="36">
        <f t="shared" si="190"/>
        <v>94.1</v>
      </c>
      <c r="EI110" s="36">
        <f t="shared" si="191"/>
        <v>89</v>
      </c>
      <c r="EJ110" s="35">
        <v>113</v>
      </c>
      <c r="EK110" s="36">
        <f t="shared" si="192"/>
        <v>65.400000000000006</v>
      </c>
      <c r="EL110" s="36">
        <f t="shared" si="193"/>
        <v>77.2</v>
      </c>
      <c r="EM110" s="36">
        <f t="shared" si="194"/>
        <v>84.5</v>
      </c>
      <c r="EN110" s="36">
        <f t="shared" si="195"/>
        <v>89.8</v>
      </c>
      <c r="EO110" s="36">
        <f t="shared" si="196"/>
        <v>95.5</v>
      </c>
      <c r="EP110" s="36">
        <f t="shared" si="197"/>
        <v>94.3</v>
      </c>
      <c r="EQ110" s="36">
        <f t="shared" si="198"/>
        <v>92.5</v>
      </c>
      <c r="ER110" s="36">
        <f t="shared" si="199"/>
        <v>88.8</v>
      </c>
      <c r="ES110" s="35">
        <v>114</v>
      </c>
      <c r="ET110" s="36">
        <f t="shared" si="200"/>
        <v>65.3</v>
      </c>
      <c r="EU110" s="36">
        <f t="shared" si="201"/>
        <v>77.400000000000006</v>
      </c>
      <c r="EV110" s="36">
        <f t="shared" si="202"/>
        <v>86.5</v>
      </c>
      <c r="EW110" s="36">
        <f t="shared" si="203"/>
        <v>92.5</v>
      </c>
      <c r="EX110" s="36">
        <f t="shared" si="204"/>
        <v>96.4</v>
      </c>
      <c r="EY110" s="36">
        <f t="shared" si="205"/>
        <v>93</v>
      </c>
      <c r="EZ110" s="36">
        <f t="shared" si="206"/>
        <v>90.4</v>
      </c>
      <c r="FA110" s="36">
        <f t="shared" si="207"/>
        <v>83.7</v>
      </c>
      <c r="FB110" s="35">
        <v>115</v>
      </c>
      <c r="FC110" s="36">
        <f t="shared" si="208"/>
        <v>70.7</v>
      </c>
      <c r="FD110" s="36">
        <f t="shared" si="209"/>
        <v>82</v>
      </c>
      <c r="FE110" s="36">
        <f t="shared" si="210"/>
        <v>89.3</v>
      </c>
      <c r="FF110" s="36">
        <f t="shared" si="211"/>
        <v>93.3</v>
      </c>
      <c r="FG110" s="36">
        <f t="shared" si="212"/>
        <v>95.5</v>
      </c>
      <c r="FH110" s="36">
        <f t="shared" si="213"/>
        <v>93</v>
      </c>
      <c r="FI110" s="36">
        <f t="shared" si="214"/>
        <v>90.1</v>
      </c>
      <c r="FJ110" s="36">
        <f t="shared" si="215"/>
        <v>83</v>
      </c>
      <c r="FK110" s="35">
        <v>116</v>
      </c>
      <c r="FL110" s="36">
        <f t="shared" si="216"/>
        <v>75.599999999999994</v>
      </c>
      <c r="FM110" s="36">
        <f t="shared" si="217"/>
        <v>84.2</v>
      </c>
      <c r="FN110" s="36">
        <f t="shared" si="218"/>
        <v>90.1</v>
      </c>
      <c r="FO110" s="36">
        <f t="shared" si="219"/>
        <v>93.6</v>
      </c>
      <c r="FP110" s="36">
        <f t="shared" si="220"/>
        <v>96.2</v>
      </c>
      <c r="FQ110" s="36">
        <f t="shared" si="221"/>
        <v>91.3</v>
      </c>
      <c r="FR110" s="36">
        <f t="shared" si="222"/>
        <v>87.9</v>
      </c>
      <c r="FS110" s="36">
        <f t="shared" si="223"/>
        <v>81.900000000000006</v>
      </c>
      <c r="FT110" s="35">
        <v>117</v>
      </c>
      <c r="FU110" s="36">
        <f t="shared" si="224"/>
        <v>77.599999999999994</v>
      </c>
      <c r="FV110" s="36">
        <f t="shared" si="225"/>
        <v>88</v>
      </c>
      <c r="FW110" s="36">
        <f t="shared" si="226"/>
        <v>93.4</v>
      </c>
      <c r="FX110" s="36">
        <f t="shared" si="227"/>
        <v>93.8</v>
      </c>
      <c r="FY110" s="36">
        <f t="shared" si="228"/>
        <v>94.2</v>
      </c>
      <c r="FZ110" s="36">
        <f t="shared" si="229"/>
        <v>91.4</v>
      </c>
      <c r="GA110" s="36">
        <f t="shared" si="230"/>
        <v>87.9</v>
      </c>
      <c r="GB110" s="36">
        <f t="shared" si="231"/>
        <v>79.900000000000006</v>
      </c>
      <c r="GC110" s="35">
        <v>110</v>
      </c>
      <c r="GD110" s="36">
        <f t="shared" si="232"/>
        <v>-2.3603849250278586E-2</v>
      </c>
      <c r="GE110" s="36">
        <f t="shared" si="233"/>
        <v>-2.3544224454084883E-2</v>
      </c>
      <c r="GF110" s="35">
        <v>111</v>
      </c>
      <c r="GG110" s="36">
        <f t="shared" si="234"/>
        <v>-1.2384835451356935E-2</v>
      </c>
      <c r="GH110" s="36">
        <f t="shared" si="235"/>
        <v>-1.1998855162644873E-2</v>
      </c>
      <c r="GI110" s="35">
        <v>112</v>
      </c>
      <c r="GJ110" s="36">
        <f t="shared" si="236"/>
        <v>-2.0040529691527809E-2</v>
      </c>
      <c r="GK110" s="36">
        <f t="shared" si="237"/>
        <v>-1.9627671504537147E-2</v>
      </c>
      <c r="GL110" s="35">
        <v>113</v>
      </c>
      <c r="GM110" s="36">
        <f t="shared" si="238"/>
        <v>-2.9994818512207644E-2</v>
      </c>
      <c r="GN110" s="36">
        <f t="shared" si="239"/>
        <v>-2.8499066434065412E-2</v>
      </c>
      <c r="GO110" s="35">
        <v>114</v>
      </c>
      <c r="GP110" s="36">
        <f t="shared" si="240"/>
        <v>1.1033250097071345E-2</v>
      </c>
      <c r="GQ110" s="36">
        <f t="shared" si="241"/>
        <v>1.2508825519844891E-2</v>
      </c>
      <c r="GR110" s="35">
        <v>115</v>
      </c>
      <c r="GS110" s="36">
        <f t="shared" si="242"/>
        <v>3.2452499206684138E-2</v>
      </c>
      <c r="GT110" s="36">
        <f t="shared" si="243"/>
        <v>3.7596330632538866E-2</v>
      </c>
      <c r="GU110" s="35">
        <v>116</v>
      </c>
      <c r="GV110" s="36">
        <f t="shared" si="244"/>
        <v>4.2495075939370963E-2</v>
      </c>
      <c r="GW110" s="36">
        <f t="shared" si="245"/>
        <v>5.8447665967733542E-2</v>
      </c>
      <c r="GX110" s="35">
        <v>117</v>
      </c>
      <c r="GY110" s="36">
        <f t="shared" si="246"/>
        <v>-2.9037543498589002E-5</v>
      </c>
      <c r="GZ110" s="36">
        <f t="shared" si="247"/>
        <v>2.5034014590687548E-2</v>
      </c>
      <c r="HA110" s="35">
        <v>-1.2</v>
      </c>
      <c r="HB110" s="35">
        <v>-0.49</v>
      </c>
      <c r="HC110" s="35">
        <v>0.14000000000000001</v>
      </c>
      <c r="HD110" s="35">
        <v>1.56</v>
      </c>
      <c r="HE110" s="35">
        <v>-2.98</v>
      </c>
      <c r="HF110" s="35">
        <v>-1.01</v>
      </c>
      <c r="HG110" s="35">
        <v>0.85</v>
      </c>
      <c r="HH110" s="35">
        <v>3.14</v>
      </c>
    </row>
    <row r="111" spans="1:216" x14ac:dyDescent="0.2">
      <c r="A111" s="8">
        <v>101</v>
      </c>
      <c r="D111" s="8" t="s">
        <v>984</v>
      </c>
      <c r="E111" s="29"/>
      <c r="F111" s="29"/>
      <c r="G111" s="29"/>
      <c r="H111" s="29"/>
      <c r="I111" s="29"/>
      <c r="J111" s="29"/>
      <c r="K111" s="29"/>
      <c r="L111" s="29"/>
      <c r="M111" s="30"/>
      <c r="N111" s="30"/>
      <c r="O111" s="30"/>
      <c r="P111" s="30"/>
      <c r="Q111" s="30"/>
      <c r="R111" s="30"/>
      <c r="S111" s="30"/>
      <c r="T111" s="30"/>
      <c r="U111" s="31">
        <f t="shared" si="151"/>
        <v>0</v>
      </c>
      <c r="V111" s="31">
        <f t="shared" si="152"/>
        <v>0</v>
      </c>
      <c r="W111" s="31">
        <f t="shared" si="153"/>
        <v>0</v>
      </c>
      <c r="X111" s="31">
        <f t="shared" si="154"/>
        <v>0</v>
      </c>
      <c r="Y111" s="31">
        <f t="shared" si="155"/>
        <v>0</v>
      </c>
      <c r="Z111" s="31">
        <f t="shared" si="156"/>
        <v>0</v>
      </c>
      <c r="AA111" s="31">
        <f t="shared" si="157"/>
        <v>0</v>
      </c>
      <c r="AB111" s="31">
        <f t="shared" si="158"/>
        <v>0</v>
      </c>
      <c r="AC111" s="32">
        <f t="shared" si="138"/>
        <v>-1.4641977937706968E-2</v>
      </c>
      <c r="AD111" s="32">
        <f t="shared" si="139"/>
        <v>2.4910512713808348E-2</v>
      </c>
      <c r="AE111" s="32">
        <f t="shared" si="140"/>
        <v>4.5595616594547202E-2</v>
      </c>
      <c r="AF111" s="33">
        <f t="shared" si="159"/>
        <v>65.3</v>
      </c>
      <c r="AG111" s="33">
        <f t="shared" si="160"/>
        <v>75.400000000000006</v>
      </c>
      <c r="AH111" s="33">
        <f t="shared" si="161"/>
        <v>82.9</v>
      </c>
      <c r="AI111" s="33">
        <f t="shared" si="162"/>
        <v>88.3</v>
      </c>
      <c r="AJ111" s="33">
        <f t="shared" si="163"/>
        <v>91.5</v>
      </c>
      <c r="AK111" s="33">
        <f t="shared" si="164"/>
        <v>92.7</v>
      </c>
      <c r="AL111" s="33">
        <f t="shared" si="165"/>
        <v>92.5</v>
      </c>
      <c r="AM111" s="33">
        <f t="shared" si="166"/>
        <v>90.4</v>
      </c>
      <c r="AN111" s="32">
        <f t="shared" si="167"/>
        <v>1.5128685188023212</v>
      </c>
      <c r="AO111" s="34">
        <v>1</v>
      </c>
      <c r="AP111" s="35">
        <v>51.4</v>
      </c>
      <c r="AQ111" s="35">
        <v>62.6</v>
      </c>
      <c r="AR111" s="35">
        <v>70.8</v>
      </c>
      <c r="AS111" s="35">
        <v>81</v>
      </c>
      <c r="AT111" s="35">
        <v>90.4</v>
      </c>
      <c r="AU111" s="35">
        <v>96.2</v>
      </c>
      <c r="AV111" s="35">
        <v>94.7</v>
      </c>
      <c r="AW111" s="35">
        <v>92.3</v>
      </c>
      <c r="AX111" s="34">
        <v>2</v>
      </c>
      <c r="AY111" s="35">
        <v>59.5</v>
      </c>
      <c r="AZ111" s="35">
        <v>68.900000000000006</v>
      </c>
      <c r="BA111" s="35">
        <v>78.3</v>
      </c>
      <c r="BB111" s="35">
        <v>84.3</v>
      </c>
      <c r="BC111" s="35">
        <v>92.8</v>
      </c>
      <c r="BD111" s="35">
        <v>96.3</v>
      </c>
      <c r="BE111" s="35">
        <v>94</v>
      </c>
      <c r="BF111" s="35">
        <v>90</v>
      </c>
      <c r="BG111" s="34">
        <v>3</v>
      </c>
      <c r="BH111" s="35">
        <v>59.8</v>
      </c>
      <c r="BI111" s="35">
        <v>71.099999999999994</v>
      </c>
      <c r="BJ111" s="35">
        <v>80.8</v>
      </c>
      <c r="BK111" s="35">
        <v>88</v>
      </c>
      <c r="BL111" s="35">
        <v>95</v>
      </c>
      <c r="BM111" s="35">
        <v>94.4</v>
      </c>
      <c r="BN111" s="35">
        <v>94.1</v>
      </c>
      <c r="BO111" s="35">
        <v>89</v>
      </c>
      <c r="BP111" s="34">
        <v>4</v>
      </c>
      <c r="BQ111" s="35">
        <v>65.400000000000006</v>
      </c>
      <c r="BR111" s="35">
        <v>77.2</v>
      </c>
      <c r="BS111" s="35">
        <v>84.5</v>
      </c>
      <c r="BT111" s="35">
        <v>89.8</v>
      </c>
      <c r="BU111" s="35">
        <v>95.5</v>
      </c>
      <c r="BV111" s="35">
        <v>94.3</v>
      </c>
      <c r="BW111" s="35">
        <v>92.5</v>
      </c>
      <c r="BX111" s="35">
        <v>88.8</v>
      </c>
      <c r="BY111" s="34">
        <v>5</v>
      </c>
      <c r="BZ111" s="35">
        <v>65.3</v>
      </c>
      <c r="CA111" s="35">
        <v>77.400000000000006</v>
      </c>
      <c r="CB111" s="35">
        <v>86.5</v>
      </c>
      <c r="CC111" s="35">
        <v>92.5</v>
      </c>
      <c r="CD111" s="35">
        <v>96.4</v>
      </c>
      <c r="CE111" s="35">
        <v>93</v>
      </c>
      <c r="CF111" s="35">
        <v>90.4</v>
      </c>
      <c r="CG111" s="35">
        <v>83.7</v>
      </c>
      <c r="CH111" s="34">
        <v>6</v>
      </c>
      <c r="CI111" s="35">
        <v>70.7</v>
      </c>
      <c r="CJ111" s="35">
        <v>82</v>
      </c>
      <c r="CK111" s="35">
        <v>89.3</v>
      </c>
      <c r="CL111" s="35">
        <v>93.3</v>
      </c>
      <c r="CM111" s="35">
        <v>95.5</v>
      </c>
      <c r="CN111" s="35">
        <v>93</v>
      </c>
      <c r="CO111" s="35">
        <v>90.1</v>
      </c>
      <c r="CP111" s="35">
        <v>83</v>
      </c>
      <c r="CQ111" s="34">
        <v>7</v>
      </c>
      <c r="CR111" s="35">
        <v>75.599999999999994</v>
      </c>
      <c r="CS111" s="35">
        <v>84.2</v>
      </c>
      <c r="CT111" s="35">
        <v>90.1</v>
      </c>
      <c r="CU111" s="35">
        <v>93.6</v>
      </c>
      <c r="CV111" s="35">
        <v>96.2</v>
      </c>
      <c r="CW111" s="35">
        <v>91.3</v>
      </c>
      <c r="CX111" s="35">
        <v>87.9</v>
      </c>
      <c r="CY111" s="35">
        <v>81.900000000000006</v>
      </c>
      <c r="CZ111" s="34">
        <v>8</v>
      </c>
      <c r="DA111" s="35">
        <v>77.599999999999994</v>
      </c>
      <c r="DB111" s="35">
        <v>88</v>
      </c>
      <c r="DC111" s="35">
        <v>93.4</v>
      </c>
      <c r="DD111" s="35">
        <v>93.8</v>
      </c>
      <c r="DE111" s="35">
        <v>94.2</v>
      </c>
      <c r="DF111" s="35">
        <v>91.4</v>
      </c>
      <c r="DG111" s="35">
        <v>87.9</v>
      </c>
      <c r="DH111" s="35">
        <v>79.900000000000006</v>
      </c>
      <c r="DI111" s="35">
        <v>1</v>
      </c>
      <c r="DJ111" s="36">
        <f t="shared" si="168"/>
        <v>51.4</v>
      </c>
      <c r="DK111" s="36">
        <f t="shared" si="169"/>
        <v>62.6</v>
      </c>
      <c r="DL111" s="36">
        <f t="shared" si="170"/>
        <v>70.8</v>
      </c>
      <c r="DM111" s="36">
        <f t="shared" si="171"/>
        <v>81</v>
      </c>
      <c r="DN111" s="36">
        <f t="shared" si="172"/>
        <v>90.4</v>
      </c>
      <c r="DO111" s="36">
        <f t="shared" si="173"/>
        <v>96.2</v>
      </c>
      <c r="DP111" s="36">
        <f t="shared" si="174"/>
        <v>94.7</v>
      </c>
      <c r="DQ111" s="36">
        <f t="shared" si="175"/>
        <v>92.3</v>
      </c>
      <c r="DR111" s="35">
        <v>112</v>
      </c>
      <c r="DS111" s="36">
        <f t="shared" si="176"/>
        <v>59.5</v>
      </c>
      <c r="DT111" s="36">
        <f t="shared" si="177"/>
        <v>68.900000000000006</v>
      </c>
      <c r="DU111" s="36">
        <f t="shared" si="178"/>
        <v>78.3</v>
      </c>
      <c r="DV111" s="36">
        <f t="shared" si="179"/>
        <v>84.3</v>
      </c>
      <c r="DW111" s="36">
        <f t="shared" si="180"/>
        <v>92.8</v>
      </c>
      <c r="DX111" s="36">
        <f t="shared" si="181"/>
        <v>96.3</v>
      </c>
      <c r="DY111" s="36">
        <f t="shared" si="182"/>
        <v>94</v>
      </c>
      <c r="DZ111" s="36">
        <f t="shared" si="183"/>
        <v>90</v>
      </c>
      <c r="EA111" s="35">
        <v>113</v>
      </c>
      <c r="EB111" s="36">
        <f t="shared" si="184"/>
        <v>59.8</v>
      </c>
      <c r="EC111" s="36">
        <f t="shared" si="185"/>
        <v>71.099999999999994</v>
      </c>
      <c r="ED111" s="36">
        <f t="shared" si="186"/>
        <v>80.8</v>
      </c>
      <c r="EE111" s="36">
        <f t="shared" si="187"/>
        <v>88</v>
      </c>
      <c r="EF111" s="36">
        <f t="shared" si="188"/>
        <v>95</v>
      </c>
      <c r="EG111" s="36">
        <f t="shared" si="189"/>
        <v>94.4</v>
      </c>
      <c r="EH111" s="36">
        <f t="shared" si="190"/>
        <v>94.1</v>
      </c>
      <c r="EI111" s="36">
        <f t="shared" si="191"/>
        <v>89</v>
      </c>
      <c r="EJ111" s="35">
        <v>114</v>
      </c>
      <c r="EK111" s="36">
        <f t="shared" si="192"/>
        <v>65.400000000000006</v>
      </c>
      <c r="EL111" s="36">
        <f t="shared" si="193"/>
        <v>77.2</v>
      </c>
      <c r="EM111" s="36">
        <f t="shared" si="194"/>
        <v>84.5</v>
      </c>
      <c r="EN111" s="36">
        <f t="shared" si="195"/>
        <v>89.8</v>
      </c>
      <c r="EO111" s="36">
        <f t="shared" si="196"/>
        <v>95.5</v>
      </c>
      <c r="EP111" s="36">
        <f t="shared" si="197"/>
        <v>94.3</v>
      </c>
      <c r="EQ111" s="36">
        <f t="shared" si="198"/>
        <v>92.5</v>
      </c>
      <c r="ER111" s="36">
        <f t="shared" si="199"/>
        <v>88.8</v>
      </c>
      <c r="ES111" s="35">
        <v>115</v>
      </c>
      <c r="ET111" s="36">
        <f t="shared" si="200"/>
        <v>65.3</v>
      </c>
      <c r="EU111" s="36">
        <f t="shared" si="201"/>
        <v>77.400000000000006</v>
      </c>
      <c r="EV111" s="36">
        <f t="shared" si="202"/>
        <v>86.5</v>
      </c>
      <c r="EW111" s="36">
        <f t="shared" si="203"/>
        <v>92.5</v>
      </c>
      <c r="EX111" s="36">
        <f t="shared" si="204"/>
        <v>96.4</v>
      </c>
      <c r="EY111" s="36">
        <f t="shared" si="205"/>
        <v>93</v>
      </c>
      <c r="EZ111" s="36">
        <f t="shared" si="206"/>
        <v>90.4</v>
      </c>
      <c r="FA111" s="36">
        <f t="shared" si="207"/>
        <v>83.7</v>
      </c>
      <c r="FB111" s="35">
        <v>116</v>
      </c>
      <c r="FC111" s="36">
        <f t="shared" si="208"/>
        <v>70.7</v>
      </c>
      <c r="FD111" s="36">
        <f t="shared" si="209"/>
        <v>82</v>
      </c>
      <c r="FE111" s="36">
        <f t="shared" si="210"/>
        <v>89.3</v>
      </c>
      <c r="FF111" s="36">
        <f t="shared" si="211"/>
        <v>93.3</v>
      </c>
      <c r="FG111" s="36">
        <f t="shared" si="212"/>
        <v>95.5</v>
      </c>
      <c r="FH111" s="36">
        <f t="shared" si="213"/>
        <v>93</v>
      </c>
      <c r="FI111" s="36">
        <f t="shared" si="214"/>
        <v>90.1</v>
      </c>
      <c r="FJ111" s="36">
        <f t="shared" si="215"/>
        <v>83</v>
      </c>
      <c r="FK111" s="35">
        <v>117</v>
      </c>
      <c r="FL111" s="36">
        <f t="shared" si="216"/>
        <v>75.599999999999994</v>
      </c>
      <c r="FM111" s="36">
        <f t="shared" si="217"/>
        <v>84.2</v>
      </c>
      <c r="FN111" s="36">
        <f t="shared" si="218"/>
        <v>90.1</v>
      </c>
      <c r="FO111" s="36">
        <f t="shared" si="219"/>
        <v>93.6</v>
      </c>
      <c r="FP111" s="36">
        <f t="shared" si="220"/>
        <v>96.2</v>
      </c>
      <c r="FQ111" s="36">
        <f t="shared" si="221"/>
        <v>91.3</v>
      </c>
      <c r="FR111" s="36">
        <f t="shared" si="222"/>
        <v>87.9</v>
      </c>
      <c r="FS111" s="36">
        <f t="shared" si="223"/>
        <v>81.900000000000006</v>
      </c>
      <c r="FT111" s="35">
        <v>118</v>
      </c>
      <c r="FU111" s="36">
        <f t="shared" si="224"/>
        <v>77.599999999999994</v>
      </c>
      <c r="FV111" s="36">
        <f t="shared" si="225"/>
        <v>88</v>
      </c>
      <c r="FW111" s="36">
        <f t="shared" si="226"/>
        <v>93.4</v>
      </c>
      <c r="FX111" s="36">
        <f t="shared" si="227"/>
        <v>93.8</v>
      </c>
      <c r="FY111" s="36">
        <f t="shared" si="228"/>
        <v>94.2</v>
      </c>
      <c r="FZ111" s="36">
        <f t="shared" si="229"/>
        <v>91.4</v>
      </c>
      <c r="GA111" s="36">
        <f t="shared" si="230"/>
        <v>87.9</v>
      </c>
      <c r="GB111" s="36">
        <f t="shared" si="231"/>
        <v>79.900000000000006</v>
      </c>
      <c r="GC111" s="35">
        <v>111</v>
      </c>
      <c r="GD111" s="36">
        <f t="shared" si="232"/>
        <v>-2.3603849250278586E-2</v>
      </c>
      <c r="GE111" s="36">
        <f t="shared" si="233"/>
        <v>-2.3544224454084883E-2</v>
      </c>
      <c r="GF111" s="35">
        <v>112</v>
      </c>
      <c r="GG111" s="36">
        <f t="shared" si="234"/>
        <v>-1.2384835451356935E-2</v>
      </c>
      <c r="GH111" s="36">
        <f t="shared" si="235"/>
        <v>-1.1998855162644873E-2</v>
      </c>
      <c r="GI111" s="35">
        <v>113</v>
      </c>
      <c r="GJ111" s="36">
        <f t="shared" si="236"/>
        <v>-2.0040529691527809E-2</v>
      </c>
      <c r="GK111" s="36">
        <f t="shared" si="237"/>
        <v>-1.9627671504537147E-2</v>
      </c>
      <c r="GL111" s="35">
        <v>114</v>
      </c>
      <c r="GM111" s="36">
        <f t="shared" si="238"/>
        <v>-2.9994818512207644E-2</v>
      </c>
      <c r="GN111" s="36">
        <f t="shared" si="239"/>
        <v>-2.8499066434065412E-2</v>
      </c>
      <c r="GO111" s="35">
        <v>115</v>
      </c>
      <c r="GP111" s="36">
        <f t="shared" si="240"/>
        <v>1.1033250097071345E-2</v>
      </c>
      <c r="GQ111" s="36">
        <f t="shared" si="241"/>
        <v>1.2508825519844891E-2</v>
      </c>
      <c r="GR111" s="35">
        <v>116</v>
      </c>
      <c r="GS111" s="36">
        <f t="shared" si="242"/>
        <v>3.2452499206684138E-2</v>
      </c>
      <c r="GT111" s="36">
        <f t="shared" si="243"/>
        <v>3.7596330632538866E-2</v>
      </c>
      <c r="GU111" s="35">
        <v>117</v>
      </c>
      <c r="GV111" s="36">
        <f t="shared" si="244"/>
        <v>4.2495075939370963E-2</v>
      </c>
      <c r="GW111" s="36">
        <f t="shared" si="245"/>
        <v>5.8447665967733542E-2</v>
      </c>
      <c r="GX111" s="35">
        <v>118</v>
      </c>
      <c r="GY111" s="36">
        <f t="shared" si="246"/>
        <v>-2.9037543498589002E-5</v>
      </c>
      <c r="GZ111" s="36">
        <f t="shared" si="247"/>
        <v>2.5034014590687548E-2</v>
      </c>
      <c r="HA111" s="35">
        <v>-1.2</v>
      </c>
      <c r="HB111" s="35">
        <v>-0.49</v>
      </c>
      <c r="HC111" s="35">
        <v>0.14000000000000001</v>
      </c>
      <c r="HD111" s="35">
        <v>1.56</v>
      </c>
      <c r="HE111" s="35">
        <v>-2.98</v>
      </c>
      <c r="HF111" s="35">
        <v>-1.01</v>
      </c>
      <c r="HG111" s="35">
        <v>0.85</v>
      </c>
      <c r="HH111" s="35">
        <v>3.14</v>
      </c>
    </row>
    <row r="112" spans="1:216" x14ac:dyDescent="0.2">
      <c r="A112" s="8">
        <v>102</v>
      </c>
      <c r="D112" s="8" t="s">
        <v>985</v>
      </c>
      <c r="E112" s="29"/>
      <c r="F112" s="29"/>
      <c r="G112" s="29"/>
      <c r="H112" s="29"/>
      <c r="I112" s="29"/>
      <c r="J112" s="29"/>
      <c r="K112" s="29"/>
      <c r="L112" s="29"/>
      <c r="M112" s="30"/>
      <c r="N112" s="30"/>
      <c r="O112" s="30"/>
      <c r="P112" s="30"/>
      <c r="Q112" s="30"/>
      <c r="R112" s="30"/>
      <c r="S112" s="30"/>
      <c r="T112" s="30"/>
      <c r="U112" s="31">
        <f t="shared" si="151"/>
        <v>0</v>
      </c>
      <c r="V112" s="31">
        <f t="shared" si="152"/>
        <v>0</v>
      </c>
      <c r="W112" s="31">
        <f t="shared" si="153"/>
        <v>0</v>
      </c>
      <c r="X112" s="31">
        <f t="shared" si="154"/>
        <v>0</v>
      </c>
      <c r="Y112" s="31">
        <f t="shared" si="155"/>
        <v>0</v>
      </c>
      <c r="Z112" s="31">
        <f t="shared" si="156"/>
        <v>0</v>
      </c>
      <c r="AA112" s="31">
        <f t="shared" si="157"/>
        <v>0</v>
      </c>
      <c r="AB112" s="31">
        <f t="shared" si="158"/>
        <v>0</v>
      </c>
      <c r="AC112" s="32">
        <f t="shared" si="138"/>
        <v>-1.4641977937706968E-2</v>
      </c>
      <c r="AD112" s="32">
        <f t="shared" si="139"/>
        <v>2.4910512713808348E-2</v>
      </c>
      <c r="AE112" s="32">
        <f t="shared" si="140"/>
        <v>4.5595616594547202E-2</v>
      </c>
      <c r="AF112" s="33">
        <f t="shared" si="159"/>
        <v>65.3</v>
      </c>
      <c r="AG112" s="33">
        <f t="shared" si="160"/>
        <v>75.400000000000006</v>
      </c>
      <c r="AH112" s="33">
        <f t="shared" si="161"/>
        <v>82.9</v>
      </c>
      <c r="AI112" s="33">
        <f t="shared" si="162"/>
        <v>88.3</v>
      </c>
      <c r="AJ112" s="33">
        <f t="shared" si="163"/>
        <v>91.5</v>
      </c>
      <c r="AK112" s="33">
        <f t="shared" si="164"/>
        <v>92.7</v>
      </c>
      <c r="AL112" s="33">
        <f t="shared" si="165"/>
        <v>92.5</v>
      </c>
      <c r="AM112" s="33">
        <f t="shared" si="166"/>
        <v>90.4</v>
      </c>
      <c r="AN112" s="32">
        <f t="shared" si="167"/>
        <v>1.5128685188023212</v>
      </c>
      <c r="AO112" s="34">
        <v>1</v>
      </c>
      <c r="AP112" s="35">
        <v>51.4</v>
      </c>
      <c r="AQ112" s="35">
        <v>62.6</v>
      </c>
      <c r="AR112" s="35">
        <v>70.8</v>
      </c>
      <c r="AS112" s="35">
        <v>81</v>
      </c>
      <c r="AT112" s="35">
        <v>90.4</v>
      </c>
      <c r="AU112" s="35">
        <v>96.2</v>
      </c>
      <c r="AV112" s="35">
        <v>94.7</v>
      </c>
      <c r="AW112" s="35">
        <v>92.3</v>
      </c>
      <c r="AX112" s="34">
        <v>2</v>
      </c>
      <c r="AY112" s="35">
        <v>59.5</v>
      </c>
      <c r="AZ112" s="35">
        <v>68.900000000000006</v>
      </c>
      <c r="BA112" s="35">
        <v>78.3</v>
      </c>
      <c r="BB112" s="35">
        <v>84.3</v>
      </c>
      <c r="BC112" s="35">
        <v>92.8</v>
      </c>
      <c r="BD112" s="35">
        <v>96.3</v>
      </c>
      <c r="BE112" s="35">
        <v>94</v>
      </c>
      <c r="BF112" s="35">
        <v>90</v>
      </c>
      <c r="BG112" s="34">
        <v>3</v>
      </c>
      <c r="BH112" s="35">
        <v>59.8</v>
      </c>
      <c r="BI112" s="35">
        <v>71.099999999999994</v>
      </c>
      <c r="BJ112" s="35">
        <v>80.8</v>
      </c>
      <c r="BK112" s="35">
        <v>88</v>
      </c>
      <c r="BL112" s="35">
        <v>95</v>
      </c>
      <c r="BM112" s="35">
        <v>94.4</v>
      </c>
      <c r="BN112" s="35">
        <v>94.1</v>
      </c>
      <c r="BO112" s="35">
        <v>89</v>
      </c>
      <c r="BP112" s="34">
        <v>4</v>
      </c>
      <c r="BQ112" s="35">
        <v>65.400000000000006</v>
      </c>
      <c r="BR112" s="35">
        <v>77.2</v>
      </c>
      <c r="BS112" s="35">
        <v>84.5</v>
      </c>
      <c r="BT112" s="35">
        <v>89.8</v>
      </c>
      <c r="BU112" s="35">
        <v>95.5</v>
      </c>
      <c r="BV112" s="35">
        <v>94.3</v>
      </c>
      <c r="BW112" s="35">
        <v>92.5</v>
      </c>
      <c r="BX112" s="35">
        <v>88.8</v>
      </c>
      <c r="BY112" s="34">
        <v>5</v>
      </c>
      <c r="BZ112" s="35">
        <v>65.3</v>
      </c>
      <c r="CA112" s="35">
        <v>77.400000000000006</v>
      </c>
      <c r="CB112" s="35">
        <v>86.5</v>
      </c>
      <c r="CC112" s="35">
        <v>92.5</v>
      </c>
      <c r="CD112" s="35">
        <v>96.4</v>
      </c>
      <c r="CE112" s="35">
        <v>93</v>
      </c>
      <c r="CF112" s="35">
        <v>90.4</v>
      </c>
      <c r="CG112" s="35">
        <v>83.7</v>
      </c>
      <c r="CH112" s="34">
        <v>6</v>
      </c>
      <c r="CI112" s="35">
        <v>70.7</v>
      </c>
      <c r="CJ112" s="35">
        <v>82</v>
      </c>
      <c r="CK112" s="35">
        <v>89.3</v>
      </c>
      <c r="CL112" s="35">
        <v>93.3</v>
      </c>
      <c r="CM112" s="35">
        <v>95.5</v>
      </c>
      <c r="CN112" s="35">
        <v>93</v>
      </c>
      <c r="CO112" s="35">
        <v>90.1</v>
      </c>
      <c r="CP112" s="35">
        <v>83</v>
      </c>
      <c r="CQ112" s="34">
        <v>7</v>
      </c>
      <c r="CR112" s="35">
        <v>75.599999999999994</v>
      </c>
      <c r="CS112" s="35">
        <v>84.2</v>
      </c>
      <c r="CT112" s="35">
        <v>90.1</v>
      </c>
      <c r="CU112" s="35">
        <v>93.6</v>
      </c>
      <c r="CV112" s="35">
        <v>96.2</v>
      </c>
      <c r="CW112" s="35">
        <v>91.3</v>
      </c>
      <c r="CX112" s="35">
        <v>87.9</v>
      </c>
      <c r="CY112" s="35">
        <v>81.900000000000006</v>
      </c>
      <c r="CZ112" s="34">
        <v>8</v>
      </c>
      <c r="DA112" s="35">
        <v>77.599999999999994</v>
      </c>
      <c r="DB112" s="35">
        <v>88</v>
      </c>
      <c r="DC112" s="35">
        <v>93.4</v>
      </c>
      <c r="DD112" s="35">
        <v>93.8</v>
      </c>
      <c r="DE112" s="35">
        <v>94.2</v>
      </c>
      <c r="DF112" s="35">
        <v>91.4</v>
      </c>
      <c r="DG112" s="35">
        <v>87.9</v>
      </c>
      <c r="DH112" s="35">
        <v>79.900000000000006</v>
      </c>
      <c r="DI112" s="35">
        <v>1</v>
      </c>
      <c r="DJ112" s="36">
        <f t="shared" si="168"/>
        <v>51.4</v>
      </c>
      <c r="DK112" s="36">
        <f t="shared" si="169"/>
        <v>62.6</v>
      </c>
      <c r="DL112" s="36">
        <f t="shared" si="170"/>
        <v>70.8</v>
      </c>
      <c r="DM112" s="36">
        <f t="shared" si="171"/>
        <v>81</v>
      </c>
      <c r="DN112" s="36">
        <f t="shared" si="172"/>
        <v>90.4</v>
      </c>
      <c r="DO112" s="36">
        <f t="shared" si="173"/>
        <v>96.2</v>
      </c>
      <c r="DP112" s="36">
        <f t="shared" si="174"/>
        <v>94.7</v>
      </c>
      <c r="DQ112" s="36">
        <f t="shared" si="175"/>
        <v>92.3</v>
      </c>
      <c r="DR112" s="35">
        <v>113</v>
      </c>
      <c r="DS112" s="36">
        <f t="shared" si="176"/>
        <v>59.5</v>
      </c>
      <c r="DT112" s="36">
        <f t="shared" si="177"/>
        <v>68.900000000000006</v>
      </c>
      <c r="DU112" s="36">
        <f t="shared" si="178"/>
        <v>78.3</v>
      </c>
      <c r="DV112" s="36">
        <f t="shared" si="179"/>
        <v>84.3</v>
      </c>
      <c r="DW112" s="36">
        <f t="shared" si="180"/>
        <v>92.8</v>
      </c>
      <c r="DX112" s="36">
        <f t="shared" si="181"/>
        <v>96.3</v>
      </c>
      <c r="DY112" s="36">
        <f t="shared" si="182"/>
        <v>94</v>
      </c>
      <c r="DZ112" s="36">
        <f t="shared" si="183"/>
        <v>90</v>
      </c>
      <c r="EA112" s="35">
        <v>114</v>
      </c>
      <c r="EB112" s="36">
        <f t="shared" si="184"/>
        <v>59.8</v>
      </c>
      <c r="EC112" s="36">
        <f t="shared" si="185"/>
        <v>71.099999999999994</v>
      </c>
      <c r="ED112" s="36">
        <f t="shared" si="186"/>
        <v>80.8</v>
      </c>
      <c r="EE112" s="36">
        <f t="shared" si="187"/>
        <v>88</v>
      </c>
      <c r="EF112" s="36">
        <f t="shared" si="188"/>
        <v>95</v>
      </c>
      <c r="EG112" s="36">
        <f t="shared" si="189"/>
        <v>94.4</v>
      </c>
      <c r="EH112" s="36">
        <f t="shared" si="190"/>
        <v>94.1</v>
      </c>
      <c r="EI112" s="36">
        <f t="shared" si="191"/>
        <v>89</v>
      </c>
      <c r="EJ112" s="35">
        <v>115</v>
      </c>
      <c r="EK112" s="36">
        <f t="shared" si="192"/>
        <v>65.400000000000006</v>
      </c>
      <c r="EL112" s="36">
        <f t="shared" si="193"/>
        <v>77.2</v>
      </c>
      <c r="EM112" s="36">
        <f t="shared" si="194"/>
        <v>84.5</v>
      </c>
      <c r="EN112" s="36">
        <f t="shared" si="195"/>
        <v>89.8</v>
      </c>
      <c r="EO112" s="36">
        <f t="shared" si="196"/>
        <v>95.5</v>
      </c>
      <c r="EP112" s="36">
        <f t="shared" si="197"/>
        <v>94.3</v>
      </c>
      <c r="EQ112" s="36">
        <f t="shared" si="198"/>
        <v>92.5</v>
      </c>
      <c r="ER112" s="36">
        <f t="shared" si="199"/>
        <v>88.8</v>
      </c>
      <c r="ES112" s="35">
        <v>116</v>
      </c>
      <c r="ET112" s="36">
        <f t="shared" si="200"/>
        <v>65.3</v>
      </c>
      <c r="EU112" s="36">
        <f t="shared" si="201"/>
        <v>77.400000000000006</v>
      </c>
      <c r="EV112" s="36">
        <f t="shared" si="202"/>
        <v>86.5</v>
      </c>
      <c r="EW112" s="36">
        <f t="shared" si="203"/>
        <v>92.5</v>
      </c>
      <c r="EX112" s="36">
        <f t="shared" si="204"/>
        <v>96.4</v>
      </c>
      <c r="EY112" s="36">
        <f t="shared" si="205"/>
        <v>93</v>
      </c>
      <c r="EZ112" s="36">
        <f t="shared" si="206"/>
        <v>90.4</v>
      </c>
      <c r="FA112" s="36">
        <f t="shared" si="207"/>
        <v>83.7</v>
      </c>
      <c r="FB112" s="35">
        <v>117</v>
      </c>
      <c r="FC112" s="36">
        <f t="shared" si="208"/>
        <v>70.7</v>
      </c>
      <c r="FD112" s="36">
        <f t="shared" si="209"/>
        <v>82</v>
      </c>
      <c r="FE112" s="36">
        <f t="shared" si="210"/>
        <v>89.3</v>
      </c>
      <c r="FF112" s="36">
        <f t="shared" si="211"/>
        <v>93.3</v>
      </c>
      <c r="FG112" s="36">
        <f t="shared" si="212"/>
        <v>95.5</v>
      </c>
      <c r="FH112" s="36">
        <f t="shared" si="213"/>
        <v>93</v>
      </c>
      <c r="FI112" s="36">
        <f t="shared" si="214"/>
        <v>90.1</v>
      </c>
      <c r="FJ112" s="36">
        <f t="shared" si="215"/>
        <v>83</v>
      </c>
      <c r="FK112" s="35">
        <v>118</v>
      </c>
      <c r="FL112" s="36">
        <f t="shared" si="216"/>
        <v>75.599999999999994</v>
      </c>
      <c r="FM112" s="36">
        <f t="shared" si="217"/>
        <v>84.2</v>
      </c>
      <c r="FN112" s="36">
        <f t="shared" si="218"/>
        <v>90.1</v>
      </c>
      <c r="FO112" s="36">
        <f t="shared" si="219"/>
        <v>93.6</v>
      </c>
      <c r="FP112" s="36">
        <f t="shared" si="220"/>
        <v>96.2</v>
      </c>
      <c r="FQ112" s="36">
        <f t="shared" si="221"/>
        <v>91.3</v>
      </c>
      <c r="FR112" s="36">
        <f t="shared" si="222"/>
        <v>87.9</v>
      </c>
      <c r="FS112" s="36">
        <f t="shared" si="223"/>
        <v>81.900000000000006</v>
      </c>
      <c r="FT112" s="35">
        <v>119</v>
      </c>
      <c r="FU112" s="36">
        <f t="shared" si="224"/>
        <v>77.599999999999994</v>
      </c>
      <c r="FV112" s="36">
        <f t="shared" si="225"/>
        <v>88</v>
      </c>
      <c r="FW112" s="36">
        <f t="shared" si="226"/>
        <v>93.4</v>
      </c>
      <c r="FX112" s="36">
        <f t="shared" si="227"/>
        <v>93.8</v>
      </c>
      <c r="FY112" s="36">
        <f t="shared" si="228"/>
        <v>94.2</v>
      </c>
      <c r="FZ112" s="36">
        <f t="shared" si="229"/>
        <v>91.4</v>
      </c>
      <c r="GA112" s="36">
        <f t="shared" si="230"/>
        <v>87.9</v>
      </c>
      <c r="GB112" s="36">
        <f t="shared" si="231"/>
        <v>79.900000000000006</v>
      </c>
      <c r="GC112" s="35">
        <v>112</v>
      </c>
      <c r="GD112" s="36">
        <f t="shared" si="232"/>
        <v>-2.3603849250278586E-2</v>
      </c>
      <c r="GE112" s="36">
        <f t="shared" si="233"/>
        <v>-2.3544224454084883E-2</v>
      </c>
      <c r="GF112" s="35">
        <v>113</v>
      </c>
      <c r="GG112" s="36">
        <f t="shared" si="234"/>
        <v>-1.2384835451356935E-2</v>
      </c>
      <c r="GH112" s="36">
        <f t="shared" si="235"/>
        <v>-1.1998855162644873E-2</v>
      </c>
      <c r="GI112" s="35">
        <v>114</v>
      </c>
      <c r="GJ112" s="36">
        <f t="shared" si="236"/>
        <v>-2.0040529691527809E-2</v>
      </c>
      <c r="GK112" s="36">
        <f t="shared" si="237"/>
        <v>-1.9627671504537147E-2</v>
      </c>
      <c r="GL112" s="35">
        <v>115</v>
      </c>
      <c r="GM112" s="36">
        <f t="shared" si="238"/>
        <v>-2.9994818512207644E-2</v>
      </c>
      <c r="GN112" s="36">
        <f t="shared" si="239"/>
        <v>-2.8499066434065412E-2</v>
      </c>
      <c r="GO112" s="35">
        <v>116</v>
      </c>
      <c r="GP112" s="36">
        <f t="shared" si="240"/>
        <v>1.1033250097071345E-2</v>
      </c>
      <c r="GQ112" s="36">
        <f t="shared" si="241"/>
        <v>1.2508825519844891E-2</v>
      </c>
      <c r="GR112" s="35">
        <v>117</v>
      </c>
      <c r="GS112" s="36">
        <f t="shared" si="242"/>
        <v>3.2452499206684138E-2</v>
      </c>
      <c r="GT112" s="36">
        <f t="shared" si="243"/>
        <v>3.7596330632538866E-2</v>
      </c>
      <c r="GU112" s="35">
        <v>118</v>
      </c>
      <c r="GV112" s="36">
        <f t="shared" si="244"/>
        <v>4.2495075939370963E-2</v>
      </c>
      <c r="GW112" s="36">
        <f t="shared" si="245"/>
        <v>5.8447665967733542E-2</v>
      </c>
      <c r="GX112" s="35">
        <v>119</v>
      </c>
      <c r="GY112" s="36">
        <f t="shared" si="246"/>
        <v>-2.9037543498589002E-5</v>
      </c>
      <c r="GZ112" s="36">
        <f t="shared" si="247"/>
        <v>2.5034014590687548E-2</v>
      </c>
      <c r="HA112" s="35">
        <v>-1.2</v>
      </c>
      <c r="HB112" s="35">
        <v>-0.49</v>
      </c>
      <c r="HC112" s="35">
        <v>0.14000000000000001</v>
      </c>
      <c r="HD112" s="35">
        <v>1.56</v>
      </c>
      <c r="HE112" s="35">
        <v>-2.98</v>
      </c>
      <c r="HF112" s="35">
        <v>-1.01</v>
      </c>
      <c r="HG112" s="35">
        <v>0.85</v>
      </c>
      <c r="HH112" s="35">
        <v>3.14</v>
      </c>
    </row>
    <row r="113" spans="1:216" x14ac:dyDescent="0.2">
      <c r="A113" s="8">
        <v>103</v>
      </c>
      <c r="D113" s="8" t="s">
        <v>986</v>
      </c>
      <c r="E113" s="29"/>
      <c r="F113" s="29"/>
      <c r="G113" s="29"/>
      <c r="H113" s="29"/>
      <c r="I113" s="29"/>
      <c r="J113" s="29"/>
      <c r="K113" s="29"/>
      <c r="L113" s="29"/>
      <c r="M113" s="30"/>
      <c r="N113" s="30"/>
      <c r="O113" s="30"/>
      <c r="P113" s="30"/>
      <c r="Q113" s="30"/>
      <c r="R113" s="30"/>
      <c r="S113" s="30"/>
      <c r="T113" s="30"/>
      <c r="U113" s="31">
        <f t="shared" si="151"/>
        <v>0</v>
      </c>
      <c r="V113" s="31">
        <f t="shared" si="152"/>
        <v>0</v>
      </c>
      <c r="W113" s="31">
        <f t="shared" si="153"/>
        <v>0</v>
      </c>
      <c r="X113" s="31">
        <f t="shared" si="154"/>
        <v>0</v>
      </c>
      <c r="Y113" s="31">
        <f t="shared" si="155"/>
        <v>0</v>
      </c>
      <c r="Z113" s="31">
        <f t="shared" si="156"/>
        <v>0</v>
      </c>
      <c r="AA113" s="31">
        <f t="shared" si="157"/>
        <v>0</v>
      </c>
      <c r="AB113" s="31">
        <f t="shared" si="158"/>
        <v>0</v>
      </c>
      <c r="AC113" s="32">
        <f t="shared" si="138"/>
        <v>-1.4641977937706968E-2</v>
      </c>
      <c r="AD113" s="32">
        <f t="shared" si="139"/>
        <v>2.4910512713808348E-2</v>
      </c>
      <c r="AE113" s="32">
        <f t="shared" si="140"/>
        <v>4.5595616594547202E-2</v>
      </c>
      <c r="AF113" s="33">
        <f t="shared" si="159"/>
        <v>65.3</v>
      </c>
      <c r="AG113" s="33">
        <f t="shared" si="160"/>
        <v>75.400000000000006</v>
      </c>
      <c r="AH113" s="33">
        <f t="shared" si="161"/>
        <v>82.9</v>
      </c>
      <c r="AI113" s="33">
        <f t="shared" si="162"/>
        <v>88.3</v>
      </c>
      <c r="AJ113" s="33">
        <f t="shared" si="163"/>
        <v>91.5</v>
      </c>
      <c r="AK113" s="33">
        <f t="shared" si="164"/>
        <v>92.7</v>
      </c>
      <c r="AL113" s="33">
        <f t="shared" si="165"/>
        <v>92.5</v>
      </c>
      <c r="AM113" s="33">
        <f t="shared" si="166"/>
        <v>90.4</v>
      </c>
      <c r="AN113" s="32">
        <f t="shared" si="167"/>
        <v>1.5128685188023212</v>
      </c>
      <c r="AO113" s="34">
        <v>1</v>
      </c>
      <c r="AP113" s="35">
        <v>51.4</v>
      </c>
      <c r="AQ113" s="35">
        <v>62.6</v>
      </c>
      <c r="AR113" s="35">
        <v>70.8</v>
      </c>
      <c r="AS113" s="35">
        <v>81</v>
      </c>
      <c r="AT113" s="35">
        <v>90.4</v>
      </c>
      <c r="AU113" s="35">
        <v>96.2</v>
      </c>
      <c r="AV113" s="35">
        <v>94.7</v>
      </c>
      <c r="AW113" s="35">
        <v>92.3</v>
      </c>
      <c r="AX113" s="34">
        <v>2</v>
      </c>
      <c r="AY113" s="35">
        <v>59.5</v>
      </c>
      <c r="AZ113" s="35">
        <v>68.900000000000006</v>
      </c>
      <c r="BA113" s="35">
        <v>78.3</v>
      </c>
      <c r="BB113" s="35">
        <v>84.3</v>
      </c>
      <c r="BC113" s="35">
        <v>92.8</v>
      </c>
      <c r="BD113" s="35">
        <v>96.3</v>
      </c>
      <c r="BE113" s="35">
        <v>94</v>
      </c>
      <c r="BF113" s="35">
        <v>90</v>
      </c>
      <c r="BG113" s="34">
        <v>3</v>
      </c>
      <c r="BH113" s="35">
        <v>59.8</v>
      </c>
      <c r="BI113" s="35">
        <v>71.099999999999994</v>
      </c>
      <c r="BJ113" s="35">
        <v>80.8</v>
      </c>
      <c r="BK113" s="35">
        <v>88</v>
      </c>
      <c r="BL113" s="35">
        <v>95</v>
      </c>
      <c r="BM113" s="35">
        <v>94.4</v>
      </c>
      <c r="BN113" s="35">
        <v>94.1</v>
      </c>
      <c r="BO113" s="35">
        <v>89</v>
      </c>
      <c r="BP113" s="34">
        <v>4</v>
      </c>
      <c r="BQ113" s="35">
        <v>65.400000000000006</v>
      </c>
      <c r="BR113" s="35">
        <v>77.2</v>
      </c>
      <c r="BS113" s="35">
        <v>84.5</v>
      </c>
      <c r="BT113" s="35">
        <v>89.8</v>
      </c>
      <c r="BU113" s="35">
        <v>95.5</v>
      </c>
      <c r="BV113" s="35">
        <v>94.3</v>
      </c>
      <c r="BW113" s="35">
        <v>92.5</v>
      </c>
      <c r="BX113" s="35">
        <v>88.8</v>
      </c>
      <c r="BY113" s="34">
        <v>5</v>
      </c>
      <c r="BZ113" s="35">
        <v>65.3</v>
      </c>
      <c r="CA113" s="35">
        <v>77.400000000000006</v>
      </c>
      <c r="CB113" s="35">
        <v>86.5</v>
      </c>
      <c r="CC113" s="35">
        <v>92.5</v>
      </c>
      <c r="CD113" s="35">
        <v>96.4</v>
      </c>
      <c r="CE113" s="35">
        <v>93</v>
      </c>
      <c r="CF113" s="35">
        <v>90.4</v>
      </c>
      <c r="CG113" s="35">
        <v>83.7</v>
      </c>
      <c r="CH113" s="34">
        <v>6</v>
      </c>
      <c r="CI113" s="35">
        <v>70.7</v>
      </c>
      <c r="CJ113" s="35">
        <v>82</v>
      </c>
      <c r="CK113" s="35">
        <v>89.3</v>
      </c>
      <c r="CL113" s="35">
        <v>93.3</v>
      </c>
      <c r="CM113" s="35">
        <v>95.5</v>
      </c>
      <c r="CN113" s="35">
        <v>93</v>
      </c>
      <c r="CO113" s="35">
        <v>90.1</v>
      </c>
      <c r="CP113" s="35">
        <v>83</v>
      </c>
      <c r="CQ113" s="34">
        <v>7</v>
      </c>
      <c r="CR113" s="35">
        <v>75.599999999999994</v>
      </c>
      <c r="CS113" s="35">
        <v>84.2</v>
      </c>
      <c r="CT113" s="35">
        <v>90.1</v>
      </c>
      <c r="CU113" s="35">
        <v>93.6</v>
      </c>
      <c r="CV113" s="35">
        <v>96.2</v>
      </c>
      <c r="CW113" s="35">
        <v>91.3</v>
      </c>
      <c r="CX113" s="35">
        <v>87.9</v>
      </c>
      <c r="CY113" s="35">
        <v>81.900000000000006</v>
      </c>
      <c r="CZ113" s="34">
        <v>8</v>
      </c>
      <c r="DA113" s="35">
        <v>77.599999999999994</v>
      </c>
      <c r="DB113" s="35">
        <v>88</v>
      </c>
      <c r="DC113" s="35">
        <v>93.4</v>
      </c>
      <c r="DD113" s="35">
        <v>93.8</v>
      </c>
      <c r="DE113" s="35">
        <v>94.2</v>
      </c>
      <c r="DF113" s="35">
        <v>91.4</v>
      </c>
      <c r="DG113" s="35">
        <v>87.9</v>
      </c>
      <c r="DH113" s="35">
        <v>79.900000000000006</v>
      </c>
      <c r="DI113" s="35">
        <v>1</v>
      </c>
      <c r="DJ113" s="36">
        <f t="shared" si="168"/>
        <v>51.4</v>
      </c>
      <c r="DK113" s="36">
        <f t="shared" si="169"/>
        <v>62.6</v>
      </c>
      <c r="DL113" s="36">
        <f t="shared" si="170"/>
        <v>70.8</v>
      </c>
      <c r="DM113" s="36">
        <f t="shared" si="171"/>
        <v>81</v>
      </c>
      <c r="DN113" s="36">
        <f t="shared" si="172"/>
        <v>90.4</v>
      </c>
      <c r="DO113" s="36">
        <f t="shared" si="173"/>
        <v>96.2</v>
      </c>
      <c r="DP113" s="36">
        <f t="shared" si="174"/>
        <v>94.7</v>
      </c>
      <c r="DQ113" s="36">
        <f t="shared" si="175"/>
        <v>92.3</v>
      </c>
      <c r="DR113" s="35">
        <v>114</v>
      </c>
      <c r="DS113" s="36">
        <f t="shared" si="176"/>
        <v>59.5</v>
      </c>
      <c r="DT113" s="36">
        <f t="shared" si="177"/>
        <v>68.900000000000006</v>
      </c>
      <c r="DU113" s="36">
        <f t="shared" si="178"/>
        <v>78.3</v>
      </c>
      <c r="DV113" s="36">
        <f t="shared" si="179"/>
        <v>84.3</v>
      </c>
      <c r="DW113" s="36">
        <f t="shared" si="180"/>
        <v>92.8</v>
      </c>
      <c r="DX113" s="36">
        <f t="shared" si="181"/>
        <v>96.3</v>
      </c>
      <c r="DY113" s="36">
        <f t="shared" si="182"/>
        <v>94</v>
      </c>
      <c r="DZ113" s="36">
        <f t="shared" si="183"/>
        <v>90</v>
      </c>
      <c r="EA113" s="35">
        <v>115</v>
      </c>
      <c r="EB113" s="36">
        <f t="shared" si="184"/>
        <v>59.8</v>
      </c>
      <c r="EC113" s="36">
        <f t="shared" si="185"/>
        <v>71.099999999999994</v>
      </c>
      <c r="ED113" s="36">
        <f t="shared" si="186"/>
        <v>80.8</v>
      </c>
      <c r="EE113" s="36">
        <f t="shared" si="187"/>
        <v>88</v>
      </c>
      <c r="EF113" s="36">
        <f t="shared" si="188"/>
        <v>95</v>
      </c>
      <c r="EG113" s="36">
        <f t="shared" si="189"/>
        <v>94.4</v>
      </c>
      <c r="EH113" s="36">
        <f t="shared" si="190"/>
        <v>94.1</v>
      </c>
      <c r="EI113" s="36">
        <f t="shared" si="191"/>
        <v>89</v>
      </c>
      <c r="EJ113" s="35">
        <v>116</v>
      </c>
      <c r="EK113" s="36">
        <f t="shared" si="192"/>
        <v>65.400000000000006</v>
      </c>
      <c r="EL113" s="36">
        <f t="shared" si="193"/>
        <v>77.2</v>
      </c>
      <c r="EM113" s="36">
        <f t="shared" si="194"/>
        <v>84.5</v>
      </c>
      <c r="EN113" s="36">
        <f t="shared" si="195"/>
        <v>89.8</v>
      </c>
      <c r="EO113" s="36">
        <f t="shared" si="196"/>
        <v>95.5</v>
      </c>
      <c r="EP113" s="36">
        <f t="shared" si="197"/>
        <v>94.3</v>
      </c>
      <c r="EQ113" s="36">
        <f t="shared" si="198"/>
        <v>92.5</v>
      </c>
      <c r="ER113" s="36">
        <f t="shared" si="199"/>
        <v>88.8</v>
      </c>
      <c r="ES113" s="35">
        <v>117</v>
      </c>
      <c r="ET113" s="36">
        <f t="shared" si="200"/>
        <v>65.3</v>
      </c>
      <c r="EU113" s="36">
        <f t="shared" si="201"/>
        <v>77.400000000000006</v>
      </c>
      <c r="EV113" s="36">
        <f t="shared" si="202"/>
        <v>86.5</v>
      </c>
      <c r="EW113" s="36">
        <f t="shared" si="203"/>
        <v>92.5</v>
      </c>
      <c r="EX113" s="36">
        <f t="shared" si="204"/>
        <v>96.4</v>
      </c>
      <c r="EY113" s="36">
        <f t="shared" si="205"/>
        <v>93</v>
      </c>
      <c r="EZ113" s="36">
        <f t="shared" si="206"/>
        <v>90.4</v>
      </c>
      <c r="FA113" s="36">
        <f t="shared" si="207"/>
        <v>83.7</v>
      </c>
      <c r="FB113" s="35">
        <v>118</v>
      </c>
      <c r="FC113" s="36">
        <f t="shared" si="208"/>
        <v>70.7</v>
      </c>
      <c r="FD113" s="36">
        <f t="shared" si="209"/>
        <v>82</v>
      </c>
      <c r="FE113" s="36">
        <f t="shared" si="210"/>
        <v>89.3</v>
      </c>
      <c r="FF113" s="36">
        <f t="shared" si="211"/>
        <v>93.3</v>
      </c>
      <c r="FG113" s="36">
        <f t="shared" si="212"/>
        <v>95.5</v>
      </c>
      <c r="FH113" s="36">
        <f t="shared" si="213"/>
        <v>93</v>
      </c>
      <c r="FI113" s="36">
        <f t="shared" si="214"/>
        <v>90.1</v>
      </c>
      <c r="FJ113" s="36">
        <f t="shared" si="215"/>
        <v>83</v>
      </c>
      <c r="FK113" s="35">
        <v>119</v>
      </c>
      <c r="FL113" s="36">
        <f t="shared" si="216"/>
        <v>75.599999999999994</v>
      </c>
      <c r="FM113" s="36">
        <f t="shared" si="217"/>
        <v>84.2</v>
      </c>
      <c r="FN113" s="36">
        <f t="shared" si="218"/>
        <v>90.1</v>
      </c>
      <c r="FO113" s="36">
        <f t="shared" si="219"/>
        <v>93.6</v>
      </c>
      <c r="FP113" s="36">
        <f t="shared" si="220"/>
        <v>96.2</v>
      </c>
      <c r="FQ113" s="36">
        <f t="shared" si="221"/>
        <v>91.3</v>
      </c>
      <c r="FR113" s="36">
        <f t="shared" si="222"/>
        <v>87.9</v>
      </c>
      <c r="FS113" s="36">
        <f t="shared" si="223"/>
        <v>81.900000000000006</v>
      </c>
      <c r="FT113" s="35">
        <v>120</v>
      </c>
      <c r="FU113" s="36">
        <f t="shared" si="224"/>
        <v>77.599999999999994</v>
      </c>
      <c r="FV113" s="36">
        <f t="shared" si="225"/>
        <v>88</v>
      </c>
      <c r="FW113" s="36">
        <f t="shared" si="226"/>
        <v>93.4</v>
      </c>
      <c r="FX113" s="36">
        <f t="shared" si="227"/>
        <v>93.8</v>
      </c>
      <c r="FY113" s="36">
        <f t="shared" si="228"/>
        <v>94.2</v>
      </c>
      <c r="FZ113" s="36">
        <f t="shared" si="229"/>
        <v>91.4</v>
      </c>
      <c r="GA113" s="36">
        <f t="shared" si="230"/>
        <v>87.9</v>
      </c>
      <c r="GB113" s="36">
        <f t="shared" si="231"/>
        <v>79.900000000000006</v>
      </c>
      <c r="GC113" s="35">
        <v>113</v>
      </c>
      <c r="GD113" s="36">
        <f t="shared" si="232"/>
        <v>-2.3603849250278586E-2</v>
      </c>
      <c r="GE113" s="36">
        <f t="shared" si="233"/>
        <v>-2.3544224454084883E-2</v>
      </c>
      <c r="GF113" s="35">
        <v>114</v>
      </c>
      <c r="GG113" s="36">
        <f t="shared" si="234"/>
        <v>-1.2384835451356935E-2</v>
      </c>
      <c r="GH113" s="36">
        <f t="shared" si="235"/>
        <v>-1.1998855162644873E-2</v>
      </c>
      <c r="GI113" s="35">
        <v>115</v>
      </c>
      <c r="GJ113" s="36">
        <f t="shared" si="236"/>
        <v>-2.0040529691527809E-2</v>
      </c>
      <c r="GK113" s="36">
        <f t="shared" si="237"/>
        <v>-1.9627671504537147E-2</v>
      </c>
      <c r="GL113" s="35">
        <v>116</v>
      </c>
      <c r="GM113" s="36">
        <f t="shared" si="238"/>
        <v>-2.9994818512207644E-2</v>
      </c>
      <c r="GN113" s="36">
        <f t="shared" si="239"/>
        <v>-2.8499066434065412E-2</v>
      </c>
      <c r="GO113" s="35">
        <v>117</v>
      </c>
      <c r="GP113" s="36">
        <f t="shared" si="240"/>
        <v>1.1033250097071345E-2</v>
      </c>
      <c r="GQ113" s="36">
        <f t="shared" si="241"/>
        <v>1.2508825519844891E-2</v>
      </c>
      <c r="GR113" s="35">
        <v>118</v>
      </c>
      <c r="GS113" s="36">
        <f t="shared" si="242"/>
        <v>3.2452499206684138E-2</v>
      </c>
      <c r="GT113" s="36">
        <f t="shared" si="243"/>
        <v>3.7596330632538866E-2</v>
      </c>
      <c r="GU113" s="35">
        <v>119</v>
      </c>
      <c r="GV113" s="36">
        <f t="shared" si="244"/>
        <v>4.2495075939370963E-2</v>
      </c>
      <c r="GW113" s="36">
        <f t="shared" si="245"/>
        <v>5.8447665967733542E-2</v>
      </c>
      <c r="GX113" s="35">
        <v>120</v>
      </c>
      <c r="GY113" s="36">
        <f t="shared" si="246"/>
        <v>-2.9037543498589002E-5</v>
      </c>
      <c r="GZ113" s="36">
        <f t="shared" si="247"/>
        <v>2.5034014590687548E-2</v>
      </c>
      <c r="HA113" s="35">
        <v>-1.2</v>
      </c>
      <c r="HB113" s="35">
        <v>-0.49</v>
      </c>
      <c r="HC113" s="35">
        <v>0.14000000000000001</v>
      </c>
      <c r="HD113" s="35">
        <v>1.56</v>
      </c>
      <c r="HE113" s="35">
        <v>-2.98</v>
      </c>
      <c r="HF113" s="35">
        <v>-1.01</v>
      </c>
      <c r="HG113" s="35">
        <v>0.85</v>
      </c>
      <c r="HH113" s="35">
        <v>3.14</v>
      </c>
    </row>
    <row r="114" spans="1:216" x14ac:dyDescent="0.2">
      <c r="A114" s="8">
        <v>104</v>
      </c>
      <c r="D114" s="8" t="s">
        <v>987</v>
      </c>
      <c r="E114" s="29"/>
      <c r="F114" s="29"/>
      <c r="G114" s="29"/>
      <c r="H114" s="29"/>
      <c r="I114" s="29"/>
      <c r="J114" s="29"/>
      <c r="K114" s="29"/>
      <c r="L114" s="29"/>
      <c r="M114" s="30"/>
      <c r="N114" s="30"/>
      <c r="O114" s="30"/>
      <c r="P114" s="30"/>
      <c r="Q114" s="30"/>
      <c r="R114" s="30"/>
      <c r="S114" s="30"/>
      <c r="T114" s="30"/>
      <c r="U114" s="31">
        <f t="shared" si="151"/>
        <v>0</v>
      </c>
      <c r="V114" s="31">
        <f t="shared" si="152"/>
        <v>0</v>
      </c>
      <c r="W114" s="31">
        <f t="shared" si="153"/>
        <v>0</v>
      </c>
      <c r="X114" s="31">
        <f t="shared" si="154"/>
        <v>0</v>
      </c>
      <c r="Y114" s="31">
        <f t="shared" si="155"/>
        <v>0</v>
      </c>
      <c r="Z114" s="31">
        <f t="shared" si="156"/>
        <v>0</v>
      </c>
      <c r="AA114" s="31">
        <f t="shared" si="157"/>
        <v>0</v>
      </c>
      <c r="AB114" s="31">
        <f t="shared" si="158"/>
        <v>0</v>
      </c>
      <c r="AC114" s="32">
        <f t="shared" si="138"/>
        <v>-1.4641977937706968E-2</v>
      </c>
      <c r="AD114" s="32">
        <f t="shared" si="139"/>
        <v>2.4910512713808348E-2</v>
      </c>
      <c r="AE114" s="32">
        <f t="shared" si="140"/>
        <v>4.5595616594547202E-2</v>
      </c>
      <c r="AF114" s="33">
        <f t="shared" si="159"/>
        <v>65.3</v>
      </c>
      <c r="AG114" s="33">
        <f t="shared" si="160"/>
        <v>75.400000000000006</v>
      </c>
      <c r="AH114" s="33">
        <f t="shared" si="161"/>
        <v>82.9</v>
      </c>
      <c r="AI114" s="33">
        <f t="shared" si="162"/>
        <v>88.3</v>
      </c>
      <c r="AJ114" s="33">
        <f t="shared" si="163"/>
        <v>91.5</v>
      </c>
      <c r="AK114" s="33">
        <f t="shared" si="164"/>
        <v>92.7</v>
      </c>
      <c r="AL114" s="33">
        <f t="shared" si="165"/>
        <v>92.5</v>
      </c>
      <c r="AM114" s="33">
        <f t="shared" si="166"/>
        <v>90.4</v>
      </c>
      <c r="AN114" s="32">
        <f t="shared" si="167"/>
        <v>1.5128685188023212</v>
      </c>
      <c r="AO114" s="34">
        <v>1</v>
      </c>
      <c r="AP114" s="35">
        <v>51.4</v>
      </c>
      <c r="AQ114" s="35">
        <v>62.6</v>
      </c>
      <c r="AR114" s="35">
        <v>70.8</v>
      </c>
      <c r="AS114" s="35">
        <v>81</v>
      </c>
      <c r="AT114" s="35">
        <v>90.4</v>
      </c>
      <c r="AU114" s="35">
        <v>96.2</v>
      </c>
      <c r="AV114" s="35">
        <v>94.7</v>
      </c>
      <c r="AW114" s="35">
        <v>92.3</v>
      </c>
      <c r="AX114" s="34">
        <v>2</v>
      </c>
      <c r="AY114" s="35">
        <v>59.5</v>
      </c>
      <c r="AZ114" s="35">
        <v>68.900000000000006</v>
      </c>
      <c r="BA114" s="35">
        <v>78.3</v>
      </c>
      <c r="BB114" s="35">
        <v>84.3</v>
      </c>
      <c r="BC114" s="35">
        <v>92.8</v>
      </c>
      <c r="BD114" s="35">
        <v>96.3</v>
      </c>
      <c r="BE114" s="35">
        <v>94</v>
      </c>
      <c r="BF114" s="35">
        <v>90</v>
      </c>
      <c r="BG114" s="34">
        <v>3</v>
      </c>
      <c r="BH114" s="35">
        <v>59.8</v>
      </c>
      <c r="BI114" s="35">
        <v>71.099999999999994</v>
      </c>
      <c r="BJ114" s="35">
        <v>80.8</v>
      </c>
      <c r="BK114" s="35">
        <v>88</v>
      </c>
      <c r="BL114" s="35">
        <v>95</v>
      </c>
      <c r="BM114" s="35">
        <v>94.4</v>
      </c>
      <c r="BN114" s="35">
        <v>94.1</v>
      </c>
      <c r="BO114" s="35">
        <v>89</v>
      </c>
      <c r="BP114" s="34">
        <v>4</v>
      </c>
      <c r="BQ114" s="35">
        <v>65.400000000000006</v>
      </c>
      <c r="BR114" s="35">
        <v>77.2</v>
      </c>
      <c r="BS114" s="35">
        <v>84.5</v>
      </c>
      <c r="BT114" s="35">
        <v>89.8</v>
      </c>
      <c r="BU114" s="35">
        <v>95.5</v>
      </c>
      <c r="BV114" s="35">
        <v>94.3</v>
      </c>
      <c r="BW114" s="35">
        <v>92.5</v>
      </c>
      <c r="BX114" s="35">
        <v>88.8</v>
      </c>
      <c r="BY114" s="34">
        <v>5</v>
      </c>
      <c r="BZ114" s="35">
        <v>65.3</v>
      </c>
      <c r="CA114" s="35">
        <v>77.400000000000006</v>
      </c>
      <c r="CB114" s="35">
        <v>86.5</v>
      </c>
      <c r="CC114" s="35">
        <v>92.5</v>
      </c>
      <c r="CD114" s="35">
        <v>96.4</v>
      </c>
      <c r="CE114" s="35">
        <v>93</v>
      </c>
      <c r="CF114" s="35">
        <v>90.4</v>
      </c>
      <c r="CG114" s="35">
        <v>83.7</v>
      </c>
      <c r="CH114" s="34">
        <v>6</v>
      </c>
      <c r="CI114" s="35">
        <v>70.7</v>
      </c>
      <c r="CJ114" s="35">
        <v>82</v>
      </c>
      <c r="CK114" s="35">
        <v>89.3</v>
      </c>
      <c r="CL114" s="35">
        <v>93.3</v>
      </c>
      <c r="CM114" s="35">
        <v>95.5</v>
      </c>
      <c r="CN114" s="35">
        <v>93</v>
      </c>
      <c r="CO114" s="35">
        <v>90.1</v>
      </c>
      <c r="CP114" s="35">
        <v>83</v>
      </c>
      <c r="CQ114" s="34">
        <v>7</v>
      </c>
      <c r="CR114" s="35">
        <v>75.599999999999994</v>
      </c>
      <c r="CS114" s="35">
        <v>84.2</v>
      </c>
      <c r="CT114" s="35">
        <v>90.1</v>
      </c>
      <c r="CU114" s="35">
        <v>93.6</v>
      </c>
      <c r="CV114" s="35">
        <v>96.2</v>
      </c>
      <c r="CW114" s="35">
        <v>91.3</v>
      </c>
      <c r="CX114" s="35">
        <v>87.9</v>
      </c>
      <c r="CY114" s="35">
        <v>81.900000000000006</v>
      </c>
      <c r="CZ114" s="34">
        <v>8</v>
      </c>
      <c r="DA114" s="35">
        <v>77.599999999999994</v>
      </c>
      <c r="DB114" s="35">
        <v>88</v>
      </c>
      <c r="DC114" s="35">
        <v>93.4</v>
      </c>
      <c r="DD114" s="35">
        <v>93.8</v>
      </c>
      <c r="DE114" s="35">
        <v>94.2</v>
      </c>
      <c r="DF114" s="35">
        <v>91.4</v>
      </c>
      <c r="DG114" s="35">
        <v>87.9</v>
      </c>
      <c r="DH114" s="35">
        <v>79.900000000000006</v>
      </c>
      <c r="DI114" s="35">
        <v>1</v>
      </c>
      <c r="DJ114" s="36">
        <f t="shared" si="168"/>
        <v>51.4</v>
      </c>
      <c r="DK114" s="36">
        <f t="shared" si="169"/>
        <v>62.6</v>
      </c>
      <c r="DL114" s="36">
        <f t="shared" si="170"/>
        <v>70.8</v>
      </c>
      <c r="DM114" s="36">
        <f t="shared" si="171"/>
        <v>81</v>
      </c>
      <c r="DN114" s="36">
        <f t="shared" si="172"/>
        <v>90.4</v>
      </c>
      <c r="DO114" s="36">
        <f t="shared" si="173"/>
        <v>96.2</v>
      </c>
      <c r="DP114" s="36">
        <f t="shared" si="174"/>
        <v>94.7</v>
      </c>
      <c r="DQ114" s="36">
        <f t="shared" si="175"/>
        <v>92.3</v>
      </c>
      <c r="DR114" s="35">
        <v>115</v>
      </c>
      <c r="DS114" s="36">
        <f t="shared" si="176"/>
        <v>59.5</v>
      </c>
      <c r="DT114" s="36">
        <f t="shared" si="177"/>
        <v>68.900000000000006</v>
      </c>
      <c r="DU114" s="36">
        <f t="shared" si="178"/>
        <v>78.3</v>
      </c>
      <c r="DV114" s="36">
        <f t="shared" si="179"/>
        <v>84.3</v>
      </c>
      <c r="DW114" s="36">
        <f t="shared" si="180"/>
        <v>92.8</v>
      </c>
      <c r="DX114" s="36">
        <f t="shared" si="181"/>
        <v>96.3</v>
      </c>
      <c r="DY114" s="36">
        <f t="shared" si="182"/>
        <v>94</v>
      </c>
      <c r="DZ114" s="36">
        <f t="shared" si="183"/>
        <v>90</v>
      </c>
      <c r="EA114" s="35">
        <v>116</v>
      </c>
      <c r="EB114" s="36">
        <f t="shared" si="184"/>
        <v>59.8</v>
      </c>
      <c r="EC114" s="36">
        <f t="shared" si="185"/>
        <v>71.099999999999994</v>
      </c>
      <c r="ED114" s="36">
        <f t="shared" si="186"/>
        <v>80.8</v>
      </c>
      <c r="EE114" s="36">
        <f t="shared" si="187"/>
        <v>88</v>
      </c>
      <c r="EF114" s="36">
        <f t="shared" si="188"/>
        <v>95</v>
      </c>
      <c r="EG114" s="36">
        <f t="shared" si="189"/>
        <v>94.4</v>
      </c>
      <c r="EH114" s="36">
        <f t="shared" si="190"/>
        <v>94.1</v>
      </c>
      <c r="EI114" s="36">
        <f t="shared" si="191"/>
        <v>89</v>
      </c>
      <c r="EJ114" s="35">
        <v>117</v>
      </c>
      <c r="EK114" s="36">
        <f t="shared" si="192"/>
        <v>65.400000000000006</v>
      </c>
      <c r="EL114" s="36">
        <f t="shared" si="193"/>
        <v>77.2</v>
      </c>
      <c r="EM114" s="36">
        <f t="shared" si="194"/>
        <v>84.5</v>
      </c>
      <c r="EN114" s="36">
        <f t="shared" si="195"/>
        <v>89.8</v>
      </c>
      <c r="EO114" s="36">
        <f t="shared" si="196"/>
        <v>95.5</v>
      </c>
      <c r="EP114" s="36">
        <f t="shared" si="197"/>
        <v>94.3</v>
      </c>
      <c r="EQ114" s="36">
        <f t="shared" si="198"/>
        <v>92.5</v>
      </c>
      <c r="ER114" s="36">
        <f t="shared" si="199"/>
        <v>88.8</v>
      </c>
      <c r="ES114" s="35">
        <v>118</v>
      </c>
      <c r="ET114" s="36">
        <f t="shared" si="200"/>
        <v>65.3</v>
      </c>
      <c r="EU114" s="36">
        <f t="shared" si="201"/>
        <v>77.400000000000006</v>
      </c>
      <c r="EV114" s="36">
        <f t="shared" si="202"/>
        <v>86.5</v>
      </c>
      <c r="EW114" s="36">
        <f t="shared" si="203"/>
        <v>92.5</v>
      </c>
      <c r="EX114" s="36">
        <f t="shared" si="204"/>
        <v>96.4</v>
      </c>
      <c r="EY114" s="36">
        <f t="shared" si="205"/>
        <v>93</v>
      </c>
      <c r="EZ114" s="36">
        <f t="shared" si="206"/>
        <v>90.4</v>
      </c>
      <c r="FA114" s="36">
        <f t="shared" si="207"/>
        <v>83.7</v>
      </c>
      <c r="FB114" s="35">
        <v>119</v>
      </c>
      <c r="FC114" s="36">
        <f t="shared" si="208"/>
        <v>70.7</v>
      </c>
      <c r="FD114" s="36">
        <f t="shared" si="209"/>
        <v>82</v>
      </c>
      <c r="FE114" s="36">
        <f t="shared" si="210"/>
        <v>89.3</v>
      </c>
      <c r="FF114" s="36">
        <f t="shared" si="211"/>
        <v>93.3</v>
      </c>
      <c r="FG114" s="36">
        <f t="shared" si="212"/>
        <v>95.5</v>
      </c>
      <c r="FH114" s="36">
        <f t="shared" si="213"/>
        <v>93</v>
      </c>
      <c r="FI114" s="36">
        <f t="shared" si="214"/>
        <v>90.1</v>
      </c>
      <c r="FJ114" s="36">
        <f t="shared" si="215"/>
        <v>83</v>
      </c>
      <c r="FK114" s="35">
        <v>120</v>
      </c>
      <c r="FL114" s="36">
        <f t="shared" si="216"/>
        <v>75.599999999999994</v>
      </c>
      <c r="FM114" s="36">
        <f t="shared" si="217"/>
        <v>84.2</v>
      </c>
      <c r="FN114" s="36">
        <f t="shared" si="218"/>
        <v>90.1</v>
      </c>
      <c r="FO114" s="36">
        <f t="shared" si="219"/>
        <v>93.6</v>
      </c>
      <c r="FP114" s="36">
        <f t="shared" si="220"/>
        <v>96.2</v>
      </c>
      <c r="FQ114" s="36">
        <f t="shared" si="221"/>
        <v>91.3</v>
      </c>
      <c r="FR114" s="36">
        <f t="shared" si="222"/>
        <v>87.9</v>
      </c>
      <c r="FS114" s="36">
        <f t="shared" si="223"/>
        <v>81.900000000000006</v>
      </c>
      <c r="FT114" s="35">
        <v>121</v>
      </c>
      <c r="FU114" s="36">
        <f t="shared" si="224"/>
        <v>77.599999999999994</v>
      </c>
      <c r="FV114" s="36">
        <f t="shared" si="225"/>
        <v>88</v>
      </c>
      <c r="FW114" s="36">
        <f t="shared" si="226"/>
        <v>93.4</v>
      </c>
      <c r="FX114" s="36">
        <f t="shared" si="227"/>
        <v>93.8</v>
      </c>
      <c r="FY114" s="36">
        <f t="shared" si="228"/>
        <v>94.2</v>
      </c>
      <c r="FZ114" s="36">
        <f t="shared" si="229"/>
        <v>91.4</v>
      </c>
      <c r="GA114" s="36">
        <f t="shared" si="230"/>
        <v>87.9</v>
      </c>
      <c r="GB114" s="36">
        <f t="shared" si="231"/>
        <v>79.900000000000006</v>
      </c>
      <c r="GC114" s="35">
        <v>114</v>
      </c>
      <c r="GD114" s="36">
        <f t="shared" si="232"/>
        <v>-2.3603849250278586E-2</v>
      </c>
      <c r="GE114" s="36">
        <f t="shared" si="233"/>
        <v>-2.3544224454084883E-2</v>
      </c>
      <c r="GF114" s="35">
        <v>115</v>
      </c>
      <c r="GG114" s="36">
        <f t="shared" si="234"/>
        <v>-1.2384835451356935E-2</v>
      </c>
      <c r="GH114" s="36">
        <f t="shared" si="235"/>
        <v>-1.1998855162644873E-2</v>
      </c>
      <c r="GI114" s="35">
        <v>116</v>
      </c>
      <c r="GJ114" s="36">
        <f t="shared" si="236"/>
        <v>-2.0040529691527809E-2</v>
      </c>
      <c r="GK114" s="36">
        <f t="shared" si="237"/>
        <v>-1.9627671504537147E-2</v>
      </c>
      <c r="GL114" s="35">
        <v>117</v>
      </c>
      <c r="GM114" s="36">
        <f t="shared" si="238"/>
        <v>-2.9994818512207644E-2</v>
      </c>
      <c r="GN114" s="36">
        <f t="shared" si="239"/>
        <v>-2.8499066434065412E-2</v>
      </c>
      <c r="GO114" s="35">
        <v>118</v>
      </c>
      <c r="GP114" s="36">
        <f t="shared" si="240"/>
        <v>1.1033250097071345E-2</v>
      </c>
      <c r="GQ114" s="36">
        <f t="shared" si="241"/>
        <v>1.2508825519844891E-2</v>
      </c>
      <c r="GR114" s="35">
        <v>119</v>
      </c>
      <c r="GS114" s="36">
        <f t="shared" si="242"/>
        <v>3.2452499206684138E-2</v>
      </c>
      <c r="GT114" s="36">
        <f t="shared" si="243"/>
        <v>3.7596330632538866E-2</v>
      </c>
      <c r="GU114" s="35">
        <v>120</v>
      </c>
      <c r="GV114" s="36">
        <f t="shared" si="244"/>
        <v>4.2495075939370963E-2</v>
      </c>
      <c r="GW114" s="36">
        <f t="shared" si="245"/>
        <v>5.8447665967733542E-2</v>
      </c>
      <c r="GX114" s="35">
        <v>121</v>
      </c>
      <c r="GY114" s="36">
        <f t="shared" si="246"/>
        <v>-2.9037543498589002E-5</v>
      </c>
      <c r="GZ114" s="36">
        <f t="shared" si="247"/>
        <v>2.5034014590687548E-2</v>
      </c>
      <c r="HA114" s="35">
        <v>-1.2</v>
      </c>
      <c r="HB114" s="35">
        <v>-0.49</v>
      </c>
      <c r="HC114" s="35">
        <v>0.14000000000000001</v>
      </c>
      <c r="HD114" s="35">
        <v>1.56</v>
      </c>
      <c r="HE114" s="35">
        <v>-2.98</v>
      </c>
      <c r="HF114" s="35">
        <v>-1.01</v>
      </c>
      <c r="HG114" s="35">
        <v>0.85</v>
      </c>
      <c r="HH114" s="35">
        <v>3.14</v>
      </c>
    </row>
    <row r="115" spans="1:216" x14ac:dyDescent="0.2">
      <c r="A115" s="8">
        <v>105</v>
      </c>
      <c r="D115" s="8" t="s">
        <v>988</v>
      </c>
      <c r="E115" s="29"/>
      <c r="F115" s="29"/>
      <c r="G115" s="29"/>
      <c r="H115" s="29"/>
      <c r="I115" s="29"/>
      <c r="J115" s="29"/>
      <c r="K115" s="29"/>
      <c r="L115" s="29"/>
      <c r="M115" s="30"/>
      <c r="N115" s="30"/>
      <c r="O115" s="30"/>
      <c r="P115" s="30"/>
      <c r="Q115" s="30"/>
      <c r="R115" s="30"/>
      <c r="S115" s="30"/>
      <c r="T115" s="30"/>
      <c r="U115" s="31">
        <f t="shared" si="151"/>
        <v>0</v>
      </c>
      <c r="V115" s="31">
        <f t="shared" si="152"/>
        <v>0</v>
      </c>
      <c r="W115" s="31">
        <f t="shared" si="153"/>
        <v>0</v>
      </c>
      <c r="X115" s="31">
        <f t="shared" si="154"/>
        <v>0</v>
      </c>
      <c r="Y115" s="31">
        <f t="shared" si="155"/>
        <v>0</v>
      </c>
      <c r="Z115" s="31">
        <f t="shared" si="156"/>
        <v>0</v>
      </c>
      <c r="AA115" s="31">
        <f t="shared" si="157"/>
        <v>0</v>
      </c>
      <c r="AB115" s="31">
        <f t="shared" si="158"/>
        <v>0</v>
      </c>
      <c r="AC115" s="32">
        <f t="shared" si="138"/>
        <v>-1.4641977937706968E-2</v>
      </c>
      <c r="AD115" s="32">
        <f t="shared" si="139"/>
        <v>2.4910512713808348E-2</v>
      </c>
      <c r="AE115" s="32">
        <f t="shared" si="140"/>
        <v>4.5595616594547202E-2</v>
      </c>
      <c r="AF115" s="33">
        <f t="shared" si="159"/>
        <v>65.3</v>
      </c>
      <c r="AG115" s="33">
        <f t="shared" si="160"/>
        <v>75.400000000000006</v>
      </c>
      <c r="AH115" s="33">
        <f t="shared" si="161"/>
        <v>82.9</v>
      </c>
      <c r="AI115" s="33">
        <f t="shared" si="162"/>
        <v>88.3</v>
      </c>
      <c r="AJ115" s="33">
        <f t="shared" si="163"/>
        <v>91.5</v>
      </c>
      <c r="AK115" s="33">
        <f t="shared" si="164"/>
        <v>92.7</v>
      </c>
      <c r="AL115" s="33">
        <f t="shared" si="165"/>
        <v>92.5</v>
      </c>
      <c r="AM115" s="33">
        <f t="shared" si="166"/>
        <v>90.4</v>
      </c>
      <c r="AN115" s="32">
        <f t="shared" si="167"/>
        <v>1.5128685188023212</v>
      </c>
      <c r="AO115" s="34">
        <v>1</v>
      </c>
      <c r="AP115" s="35">
        <v>51.4</v>
      </c>
      <c r="AQ115" s="35">
        <v>62.6</v>
      </c>
      <c r="AR115" s="35">
        <v>70.8</v>
      </c>
      <c r="AS115" s="35">
        <v>81</v>
      </c>
      <c r="AT115" s="35">
        <v>90.4</v>
      </c>
      <c r="AU115" s="35">
        <v>96.2</v>
      </c>
      <c r="AV115" s="35">
        <v>94.7</v>
      </c>
      <c r="AW115" s="35">
        <v>92.3</v>
      </c>
      <c r="AX115" s="34">
        <v>2</v>
      </c>
      <c r="AY115" s="35">
        <v>59.5</v>
      </c>
      <c r="AZ115" s="35">
        <v>68.900000000000006</v>
      </c>
      <c r="BA115" s="35">
        <v>78.3</v>
      </c>
      <c r="BB115" s="35">
        <v>84.3</v>
      </c>
      <c r="BC115" s="35">
        <v>92.8</v>
      </c>
      <c r="BD115" s="35">
        <v>96.3</v>
      </c>
      <c r="BE115" s="35">
        <v>94</v>
      </c>
      <c r="BF115" s="35">
        <v>90</v>
      </c>
      <c r="BG115" s="34">
        <v>3</v>
      </c>
      <c r="BH115" s="35">
        <v>59.8</v>
      </c>
      <c r="BI115" s="35">
        <v>71.099999999999994</v>
      </c>
      <c r="BJ115" s="35">
        <v>80.8</v>
      </c>
      <c r="BK115" s="35">
        <v>88</v>
      </c>
      <c r="BL115" s="35">
        <v>95</v>
      </c>
      <c r="BM115" s="35">
        <v>94.4</v>
      </c>
      <c r="BN115" s="35">
        <v>94.1</v>
      </c>
      <c r="BO115" s="35">
        <v>89</v>
      </c>
      <c r="BP115" s="34">
        <v>4</v>
      </c>
      <c r="BQ115" s="35">
        <v>65.400000000000006</v>
      </c>
      <c r="BR115" s="35">
        <v>77.2</v>
      </c>
      <c r="BS115" s="35">
        <v>84.5</v>
      </c>
      <c r="BT115" s="35">
        <v>89.8</v>
      </c>
      <c r="BU115" s="35">
        <v>95.5</v>
      </c>
      <c r="BV115" s="35">
        <v>94.3</v>
      </c>
      <c r="BW115" s="35">
        <v>92.5</v>
      </c>
      <c r="BX115" s="35">
        <v>88.8</v>
      </c>
      <c r="BY115" s="34">
        <v>5</v>
      </c>
      <c r="BZ115" s="35">
        <v>65.3</v>
      </c>
      <c r="CA115" s="35">
        <v>77.400000000000006</v>
      </c>
      <c r="CB115" s="35">
        <v>86.5</v>
      </c>
      <c r="CC115" s="35">
        <v>92.5</v>
      </c>
      <c r="CD115" s="35">
        <v>96.4</v>
      </c>
      <c r="CE115" s="35">
        <v>93</v>
      </c>
      <c r="CF115" s="35">
        <v>90.4</v>
      </c>
      <c r="CG115" s="35">
        <v>83.7</v>
      </c>
      <c r="CH115" s="34">
        <v>6</v>
      </c>
      <c r="CI115" s="35">
        <v>70.7</v>
      </c>
      <c r="CJ115" s="35">
        <v>82</v>
      </c>
      <c r="CK115" s="35">
        <v>89.3</v>
      </c>
      <c r="CL115" s="35">
        <v>93.3</v>
      </c>
      <c r="CM115" s="35">
        <v>95.5</v>
      </c>
      <c r="CN115" s="35">
        <v>93</v>
      </c>
      <c r="CO115" s="35">
        <v>90.1</v>
      </c>
      <c r="CP115" s="35">
        <v>83</v>
      </c>
      <c r="CQ115" s="34">
        <v>7</v>
      </c>
      <c r="CR115" s="35">
        <v>75.599999999999994</v>
      </c>
      <c r="CS115" s="35">
        <v>84.2</v>
      </c>
      <c r="CT115" s="35">
        <v>90.1</v>
      </c>
      <c r="CU115" s="35">
        <v>93.6</v>
      </c>
      <c r="CV115" s="35">
        <v>96.2</v>
      </c>
      <c r="CW115" s="35">
        <v>91.3</v>
      </c>
      <c r="CX115" s="35">
        <v>87.9</v>
      </c>
      <c r="CY115" s="35">
        <v>81.900000000000006</v>
      </c>
      <c r="CZ115" s="34">
        <v>8</v>
      </c>
      <c r="DA115" s="35">
        <v>77.599999999999994</v>
      </c>
      <c r="DB115" s="35">
        <v>88</v>
      </c>
      <c r="DC115" s="35">
        <v>93.4</v>
      </c>
      <c r="DD115" s="35">
        <v>93.8</v>
      </c>
      <c r="DE115" s="35">
        <v>94.2</v>
      </c>
      <c r="DF115" s="35">
        <v>91.4</v>
      </c>
      <c r="DG115" s="35">
        <v>87.9</v>
      </c>
      <c r="DH115" s="35">
        <v>79.900000000000006</v>
      </c>
      <c r="DI115" s="35">
        <v>1</v>
      </c>
      <c r="DJ115" s="36">
        <f t="shared" si="168"/>
        <v>51.4</v>
      </c>
      <c r="DK115" s="36">
        <f t="shared" si="169"/>
        <v>62.6</v>
      </c>
      <c r="DL115" s="36">
        <f t="shared" si="170"/>
        <v>70.8</v>
      </c>
      <c r="DM115" s="36">
        <f t="shared" si="171"/>
        <v>81</v>
      </c>
      <c r="DN115" s="36">
        <f t="shared" si="172"/>
        <v>90.4</v>
      </c>
      <c r="DO115" s="36">
        <f t="shared" si="173"/>
        <v>96.2</v>
      </c>
      <c r="DP115" s="36">
        <f t="shared" si="174"/>
        <v>94.7</v>
      </c>
      <c r="DQ115" s="36">
        <f t="shared" si="175"/>
        <v>92.3</v>
      </c>
      <c r="DR115" s="35">
        <v>116</v>
      </c>
      <c r="DS115" s="36">
        <f t="shared" si="176"/>
        <v>59.5</v>
      </c>
      <c r="DT115" s="36">
        <f t="shared" si="177"/>
        <v>68.900000000000006</v>
      </c>
      <c r="DU115" s="36">
        <f t="shared" si="178"/>
        <v>78.3</v>
      </c>
      <c r="DV115" s="36">
        <f t="shared" si="179"/>
        <v>84.3</v>
      </c>
      <c r="DW115" s="36">
        <f t="shared" si="180"/>
        <v>92.8</v>
      </c>
      <c r="DX115" s="36">
        <f t="shared" si="181"/>
        <v>96.3</v>
      </c>
      <c r="DY115" s="36">
        <f t="shared" si="182"/>
        <v>94</v>
      </c>
      <c r="DZ115" s="36">
        <f t="shared" si="183"/>
        <v>90</v>
      </c>
      <c r="EA115" s="35">
        <v>117</v>
      </c>
      <c r="EB115" s="36">
        <f t="shared" si="184"/>
        <v>59.8</v>
      </c>
      <c r="EC115" s="36">
        <f t="shared" si="185"/>
        <v>71.099999999999994</v>
      </c>
      <c r="ED115" s="36">
        <f t="shared" si="186"/>
        <v>80.8</v>
      </c>
      <c r="EE115" s="36">
        <f t="shared" si="187"/>
        <v>88</v>
      </c>
      <c r="EF115" s="36">
        <f t="shared" si="188"/>
        <v>95</v>
      </c>
      <c r="EG115" s="36">
        <f t="shared" si="189"/>
        <v>94.4</v>
      </c>
      <c r="EH115" s="36">
        <f t="shared" si="190"/>
        <v>94.1</v>
      </c>
      <c r="EI115" s="36">
        <f t="shared" si="191"/>
        <v>89</v>
      </c>
      <c r="EJ115" s="35">
        <v>118</v>
      </c>
      <c r="EK115" s="36">
        <f t="shared" si="192"/>
        <v>65.400000000000006</v>
      </c>
      <c r="EL115" s="36">
        <f t="shared" si="193"/>
        <v>77.2</v>
      </c>
      <c r="EM115" s="36">
        <f t="shared" si="194"/>
        <v>84.5</v>
      </c>
      <c r="EN115" s="36">
        <f t="shared" si="195"/>
        <v>89.8</v>
      </c>
      <c r="EO115" s="36">
        <f t="shared" si="196"/>
        <v>95.5</v>
      </c>
      <c r="EP115" s="36">
        <f t="shared" si="197"/>
        <v>94.3</v>
      </c>
      <c r="EQ115" s="36">
        <f t="shared" si="198"/>
        <v>92.5</v>
      </c>
      <c r="ER115" s="36">
        <f t="shared" si="199"/>
        <v>88.8</v>
      </c>
      <c r="ES115" s="35">
        <v>119</v>
      </c>
      <c r="ET115" s="36">
        <f t="shared" si="200"/>
        <v>65.3</v>
      </c>
      <c r="EU115" s="36">
        <f t="shared" si="201"/>
        <v>77.400000000000006</v>
      </c>
      <c r="EV115" s="36">
        <f t="shared" si="202"/>
        <v>86.5</v>
      </c>
      <c r="EW115" s="36">
        <f t="shared" si="203"/>
        <v>92.5</v>
      </c>
      <c r="EX115" s="36">
        <f t="shared" si="204"/>
        <v>96.4</v>
      </c>
      <c r="EY115" s="36">
        <f t="shared" si="205"/>
        <v>93</v>
      </c>
      <c r="EZ115" s="36">
        <f t="shared" si="206"/>
        <v>90.4</v>
      </c>
      <c r="FA115" s="36">
        <f t="shared" si="207"/>
        <v>83.7</v>
      </c>
      <c r="FB115" s="35">
        <v>120</v>
      </c>
      <c r="FC115" s="36">
        <f t="shared" si="208"/>
        <v>70.7</v>
      </c>
      <c r="FD115" s="36">
        <f t="shared" si="209"/>
        <v>82</v>
      </c>
      <c r="FE115" s="36">
        <f t="shared" si="210"/>
        <v>89.3</v>
      </c>
      <c r="FF115" s="36">
        <f t="shared" si="211"/>
        <v>93.3</v>
      </c>
      <c r="FG115" s="36">
        <f t="shared" si="212"/>
        <v>95.5</v>
      </c>
      <c r="FH115" s="36">
        <f t="shared" si="213"/>
        <v>93</v>
      </c>
      <c r="FI115" s="36">
        <f t="shared" si="214"/>
        <v>90.1</v>
      </c>
      <c r="FJ115" s="36">
        <f t="shared" si="215"/>
        <v>83</v>
      </c>
      <c r="FK115" s="35">
        <v>121</v>
      </c>
      <c r="FL115" s="36">
        <f t="shared" si="216"/>
        <v>75.599999999999994</v>
      </c>
      <c r="FM115" s="36">
        <f t="shared" si="217"/>
        <v>84.2</v>
      </c>
      <c r="FN115" s="36">
        <f t="shared" si="218"/>
        <v>90.1</v>
      </c>
      <c r="FO115" s="36">
        <f t="shared" si="219"/>
        <v>93.6</v>
      </c>
      <c r="FP115" s="36">
        <f t="shared" si="220"/>
        <v>96.2</v>
      </c>
      <c r="FQ115" s="36">
        <f t="shared" si="221"/>
        <v>91.3</v>
      </c>
      <c r="FR115" s="36">
        <f t="shared" si="222"/>
        <v>87.9</v>
      </c>
      <c r="FS115" s="36">
        <f t="shared" si="223"/>
        <v>81.900000000000006</v>
      </c>
      <c r="FT115" s="35">
        <v>122</v>
      </c>
      <c r="FU115" s="36">
        <f t="shared" si="224"/>
        <v>77.599999999999994</v>
      </c>
      <c r="FV115" s="36">
        <f t="shared" si="225"/>
        <v>88</v>
      </c>
      <c r="FW115" s="36">
        <f t="shared" si="226"/>
        <v>93.4</v>
      </c>
      <c r="FX115" s="36">
        <f t="shared" si="227"/>
        <v>93.8</v>
      </c>
      <c r="FY115" s="36">
        <f t="shared" si="228"/>
        <v>94.2</v>
      </c>
      <c r="FZ115" s="36">
        <f t="shared" si="229"/>
        <v>91.4</v>
      </c>
      <c r="GA115" s="36">
        <f t="shared" si="230"/>
        <v>87.9</v>
      </c>
      <c r="GB115" s="36">
        <f t="shared" si="231"/>
        <v>79.900000000000006</v>
      </c>
      <c r="GC115" s="35">
        <v>115</v>
      </c>
      <c r="GD115" s="36">
        <f t="shared" si="232"/>
        <v>-2.3603849250278586E-2</v>
      </c>
      <c r="GE115" s="36">
        <f t="shared" si="233"/>
        <v>-2.3544224454084883E-2</v>
      </c>
      <c r="GF115" s="35">
        <v>116</v>
      </c>
      <c r="GG115" s="36">
        <f t="shared" si="234"/>
        <v>-1.2384835451356935E-2</v>
      </c>
      <c r="GH115" s="36">
        <f t="shared" si="235"/>
        <v>-1.1998855162644873E-2</v>
      </c>
      <c r="GI115" s="35">
        <v>117</v>
      </c>
      <c r="GJ115" s="36">
        <f t="shared" si="236"/>
        <v>-2.0040529691527809E-2</v>
      </c>
      <c r="GK115" s="36">
        <f t="shared" si="237"/>
        <v>-1.9627671504537147E-2</v>
      </c>
      <c r="GL115" s="35">
        <v>118</v>
      </c>
      <c r="GM115" s="36">
        <f t="shared" si="238"/>
        <v>-2.9994818512207644E-2</v>
      </c>
      <c r="GN115" s="36">
        <f t="shared" si="239"/>
        <v>-2.8499066434065412E-2</v>
      </c>
      <c r="GO115" s="35">
        <v>119</v>
      </c>
      <c r="GP115" s="36">
        <f t="shared" si="240"/>
        <v>1.1033250097071345E-2</v>
      </c>
      <c r="GQ115" s="36">
        <f t="shared" si="241"/>
        <v>1.2508825519844891E-2</v>
      </c>
      <c r="GR115" s="35">
        <v>120</v>
      </c>
      <c r="GS115" s="36">
        <f t="shared" si="242"/>
        <v>3.2452499206684138E-2</v>
      </c>
      <c r="GT115" s="36">
        <f t="shared" si="243"/>
        <v>3.7596330632538866E-2</v>
      </c>
      <c r="GU115" s="35">
        <v>121</v>
      </c>
      <c r="GV115" s="36">
        <f t="shared" si="244"/>
        <v>4.2495075939370963E-2</v>
      </c>
      <c r="GW115" s="36">
        <f t="shared" si="245"/>
        <v>5.8447665967733542E-2</v>
      </c>
      <c r="GX115" s="35">
        <v>122</v>
      </c>
      <c r="GY115" s="36">
        <f t="shared" si="246"/>
        <v>-2.9037543498589002E-5</v>
      </c>
      <c r="GZ115" s="36">
        <f t="shared" si="247"/>
        <v>2.5034014590687548E-2</v>
      </c>
      <c r="HA115" s="35">
        <v>-1.2</v>
      </c>
      <c r="HB115" s="35">
        <v>-0.49</v>
      </c>
      <c r="HC115" s="35">
        <v>0.14000000000000001</v>
      </c>
      <c r="HD115" s="35">
        <v>1.56</v>
      </c>
      <c r="HE115" s="35">
        <v>-2.98</v>
      </c>
      <c r="HF115" s="35">
        <v>-1.01</v>
      </c>
      <c r="HG115" s="35">
        <v>0.85</v>
      </c>
      <c r="HH115" s="35">
        <v>3.14</v>
      </c>
    </row>
    <row r="116" spans="1:216" x14ac:dyDescent="0.2">
      <c r="A116" s="8">
        <v>106</v>
      </c>
      <c r="D116" s="8" t="s">
        <v>989</v>
      </c>
      <c r="E116" s="29"/>
      <c r="F116" s="29"/>
      <c r="G116" s="29"/>
      <c r="H116" s="29"/>
      <c r="I116" s="29"/>
      <c r="J116" s="29"/>
      <c r="K116" s="29"/>
      <c r="L116" s="29"/>
      <c r="M116" s="30"/>
      <c r="N116" s="30"/>
      <c r="O116" s="30"/>
      <c r="P116" s="30"/>
      <c r="Q116" s="30"/>
      <c r="R116" s="30"/>
      <c r="S116" s="30"/>
      <c r="T116" s="30"/>
      <c r="U116" s="31">
        <f t="shared" si="151"/>
        <v>0</v>
      </c>
      <c r="V116" s="31">
        <f t="shared" si="152"/>
        <v>0</v>
      </c>
      <c r="W116" s="31">
        <f t="shared" si="153"/>
        <v>0</v>
      </c>
      <c r="X116" s="31">
        <f t="shared" si="154"/>
        <v>0</v>
      </c>
      <c r="Y116" s="31">
        <f t="shared" si="155"/>
        <v>0</v>
      </c>
      <c r="Z116" s="31">
        <f t="shared" si="156"/>
        <v>0</v>
      </c>
      <c r="AA116" s="31">
        <f t="shared" si="157"/>
        <v>0</v>
      </c>
      <c r="AB116" s="31">
        <f t="shared" si="158"/>
        <v>0</v>
      </c>
      <c r="AC116" s="32">
        <f t="shared" si="138"/>
        <v>-1.4641977937706968E-2</v>
      </c>
      <c r="AD116" s="32">
        <f t="shared" si="139"/>
        <v>2.4910512713808348E-2</v>
      </c>
      <c r="AE116" s="32">
        <f t="shared" si="140"/>
        <v>4.5595616594547202E-2</v>
      </c>
      <c r="AF116" s="33">
        <f t="shared" si="159"/>
        <v>65.3</v>
      </c>
      <c r="AG116" s="33">
        <f t="shared" si="160"/>
        <v>75.400000000000006</v>
      </c>
      <c r="AH116" s="33">
        <f t="shared" si="161"/>
        <v>82.9</v>
      </c>
      <c r="AI116" s="33">
        <f t="shared" si="162"/>
        <v>88.3</v>
      </c>
      <c r="AJ116" s="33">
        <f t="shared" si="163"/>
        <v>91.5</v>
      </c>
      <c r="AK116" s="33">
        <f t="shared" si="164"/>
        <v>92.7</v>
      </c>
      <c r="AL116" s="33">
        <f t="shared" si="165"/>
        <v>92.5</v>
      </c>
      <c r="AM116" s="33">
        <f t="shared" si="166"/>
        <v>90.4</v>
      </c>
      <c r="AN116" s="32">
        <f t="shared" si="167"/>
        <v>1.5128685188023212</v>
      </c>
      <c r="AO116" s="34">
        <v>1</v>
      </c>
      <c r="AP116" s="35">
        <v>51.4</v>
      </c>
      <c r="AQ116" s="35">
        <v>62.6</v>
      </c>
      <c r="AR116" s="35">
        <v>70.8</v>
      </c>
      <c r="AS116" s="35">
        <v>81</v>
      </c>
      <c r="AT116" s="35">
        <v>90.4</v>
      </c>
      <c r="AU116" s="35">
        <v>96.2</v>
      </c>
      <c r="AV116" s="35">
        <v>94.7</v>
      </c>
      <c r="AW116" s="35">
        <v>92.3</v>
      </c>
      <c r="AX116" s="34">
        <v>2</v>
      </c>
      <c r="AY116" s="35">
        <v>59.5</v>
      </c>
      <c r="AZ116" s="35">
        <v>68.900000000000006</v>
      </c>
      <c r="BA116" s="35">
        <v>78.3</v>
      </c>
      <c r="BB116" s="35">
        <v>84.3</v>
      </c>
      <c r="BC116" s="35">
        <v>92.8</v>
      </c>
      <c r="BD116" s="35">
        <v>96.3</v>
      </c>
      <c r="BE116" s="35">
        <v>94</v>
      </c>
      <c r="BF116" s="35">
        <v>90</v>
      </c>
      <c r="BG116" s="34">
        <v>3</v>
      </c>
      <c r="BH116" s="35">
        <v>59.8</v>
      </c>
      <c r="BI116" s="35">
        <v>71.099999999999994</v>
      </c>
      <c r="BJ116" s="35">
        <v>80.8</v>
      </c>
      <c r="BK116" s="35">
        <v>88</v>
      </c>
      <c r="BL116" s="35">
        <v>95</v>
      </c>
      <c r="BM116" s="35">
        <v>94.4</v>
      </c>
      <c r="BN116" s="35">
        <v>94.1</v>
      </c>
      <c r="BO116" s="35">
        <v>89</v>
      </c>
      <c r="BP116" s="34">
        <v>4</v>
      </c>
      <c r="BQ116" s="35">
        <v>65.400000000000006</v>
      </c>
      <c r="BR116" s="35">
        <v>77.2</v>
      </c>
      <c r="BS116" s="35">
        <v>84.5</v>
      </c>
      <c r="BT116" s="35">
        <v>89.8</v>
      </c>
      <c r="BU116" s="35">
        <v>95.5</v>
      </c>
      <c r="BV116" s="35">
        <v>94.3</v>
      </c>
      <c r="BW116" s="35">
        <v>92.5</v>
      </c>
      <c r="BX116" s="35">
        <v>88.8</v>
      </c>
      <c r="BY116" s="34">
        <v>5</v>
      </c>
      <c r="BZ116" s="35">
        <v>65.3</v>
      </c>
      <c r="CA116" s="35">
        <v>77.400000000000006</v>
      </c>
      <c r="CB116" s="35">
        <v>86.5</v>
      </c>
      <c r="CC116" s="35">
        <v>92.5</v>
      </c>
      <c r="CD116" s="35">
        <v>96.4</v>
      </c>
      <c r="CE116" s="35">
        <v>93</v>
      </c>
      <c r="CF116" s="35">
        <v>90.4</v>
      </c>
      <c r="CG116" s="35">
        <v>83.7</v>
      </c>
      <c r="CH116" s="34">
        <v>6</v>
      </c>
      <c r="CI116" s="35">
        <v>70.7</v>
      </c>
      <c r="CJ116" s="35">
        <v>82</v>
      </c>
      <c r="CK116" s="35">
        <v>89.3</v>
      </c>
      <c r="CL116" s="35">
        <v>93.3</v>
      </c>
      <c r="CM116" s="35">
        <v>95.5</v>
      </c>
      <c r="CN116" s="35">
        <v>93</v>
      </c>
      <c r="CO116" s="35">
        <v>90.1</v>
      </c>
      <c r="CP116" s="35">
        <v>83</v>
      </c>
      <c r="CQ116" s="34">
        <v>7</v>
      </c>
      <c r="CR116" s="35">
        <v>75.599999999999994</v>
      </c>
      <c r="CS116" s="35">
        <v>84.2</v>
      </c>
      <c r="CT116" s="35">
        <v>90.1</v>
      </c>
      <c r="CU116" s="35">
        <v>93.6</v>
      </c>
      <c r="CV116" s="35">
        <v>96.2</v>
      </c>
      <c r="CW116" s="35">
        <v>91.3</v>
      </c>
      <c r="CX116" s="35">
        <v>87.9</v>
      </c>
      <c r="CY116" s="35">
        <v>81.900000000000006</v>
      </c>
      <c r="CZ116" s="34">
        <v>8</v>
      </c>
      <c r="DA116" s="35">
        <v>77.599999999999994</v>
      </c>
      <c r="DB116" s="35">
        <v>88</v>
      </c>
      <c r="DC116" s="35">
        <v>93.4</v>
      </c>
      <c r="DD116" s="35">
        <v>93.8</v>
      </c>
      <c r="DE116" s="35">
        <v>94.2</v>
      </c>
      <c r="DF116" s="35">
        <v>91.4</v>
      </c>
      <c r="DG116" s="35">
        <v>87.9</v>
      </c>
      <c r="DH116" s="35">
        <v>79.900000000000006</v>
      </c>
      <c r="DI116" s="35">
        <v>1</v>
      </c>
      <c r="DJ116" s="36">
        <f t="shared" si="168"/>
        <v>51.4</v>
      </c>
      <c r="DK116" s="36">
        <f t="shared" si="169"/>
        <v>62.6</v>
      </c>
      <c r="DL116" s="36">
        <f t="shared" si="170"/>
        <v>70.8</v>
      </c>
      <c r="DM116" s="36">
        <f t="shared" si="171"/>
        <v>81</v>
      </c>
      <c r="DN116" s="36">
        <f t="shared" si="172"/>
        <v>90.4</v>
      </c>
      <c r="DO116" s="36">
        <f t="shared" si="173"/>
        <v>96.2</v>
      </c>
      <c r="DP116" s="36">
        <f t="shared" si="174"/>
        <v>94.7</v>
      </c>
      <c r="DQ116" s="36">
        <f t="shared" si="175"/>
        <v>92.3</v>
      </c>
      <c r="DR116" s="35">
        <v>117</v>
      </c>
      <c r="DS116" s="36">
        <f t="shared" si="176"/>
        <v>59.5</v>
      </c>
      <c r="DT116" s="36">
        <f t="shared" si="177"/>
        <v>68.900000000000006</v>
      </c>
      <c r="DU116" s="36">
        <f t="shared" si="178"/>
        <v>78.3</v>
      </c>
      <c r="DV116" s="36">
        <f t="shared" si="179"/>
        <v>84.3</v>
      </c>
      <c r="DW116" s="36">
        <f t="shared" si="180"/>
        <v>92.8</v>
      </c>
      <c r="DX116" s="36">
        <f t="shared" si="181"/>
        <v>96.3</v>
      </c>
      <c r="DY116" s="36">
        <f t="shared" si="182"/>
        <v>94</v>
      </c>
      <c r="DZ116" s="36">
        <f t="shared" si="183"/>
        <v>90</v>
      </c>
      <c r="EA116" s="35">
        <v>118</v>
      </c>
      <c r="EB116" s="36">
        <f t="shared" si="184"/>
        <v>59.8</v>
      </c>
      <c r="EC116" s="36">
        <f t="shared" si="185"/>
        <v>71.099999999999994</v>
      </c>
      <c r="ED116" s="36">
        <f t="shared" si="186"/>
        <v>80.8</v>
      </c>
      <c r="EE116" s="36">
        <f t="shared" si="187"/>
        <v>88</v>
      </c>
      <c r="EF116" s="36">
        <f t="shared" si="188"/>
        <v>95</v>
      </c>
      <c r="EG116" s="36">
        <f t="shared" si="189"/>
        <v>94.4</v>
      </c>
      <c r="EH116" s="36">
        <f t="shared" si="190"/>
        <v>94.1</v>
      </c>
      <c r="EI116" s="36">
        <f t="shared" si="191"/>
        <v>89</v>
      </c>
      <c r="EJ116" s="35">
        <v>119</v>
      </c>
      <c r="EK116" s="36">
        <f t="shared" si="192"/>
        <v>65.400000000000006</v>
      </c>
      <c r="EL116" s="36">
        <f t="shared" si="193"/>
        <v>77.2</v>
      </c>
      <c r="EM116" s="36">
        <f t="shared" si="194"/>
        <v>84.5</v>
      </c>
      <c r="EN116" s="36">
        <f t="shared" si="195"/>
        <v>89.8</v>
      </c>
      <c r="EO116" s="36">
        <f t="shared" si="196"/>
        <v>95.5</v>
      </c>
      <c r="EP116" s="36">
        <f t="shared" si="197"/>
        <v>94.3</v>
      </c>
      <c r="EQ116" s="36">
        <f t="shared" si="198"/>
        <v>92.5</v>
      </c>
      <c r="ER116" s="36">
        <f t="shared" si="199"/>
        <v>88.8</v>
      </c>
      <c r="ES116" s="35">
        <v>120</v>
      </c>
      <c r="ET116" s="36">
        <f t="shared" si="200"/>
        <v>65.3</v>
      </c>
      <c r="EU116" s="36">
        <f t="shared" si="201"/>
        <v>77.400000000000006</v>
      </c>
      <c r="EV116" s="36">
        <f t="shared" si="202"/>
        <v>86.5</v>
      </c>
      <c r="EW116" s="36">
        <f t="shared" si="203"/>
        <v>92.5</v>
      </c>
      <c r="EX116" s="36">
        <f t="shared" si="204"/>
        <v>96.4</v>
      </c>
      <c r="EY116" s="36">
        <f t="shared" si="205"/>
        <v>93</v>
      </c>
      <c r="EZ116" s="36">
        <f t="shared" si="206"/>
        <v>90.4</v>
      </c>
      <c r="FA116" s="36">
        <f t="shared" si="207"/>
        <v>83.7</v>
      </c>
      <c r="FB116" s="35">
        <v>121</v>
      </c>
      <c r="FC116" s="36">
        <f t="shared" si="208"/>
        <v>70.7</v>
      </c>
      <c r="FD116" s="36">
        <f t="shared" si="209"/>
        <v>82</v>
      </c>
      <c r="FE116" s="36">
        <f t="shared" si="210"/>
        <v>89.3</v>
      </c>
      <c r="FF116" s="36">
        <f t="shared" si="211"/>
        <v>93.3</v>
      </c>
      <c r="FG116" s="36">
        <f t="shared" si="212"/>
        <v>95.5</v>
      </c>
      <c r="FH116" s="36">
        <f t="shared" si="213"/>
        <v>93</v>
      </c>
      <c r="FI116" s="36">
        <f t="shared" si="214"/>
        <v>90.1</v>
      </c>
      <c r="FJ116" s="36">
        <f t="shared" si="215"/>
        <v>83</v>
      </c>
      <c r="FK116" s="35">
        <v>122</v>
      </c>
      <c r="FL116" s="36">
        <f t="shared" si="216"/>
        <v>75.599999999999994</v>
      </c>
      <c r="FM116" s="36">
        <f t="shared" si="217"/>
        <v>84.2</v>
      </c>
      <c r="FN116" s="36">
        <f t="shared" si="218"/>
        <v>90.1</v>
      </c>
      <c r="FO116" s="36">
        <f t="shared" si="219"/>
        <v>93.6</v>
      </c>
      <c r="FP116" s="36">
        <f t="shared" si="220"/>
        <v>96.2</v>
      </c>
      <c r="FQ116" s="36">
        <f t="shared" si="221"/>
        <v>91.3</v>
      </c>
      <c r="FR116" s="36">
        <f t="shared" si="222"/>
        <v>87.9</v>
      </c>
      <c r="FS116" s="36">
        <f t="shared" si="223"/>
        <v>81.900000000000006</v>
      </c>
      <c r="FT116" s="35">
        <v>123</v>
      </c>
      <c r="FU116" s="36">
        <f t="shared" si="224"/>
        <v>77.599999999999994</v>
      </c>
      <c r="FV116" s="36">
        <f t="shared" si="225"/>
        <v>88</v>
      </c>
      <c r="FW116" s="36">
        <f t="shared" si="226"/>
        <v>93.4</v>
      </c>
      <c r="FX116" s="36">
        <f t="shared" si="227"/>
        <v>93.8</v>
      </c>
      <c r="FY116" s="36">
        <f t="shared" si="228"/>
        <v>94.2</v>
      </c>
      <c r="FZ116" s="36">
        <f t="shared" si="229"/>
        <v>91.4</v>
      </c>
      <c r="GA116" s="36">
        <f t="shared" si="230"/>
        <v>87.9</v>
      </c>
      <c r="GB116" s="36">
        <f t="shared" si="231"/>
        <v>79.900000000000006</v>
      </c>
      <c r="GC116" s="35">
        <v>116</v>
      </c>
      <c r="GD116" s="36">
        <f t="shared" si="232"/>
        <v>-2.3603849250278586E-2</v>
      </c>
      <c r="GE116" s="36">
        <f t="shared" si="233"/>
        <v>-2.3544224454084883E-2</v>
      </c>
      <c r="GF116" s="35">
        <v>117</v>
      </c>
      <c r="GG116" s="36">
        <f t="shared" si="234"/>
        <v>-1.2384835451356935E-2</v>
      </c>
      <c r="GH116" s="36">
        <f t="shared" si="235"/>
        <v>-1.1998855162644873E-2</v>
      </c>
      <c r="GI116" s="35">
        <v>118</v>
      </c>
      <c r="GJ116" s="36">
        <f t="shared" si="236"/>
        <v>-2.0040529691527809E-2</v>
      </c>
      <c r="GK116" s="36">
        <f t="shared" si="237"/>
        <v>-1.9627671504537147E-2</v>
      </c>
      <c r="GL116" s="35">
        <v>119</v>
      </c>
      <c r="GM116" s="36">
        <f t="shared" si="238"/>
        <v>-2.9994818512207644E-2</v>
      </c>
      <c r="GN116" s="36">
        <f t="shared" si="239"/>
        <v>-2.8499066434065412E-2</v>
      </c>
      <c r="GO116" s="35">
        <v>120</v>
      </c>
      <c r="GP116" s="36">
        <f t="shared" si="240"/>
        <v>1.1033250097071345E-2</v>
      </c>
      <c r="GQ116" s="36">
        <f t="shared" si="241"/>
        <v>1.2508825519844891E-2</v>
      </c>
      <c r="GR116" s="35">
        <v>121</v>
      </c>
      <c r="GS116" s="36">
        <f t="shared" si="242"/>
        <v>3.2452499206684138E-2</v>
      </c>
      <c r="GT116" s="36">
        <f t="shared" si="243"/>
        <v>3.7596330632538866E-2</v>
      </c>
      <c r="GU116" s="35">
        <v>122</v>
      </c>
      <c r="GV116" s="36">
        <f t="shared" si="244"/>
        <v>4.2495075939370963E-2</v>
      </c>
      <c r="GW116" s="36">
        <f t="shared" si="245"/>
        <v>5.8447665967733542E-2</v>
      </c>
      <c r="GX116" s="35">
        <v>123</v>
      </c>
      <c r="GY116" s="36">
        <f t="shared" si="246"/>
        <v>-2.9037543498589002E-5</v>
      </c>
      <c r="GZ116" s="36">
        <f t="shared" si="247"/>
        <v>2.5034014590687548E-2</v>
      </c>
      <c r="HA116" s="35">
        <v>-1.2</v>
      </c>
      <c r="HB116" s="35">
        <v>-0.49</v>
      </c>
      <c r="HC116" s="35">
        <v>0.14000000000000001</v>
      </c>
      <c r="HD116" s="35">
        <v>1.56</v>
      </c>
      <c r="HE116" s="35">
        <v>-2.98</v>
      </c>
      <c r="HF116" s="35">
        <v>-1.01</v>
      </c>
      <c r="HG116" s="35">
        <v>0.85</v>
      </c>
      <c r="HH116" s="35">
        <v>3.14</v>
      </c>
    </row>
    <row r="117" spans="1:216" x14ac:dyDescent="0.2">
      <c r="A117" s="8">
        <v>107</v>
      </c>
      <c r="D117" s="8" t="s">
        <v>990</v>
      </c>
      <c r="E117" s="29"/>
      <c r="F117" s="29"/>
      <c r="G117" s="29"/>
      <c r="H117" s="29"/>
      <c r="I117" s="29"/>
      <c r="J117" s="29"/>
      <c r="K117" s="29"/>
      <c r="L117" s="29"/>
      <c r="M117" s="30"/>
      <c r="N117" s="30"/>
      <c r="O117" s="30"/>
      <c r="P117" s="30"/>
      <c r="Q117" s="30"/>
      <c r="R117" s="30"/>
      <c r="S117" s="30"/>
      <c r="T117" s="30"/>
      <c r="U117" s="31">
        <f t="shared" si="151"/>
        <v>0</v>
      </c>
      <c r="V117" s="31">
        <f t="shared" si="152"/>
        <v>0</v>
      </c>
      <c r="W117" s="31">
        <f t="shared" si="153"/>
        <v>0</v>
      </c>
      <c r="X117" s="31">
        <f t="shared" si="154"/>
        <v>0</v>
      </c>
      <c r="Y117" s="31">
        <f t="shared" si="155"/>
        <v>0</v>
      </c>
      <c r="Z117" s="31">
        <f t="shared" si="156"/>
        <v>0</v>
      </c>
      <c r="AA117" s="31">
        <f t="shared" si="157"/>
        <v>0</v>
      </c>
      <c r="AB117" s="31">
        <f t="shared" si="158"/>
        <v>0</v>
      </c>
      <c r="AC117" s="32">
        <f t="shared" si="138"/>
        <v>-1.4641977937706968E-2</v>
      </c>
      <c r="AD117" s="32">
        <f t="shared" si="139"/>
        <v>2.4910512713808348E-2</v>
      </c>
      <c r="AE117" s="32">
        <f t="shared" si="140"/>
        <v>4.5595616594547202E-2</v>
      </c>
      <c r="AF117" s="33">
        <f t="shared" si="159"/>
        <v>65.3</v>
      </c>
      <c r="AG117" s="33">
        <f t="shared" si="160"/>
        <v>75.400000000000006</v>
      </c>
      <c r="AH117" s="33">
        <f t="shared" si="161"/>
        <v>82.9</v>
      </c>
      <c r="AI117" s="33">
        <f t="shared" si="162"/>
        <v>88.3</v>
      </c>
      <c r="AJ117" s="33">
        <f t="shared" si="163"/>
        <v>91.5</v>
      </c>
      <c r="AK117" s="33">
        <f t="shared" si="164"/>
        <v>92.7</v>
      </c>
      <c r="AL117" s="33">
        <f t="shared" si="165"/>
        <v>92.5</v>
      </c>
      <c r="AM117" s="33">
        <f t="shared" si="166"/>
        <v>90.4</v>
      </c>
      <c r="AN117" s="32">
        <f t="shared" si="167"/>
        <v>1.5128685188023212</v>
      </c>
      <c r="AO117" s="34">
        <v>1</v>
      </c>
      <c r="AP117" s="35">
        <v>51.4</v>
      </c>
      <c r="AQ117" s="35">
        <v>62.6</v>
      </c>
      <c r="AR117" s="35">
        <v>70.8</v>
      </c>
      <c r="AS117" s="35">
        <v>81</v>
      </c>
      <c r="AT117" s="35">
        <v>90.4</v>
      </c>
      <c r="AU117" s="35">
        <v>96.2</v>
      </c>
      <c r="AV117" s="35">
        <v>94.7</v>
      </c>
      <c r="AW117" s="35">
        <v>92.3</v>
      </c>
      <c r="AX117" s="34">
        <v>2</v>
      </c>
      <c r="AY117" s="35">
        <v>59.5</v>
      </c>
      <c r="AZ117" s="35">
        <v>68.900000000000006</v>
      </c>
      <c r="BA117" s="35">
        <v>78.3</v>
      </c>
      <c r="BB117" s="35">
        <v>84.3</v>
      </c>
      <c r="BC117" s="35">
        <v>92.8</v>
      </c>
      <c r="BD117" s="35">
        <v>96.3</v>
      </c>
      <c r="BE117" s="35">
        <v>94</v>
      </c>
      <c r="BF117" s="35">
        <v>90</v>
      </c>
      <c r="BG117" s="34">
        <v>3</v>
      </c>
      <c r="BH117" s="35">
        <v>59.8</v>
      </c>
      <c r="BI117" s="35">
        <v>71.099999999999994</v>
      </c>
      <c r="BJ117" s="35">
        <v>80.8</v>
      </c>
      <c r="BK117" s="35">
        <v>88</v>
      </c>
      <c r="BL117" s="35">
        <v>95</v>
      </c>
      <c r="BM117" s="35">
        <v>94.4</v>
      </c>
      <c r="BN117" s="35">
        <v>94.1</v>
      </c>
      <c r="BO117" s="35">
        <v>89</v>
      </c>
      <c r="BP117" s="34">
        <v>4</v>
      </c>
      <c r="BQ117" s="35">
        <v>65.400000000000006</v>
      </c>
      <c r="BR117" s="35">
        <v>77.2</v>
      </c>
      <c r="BS117" s="35">
        <v>84.5</v>
      </c>
      <c r="BT117" s="35">
        <v>89.8</v>
      </c>
      <c r="BU117" s="35">
        <v>95.5</v>
      </c>
      <c r="BV117" s="35">
        <v>94.3</v>
      </c>
      <c r="BW117" s="35">
        <v>92.5</v>
      </c>
      <c r="BX117" s="35">
        <v>88.8</v>
      </c>
      <c r="BY117" s="34">
        <v>5</v>
      </c>
      <c r="BZ117" s="35">
        <v>65.3</v>
      </c>
      <c r="CA117" s="35">
        <v>77.400000000000006</v>
      </c>
      <c r="CB117" s="35">
        <v>86.5</v>
      </c>
      <c r="CC117" s="35">
        <v>92.5</v>
      </c>
      <c r="CD117" s="35">
        <v>96.4</v>
      </c>
      <c r="CE117" s="35">
        <v>93</v>
      </c>
      <c r="CF117" s="35">
        <v>90.4</v>
      </c>
      <c r="CG117" s="35">
        <v>83.7</v>
      </c>
      <c r="CH117" s="34">
        <v>6</v>
      </c>
      <c r="CI117" s="35">
        <v>70.7</v>
      </c>
      <c r="CJ117" s="35">
        <v>82</v>
      </c>
      <c r="CK117" s="35">
        <v>89.3</v>
      </c>
      <c r="CL117" s="35">
        <v>93.3</v>
      </c>
      <c r="CM117" s="35">
        <v>95.5</v>
      </c>
      <c r="CN117" s="35">
        <v>93</v>
      </c>
      <c r="CO117" s="35">
        <v>90.1</v>
      </c>
      <c r="CP117" s="35">
        <v>83</v>
      </c>
      <c r="CQ117" s="34">
        <v>7</v>
      </c>
      <c r="CR117" s="35">
        <v>75.599999999999994</v>
      </c>
      <c r="CS117" s="35">
        <v>84.2</v>
      </c>
      <c r="CT117" s="35">
        <v>90.1</v>
      </c>
      <c r="CU117" s="35">
        <v>93.6</v>
      </c>
      <c r="CV117" s="35">
        <v>96.2</v>
      </c>
      <c r="CW117" s="35">
        <v>91.3</v>
      </c>
      <c r="CX117" s="35">
        <v>87.9</v>
      </c>
      <c r="CY117" s="35">
        <v>81.900000000000006</v>
      </c>
      <c r="CZ117" s="34">
        <v>8</v>
      </c>
      <c r="DA117" s="35">
        <v>77.599999999999994</v>
      </c>
      <c r="DB117" s="35">
        <v>88</v>
      </c>
      <c r="DC117" s="35">
        <v>93.4</v>
      </c>
      <c r="DD117" s="35">
        <v>93.8</v>
      </c>
      <c r="DE117" s="35">
        <v>94.2</v>
      </c>
      <c r="DF117" s="35">
        <v>91.4</v>
      </c>
      <c r="DG117" s="35">
        <v>87.9</v>
      </c>
      <c r="DH117" s="35">
        <v>79.900000000000006</v>
      </c>
      <c r="DI117" s="35">
        <v>1</v>
      </c>
      <c r="DJ117" s="36">
        <f t="shared" si="168"/>
        <v>51.4</v>
      </c>
      <c r="DK117" s="36">
        <f t="shared" si="169"/>
        <v>62.6</v>
      </c>
      <c r="DL117" s="36">
        <f t="shared" si="170"/>
        <v>70.8</v>
      </c>
      <c r="DM117" s="36">
        <f t="shared" si="171"/>
        <v>81</v>
      </c>
      <c r="DN117" s="36">
        <f t="shared" si="172"/>
        <v>90.4</v>
      </c>
      <c r="DO117" s="36">
        <f t="shared" si="173"/>
        <v>96.2</v>
      </c>
      <c r="DP117" s="36">
        <f t="shared" si="174"/>
        <v>94.7</v>
      </c>
      <c r="DQ117" s="36">
        <f t="shared" si="175"/>
        <v>92.3</v>
      </c>
      <c r="DR117" s="35">
        <v>118</v>
      </c>
      <c r="DS117" s="36">
        <f t="shared" si="176"/>
        <v>59.5</v>
      </c>
      <c r="DT117" s="36">
        <f t="shared" si="177"/>
        <v>68.900000000000006</v>
      </c>
      <c r="DU117" s="36">
        <f t="shared" si="178"/>
        <v>78.3</v>
      </c>
      <c r="DV117" s="36">
        <f t="shared" si="179"/>
        <v>84.3</v>
      </c>
      <c r="DW117" s="36">
        <f t="shared" si="180"/>
        <v>92.8</v>
      </c>
      <c r="DX117" s="36">
        <f t="shared" si="181"/>
        <v>96.3</v>
      </c>
      <c r="DY117" s="36">
        <f t="shared" si="182"/>
        <v>94</v>
      </c>
      <c r="DZ117" s="36">
        <f t="shared" si="183"/>
        <v>90</v>
      </c>
      <c r="EA117" s="35">
        <v>119</v>
      </c>
      <c r="EB117" s="36">
        <f t="shared" si="184"/>
        <v>59.8</v>
      </c>
      <c r="EC117" s="36">
        <f t="shared" si="185"/>
        <v>71.099999999999994</v>
      </c>
      <c r="ED117" s="36">
        <f t="shared" si="186"/>
        <v>80.8</v>
      </c>
      <c r="EE117" s="36">
        <f t="shared" si="187"/>
        <v>88</v>
      </c>
      <c r="EF117" s="36">
        <f t="shared" si="188"/>
        <v>95</v>
      </c>
      <c r="EG117" s="36">
        <f t="shared" si="189"/>
        <v>94.4</v>
      </c>
      <c r="EH117" s="36">
        <f t="shared" si="190"/>
        <v>94.1</v>
      </c>
      <c r="EI117" s="36">
        <f t="shared" si="191"/>
        <v>89</v>
      </c>
      <c r="EJ117" s="35">
        <v>120</v>
      </c>
      <c r="EK117" s="36">
        <f t="shared" si="192"/>
        <v>65.400000000000006</v>
      </c>
      <c r="EL117" s="36">
        <f t="shared" si="193"/>
        <v>77.2</v>
      </c>
      <c r="EM117" s="36">
        <f t="shared" si="194"/>
        <v>84.5</v>
      </c>
      <c r="EN117" s="36">
        <f t="shared" si="195"/>
        <v>89.8</v>
      </c>
      <c r="EO117" s="36">
        <f t="shared" si="196"/>
        <v>95.5</v>
      </c>
      <c r="EP117" s="36">
        <f t="shared" si="197"/>
        <v>94.3</v>
      </c>
      <c r="EQ117" s="36">
        <f t="shared" si="198"/>
        <v>92.5</v>
      </c>
      <c r="ER117" s="36">
        <f t="shared" si="199"/>
        <v>88.8</v>
      </c>
      <c r="ES117" s="35">
        <v>121</v>
      </c>
      <c r="ET117" s="36">
        <f t="shared" si="200"/>
        <v>65.3</v>
      </c>
      <c r="EU117" s="36">
        <f t="shared" si="201"/>
        <v>77.400000000000006</v>
      </c>
      <c r="EV117" s="36">
        <f t="shared" si="202"/>
        <v>86.5</v>
      </c>
      <c r="EW117" s="36">
        <f t="shared" si="203"/>
        <v>92.5</v>
      </c>
      <c r="EX117" s="36">
        <f t="shared" si="204"/>
        <v>96.4</v>
      </c>
      <c r="EY117" s="36">
        <f t="shared" si="205"/>
        <v>93</v>
      </c>
      <c r="EZ117" s="36">
        <f t="shared" si="206"/>
        <v>90.4</v>
      </c>
      <c r="FA117" s="36">
        <f t="shared" si="207"/>
        <v>83.7</v>
      </c>
      <c r="FB117" s="35">
        <v>122</v>
      </c>
      <c r="FC117" s="36">
        <f t="shared" si="208"/>
        <v>70.7</v>
      </c>
      <c r="FD117" s="36">
        <f t="shared" si="209"/>
        <v>82</v>
      </c>
      <c r="FE117" s="36">
        <f t="shared" si="210"/>
        <v>89.3</v>
      </c>
      <c r="FF117" s="36">
        <f t="shared" si="211"/>
        <v>93.3</v>
      </c>
      <c r="FG117" s="36">
        <f t="shared" si="212"/>
        <v>95.5</v>
      </c>
      <c r="FH117" s="36">
        <f t="shared" si="213"/>
        <v>93</v>
      </c>
      <c r="FI117" s="36">
        <f t="shared" si="214"/>
        <v>90.1</v>
      </c>
      <c r="FJ117" s="36">
        <f t="shared" si="215"/>
        <v>83</v>
      </c>
      <c r="FK117" s="35">
        <v>123</v>
      </c>
      <c r="FL117" s="36">
        <f t="shared" si="216"/>
        <v>75.599999999999994</v>
      </c>
      <c r="FM117" s="36">
        <f t="shared" si="217"/>
        <v>84.2</v>
      </c>
      <c r="FN117" s="36">
        <f t="shared" si="218"/>
        <v>90.1</v>
      </c>
      <c r="FO117" s="36">
        <f t="shared" si="219"/>
        <v>93.6</v>
      </c>
      <c r="FP117" s="36">
        <f t="shared" si="220"/>
        <v>96.2</v>
      </c>
      <c r="FQ117" s="36">
        <f t="shared" si="221"/>
        <v>91.3</v>
      </c>
      <c r="FR117" s="36">
        <f t="shared" si="222"/>
        <v>87.9</v>
      </c>
      <c r="FS117" s="36">
        <f t="shared" si="223"/>
        <v>81.900000000000006</v>
      </c>
      <c r="FT117" s="35">
        <v>124</v>
      </c>
      <c r="FU117" s="36">
        <f t="shared" si="224"/>
        <v>77.599999999999994</v>
      </c>
      <c r="FV117" s="36">
        <f t="shared" si="225"/>
        <v>88</v>
      </c>
      <c r="FW117" s="36">
        <f t="shared" si="226"/>
        <v>93.4</v>
      </c>
      <c r="FX117" s="36">
        <f t="shared" si="227"/>
        <v>93.8</v>
      </c>
      <c r="FY117" s="36">
        <f t="shared" si="228"/>
        <v>94.2</v>
      </c>
      <c r="FZ117" s="36">
        <f t="shared" si="229"/>
        <v>91.4</v>
      </c>
      <c r="GA117" s="36">
        <f t="shared" si="230"/>
        <v>87.9</v>
      </c>
      <c r="GB117" s="36">
        <f t="shared" si="231"/>
        <v>79.900000000000006</v>
      </c>
      <c r="GC117" s="35">
        <v>117</v>
      </c>
      <c r="GD117" s="36">
        <f t="shared" si="232"/>
        <v>-2.3603849250278586E-2</v>
      </c>
      <c r="GE117" s="36">
        <f t="shared" si="233"/>
        <v>-2.3544224454084883E-2</v>
      </c>
      <c r="GF117" s="35">
        <v>118</v>
      </c>
      <c r="GG117" s="36">
        <f t="shared" si="234"/>
        <v>-1.2384835451356935E-2</v>
      </c>
      <c r="GH117" s="36">
        <f t="shared" si="235"/>
        <v>-1.1998855162644873E-2</v>
      </c>
      <c r="GI117" s="35">
        <v>119</v>
      </c>
      <c r="GJ117" s="36">
        <f t="shared" si="236"/>
        <v>-2.0040529691527809E-2</v>
      </c>
      <c r="GK117" s="36">
        <f t="shared" si="237"/>
        <v>-1.9627671504537147E-2</v>
      </c>
      <c r="GL117" s="35">
        <v>120</v>
      </c>
      <c r="GM117" s="36">
        <f t="shared" si="238"/>
        <v>-2.9994818512207644E-2</v>
      </c>
      <c r="GN117" s="36">
        <f t="shared" si="239"/>
        <v>-2.8499066434065412E-2</v>
      </c>
      <c r="GO117" s="35">
        <v>121</v>
      </c>
      <c r="GP117" s="36">
        <f t="shared" si="240"/>
        <v>1.1033250097071345E-2</v>
      </c>
      <c r="GQ117" s="36">
        <f t="shared" si="241"/>
        <v>1.2508825519844891E-2</v>
      </c>
      <c r="GR117" s="35">
        <v>122</v>
      </c>
      <c r="GS117" s="36">
        <f t="shared" si="242"/>
        <v>3.2452499206684138E-2</v>
      </c>
      <c r="GT117" s="36">
        <f t="shared" si="243"/>
        <v>3.7596330632538866E-2</v>
      </c>
      <c r="GU117" s="35">
        <v>123</v>
      </c>
      <c r="GV117" s="36">
        <f t="shared" si="244"/>
        <v>4.2495075939370963E-2</v>
      </c>
      <c r="GW117" s="36">
        <f t="shared" si="245"/>
        <v>5.8447665967733542E-2</v>
      </c>
      <c r="GX117" s="35">
        <v>124</v>
      </c>
      <c r="GY117" s="36">
        <f t="shared" si="246"/>
        <v>-2.9037543498589002E-5</v>
      </c>
      <c r="GZ117" s="36">
        <f t="shared" si="247"/>
        <v>2.5034014590687548E-2</v>
      </c>
      <c r="HA117" s="35">
        <v>-1.2</v>
      </c>
      <c r="HB117" s="35">
        <v>-0.49</v>
      </c>
      <c r="HC117" s="35">
        <v>0.14000000000000001</v>
      </c>
      <c r="HD117" s="35">
        <v>1.56</v>
      </c>
      <c r="HE117" s="35">
        <v>-2.98</v>
      </c>
      <c r="HF117" s="35">
        <v>-1.01</v>
      </c>
      <c r="HG117" s="35">
        <v>0.85</v>
      </c>
      <c r="HH117" s="35">
        <v>3.14</v>
      </c>
    </row>
    <row r="118" spans="1:216" x14ac:dyDescent="0.2">
      <c r="A118" s="8">
        <v>108</v>
      </c>
      <c r="D118" s="8" t="s">
        <v>991</v>
      </c>
      <c r="E118" s="29"/>
      <c r="F118" s="29"/>
      <c r="G118" s="29"/>
      <c r="H118" s="29"/>
      <c r="I118" s="29"/>
      <c r="J118" s="29"/>
      <c r="K118" s="29"/>
      <c r="L118" s="29"/>
      <c r="M118" s="30"/>
      <c r="N118" s="30"/>
      <c r="O118" s="30"/>
      <c r="P118" s="30"/>
      <c r="Q118" s="30"/>
      <c r="R118" s="30"/>
      <c r="S118" s="30"/>
      <c r="T118" s="30"/>
      <c r="U118" s="31">
        <f t="shared" si="151"/>
        <v>0</v>
      </c>
      <c r="V118" s="31">
        <f t="shared" si="152"/>
        <v>0</v>
      </c>
      <c r="W118" s="31">
        <f t="shared" si="153"/>
        <v>0</v>
      </c>
      <c r="X118" s="31">
        <f t="shared" si="154"/>
        <v>0</v>
      </c>
      <c r="Y118" s="31">
        <f t="shared" si="155"/>
        <v>0</v>
      </c>
      <c r="Z118" s="31">
        <f t="shared" si="156"/>
        <v>0</v>
      </c>
      <c r="AA118" s="31">
        <f t="shared" si="157"/>
        <v>0</v>
      </c>
      <c r="AB118" s="31">
        <f t="shared" si="158"/>
        <v>0</v>
      </c>
      <c r="AC118" s="32">
        <f t="shared" si="138"/>
        <v>-1.4641977937706968E-2</v>
      </c>
      <c r="AD118" s="32">
        <f t="shared" si="139"/>
        <v>2.4910512713808348E-2</v>
      </c>
      <c r="AE118" s="32">
        <f t="shared" si="140"/>
        <v>4.5595616594547202E-2</v>
      </c>
      <c r="AF118" s="33">
        <f t="shared" si="159"/>
        <v>65.3</v>
      </c>
      <c r="AG118" s="33">
        <f t="shared" si="160"/>
        <v>75.400000000000006</v>
      </c>
      <c r="AH118" s="33">
        <f t="shared" si="161"/>
        <v>82.9</v>
      </c>
      <c r="AI118" s="33">
        <f t="shared" si="162"/>
        <v>88.3</v>
      </c>
      <c r="AJ118" s="33">
        <f t="shared" si="163"/>
        <v>91.5</v>
      </c>
      <c r="AK118" s="33">
        <f t="shared" si="164"/>
        <v>92.7</v>
      </c>
      <c r="AL118" s="33">
        <f t="shared" si="165"/>
        <v>92.5</v>
      </c>
      <c r="AM118" s="33">
        <f t="shared" si="166"/>
        <v>90.4</v>
      </c>
      <c r="AN118" s="32">
        <f t="shared" si="167"/>
        <v>1.5128685188023212</v>
      </c>
      <c r="AO118" s="34">
        <v>1</v>
      </c>
      <c r="AP118" s="35">
        <v>51.4</v>
      </c>
      <c r="AQ118" s="35">
        <v>62.6</v>
      </c>
      <c r="AR118" s="35">
        <v>70.8</v>
      </c>
      <c r="AS118" s="35">
        <v>81</v>
      </c>
      <c r="AT118" s="35">
        <v>90.4</v>
      </c>
      <c r="AU118" s="35">
        <v>96.2</v>
      </c>
      <c r="AV118" s="35">
        <v>94.7</v>
      </c>
      <c r="AW118" s="35">
        <v>92.3</v>
      </c>
      <c r="AX118" s="34">
        <v>2</v>
      </c>
      <c r="AY118" s="35">
        <v>59.5</v>
      </c>
      <c r="AZ118" s="35">
        <v>68.900000000000006</v>
      </c>
      <c r="BA118" s="35">
        <v>78.3</v>
      </c>
      <c r="BB118" s="35">
        <v>84.3</v>
      </c>
      <c r="BC118" s="35">
        <v>92.8</v>
      </c>
      <c r="BD118" s="35">
        <v>96.3</v>
      </c>
      <c r="BE118" s="35">
        <v>94</v>
      </c>
      <c r="BF118" s="35">
        <v>90</v>
      </c>
      <c r="BG118" s="34">
        <v>3</v>
      </c>
      <c r="BH118" s="35">
        <v>59.8</v>
      </c>
      <c r="BI118" s="35">
        <v>71.099999999999994</v>
      </c>
      <c r="BJ118" s="35">
        <v>80.8</v>
      </c>
      <c r="BK118" s="35">
        <v>88</v>
      </c>
      <c r="BL118" s="35">
        <v>95</v>
      </c>
      <c r="BM118" s="35">
        <v>94.4</v>
      </c>
      <c r="BN118" s="35">
        <v>94.1</v>
      </c>
      <c r="BO118" s="35">
        <v>89</v>
      </c>
      <c r="BP118" s="34">
        <v>4</v>
      </c>
      <c r="BQ118" s="35">
        <v>65.400000000000006</v>
      </c>
      <c r="BR118" s="35">
        <v>77.2</v>
      </c>
      <c r="BS118" s="35">
        <v>84.5</v>
      </c>
      <c r="BT118" s="35">
        <v>89.8</v>
      </c>
      <c r="BU118" s="35">
        <v>95.5</v>
      </c>
      <c r="BV118" s="35">
        <v>94.3</v>
      </c>
      <c r="BW118" s="35">
        <v>92.5</v>
      </c>
      <c r="BX118" s="35">
        <v>88.8</v>
      </c>
      <c r="BY118" s="34">
        <v>5</v>
      </c>
      <c r="BZ118" s="35">
        <v>65.3</v>
      </c>
      <c r="CA118" s="35">
        <v>77.400000000000006</v>
      </c>
      <c r="CB118" s="35">
        <v>86.5</v>
      </c>
      <c r="CC118" s="35">
        <v>92.5</v>
      </c>
      <c r="CD118" s="35">
        <v>96.4</v>
      </c>
      <c r="CE118" s="35">
        <v>93</v>
      </c>
      <c r="CF118" s="35">
        <v>90.4</v>
      </c>
      <c r="CG118" s="35">
        <v>83.7</v>
      </c>
      <c r="CH118" s="34">
        <v>6</v>
      </c>
      <c r="CI118" s="35">
        <v>70.7</v>
      </c>
      <c r="CJ118" s="35">
        <v>82</v>
      </c>
      <c r="CK118" s="35">
        <v>89.3</v>
      </c>
      <c r="CL118" s="35">
        <v>93.3</v>
      </c>
      <c r="CM118" s="35">
        <v>95.5</v>
      </c>
      <c r="CN118" s="35">
        <v>93</v>
      </c>
      <c r="CO118" s="35">
        <v>90.1</v>
      </c>
      <c r="CP118" s="35">
        <v>83</v>
      </c>
      <c r="CQ118" s="34">
        <v>7</v>
      </c>
      <c r="CR118" s="35">
        <v>75.599999999999994</v>
      </c>
      <c r="CS118" s="35">
        <v>84.2</v>
      </c>
      <c r="CT118" s="35">
        <v>90.1</v>
      </c>
      <c r="CU118" s="35">
        <v>93.6</v>
      </c>
      <c r="CV118" s="35">
        <v>96.2</v>
      </c>
      <c r="CW118" s="35">
        <v>91.3</v>
      </c>
      <c r="CX118" s="35">
        <v>87.9</v>
      </c>
      <c r="CY118" s="35">
        <v>81.900000000000006</v>
      </c>
      <c r="CZ118" s="34">
        <v>8</v>
      </c>
      <c r="DA118" s="35">
        <v>77.599999999999994</v>
      </c>
      <c r="DB118" s="35">
        <v>88</v>
      </c>
      <c r="DC118" s="35">
        <v>93.4</v>
      </c>
      <c r="DD118" s="35">
        <v>93.8</v>
      </c>
      <c r="DE118" s="35">
        <v>94.2</v>
      </c>
      <c r="DF118" s="35">
        <v>91.4</v>
      </c>
      <c r="DG118" s="35">
        <v>87.9</v>
      </c>
      <c r="DH118" s="35">
        <v>79.900000000000006</v>
      </c>
      <c r="DI118" s="35">
        <v>1</v>
      </c>
      <c r="DJ118" s="36">
        <f t="shared" si="168"/>
        <v>51.4</v>
      </c>
      <c r="DK118" s="36">
        <f t="shared" si="169"/>
        <v>62.6</v>
      </c>
      <c r="DL118" s="36">
        <f t="shared" si="170"/>
        <v>70.8</v>
      </c>
      <c r="DM118" s="36">
        <f t="shared" si="171"/>
        <v>81</v>
      </c>
      <c r="DN118" s="36">
        <f t="shared" si="172"/>
        <v>90.4</v>
      </c>
      <c r="DO118" s="36">
        <f t="shared" si="173"/>
        <v>96.2</v>
      </c>
      <c r="DP118" s="36">
        <f t="shared" si="174"/>
        <v>94.7</v>
      </c>
      <c r="DQ118" s="36">
        <f t="shared" si="175"/>
        <v>92.3</v>
      </c>
      <c r="DR118" s="35">
        <v>119</v>
      </c>
      <c r="DS118" s="36">
        <f t="shared" si="176"/>
        <v>59.5</v>
      </c>
      <c r="DT118" s="36">
        <f t="shared" si="177"/>
        <v>68.900000000000006</v>
      </c>
      <c r="DU118" s="36">
        <f t="shared" si="178"/>
        <v>78.3</v>
      </c>
      <c r="DV118" s="36">
        <f t="shared" si="179"/>
        <v>84.3</v>
      </c>
      <c r="DW118" s="36">
        <f t="shared" si="180"/>
        <v>92.8</v>
      </c>
      <c r="DX118" s="36">
        <f t="shared" si="181"/>
        <v>96.3</v>
      </c>
      <c r="DY118" s="36">
        <f t="shared" si="182"/>
        <v>94</v>
      </c>
      <c r="DZ118" s="36">
        <f t="shared" si="183"/>
        <v>90</v>
      </c>
      <c r="EA118" s="35">
        <v>120</v>
      </c>
      <c r="EB118" s="36">
        <f t="shared" si="184"/>
        <v>59.8</v>
      </c>
      <c r="EC118" s="36">
        <f t="shared" si="185"/>
        <v>71.099999999999994</v>
      </c>
      <c r="ED118" s="36">
        <f t="shared" si="186"/>
        <v>80.8</v>
      </c>
      <c r="EE118" s="36">
        <f t="shared" si="187"/>
        <v>88</v>
      </c>
      <c r="EF118" s="36">
        <f t="shared" si="188"/>
        <v>95</v>
      </c>
      <c r="EG118" s="36">
        <f t="shared" si="189"/>
        <v>94.4</v>
      </c>
      <c r="EH118" s="36">
        <f t="shared" si="190"/>
        <v>94.1</v>
      </c>
      <c r="EI118" s="36">
        <f t="shared" si="191"/>
        <v>89</v>
      </c>
      <c r="EJ118" s="35">
        <v>121</v>
      </c>
      <c r="EK118" s="36">
        <f t="shared" si="192"/>
        <v>65.400000000000006</v>
      </c>
      <c r="EL118" s="36">
        <f t="shared" si="193"/>
        <v>77.2</v>
      </c>
      <c r="EM118" s="36">
        <f t="shared" si="194"/>
        <v>84.5</v>
      </c>
      <c r="EN118" s="36">
        <f t="shared" si="195"/>
        <v>89.8</v>
      </c>
      <c r="EO118" s="36">
        <f t="shared" si="196"/>
        <v>95.5</v>
      </c>
      <c r="EP118" s="36">
        <f t="shared" si="197"/>
        <v>94.3</v>
      </c>
      <c r="EQ118" s="36">
        <f t="shared" si="198"/>
        <v>92.5</v>
      </c>
      <c r="ER118" s="36">
        <f t="shared" si="199"/>
        <v>88.8</v>
      </c>
      <c r="ES118" s="35">
        <v>122</v>
      </c>
      <c r="ET118" s="36">
        <f t="shared" si="200"/>
        <v>65.3</v>
      </c>
      <c r="EU118" s="36">
        <f t="shared" si="201"/>
        <v>77.400000000000006</v>
      </c>
      <c r="EV118" s="36">
        <f t="shared" si="202"/>
        <v>86.5</v>
      </c>
      <c r="EW118" s="36">
        <f t="shared" si="203"/>
        <v>92.5</v>
      </c>
      <c r="EX118" s="36">
        <f t="shared" si="204"/>
        <v>96.4</v>
      </c>
      <c r="EY118" s="36">
        <f t="shared" si="205"/>
        <v>93</v>
      </c>
      <c r="EZ118" s="36">
        <f t="shared" si="206"/>
        <v>90.4</v>
      </c>
      <c r="FA118" s="36">
        <f t="shared" si="207"/>
        <v>83.7</v>
      </c>
      <c r="FB118" s="35">
        <v>123</v>
      </c>
      <c r="FC118" s="36">
        <f t="shared" si="208"/>
        <v>70.7</v>
      </c>
      <c r="FD118" s="36">
        <f t="shared" si="209"/>
        <v>82</v>
      </c>
      <c r="FE118" s="36">
        <f t="shared" si="210"/>
        <v>89.3</v>
      </c>
      <c r="FF118" s="36">
        <f t="shared" si="211"/>
        <v>93.3</v>
      </c>
      <c r="FG118" s="36">
        <f t="shared" si="212"/>
        <v>95.5</v>
      </c>
      <c r="FH118" s="36">
        <f t="shared" si="213"/>
        <v>93</v>
      </c>
      <c r="FI118" s="36">
        <f t="shared" si="214"/>
        <v>90.1</v>
      </c>
      <c r="FJ118" s="36">
        <f t="shared" si="215"/>
        <v>83</v>
      </c>
      <c r="FK118" s="35">
        <v>124</v>
      </c>
      <c r="FL118" s="36">
        <f t="shared" si="216"/>
        <v>75.599999999999994</v>
      </c>
      <c r="FM118" s="36">
        <f t="shared" si="217"/>
        <v>84.2</v>
      </c>
      <c r="FN118" s="36">
        <f t="shared" si="218"/>
        <v>90.1</v>
      </c>
      <c r="FO118" s="36">
        <f t="shared" si="219"/>
        <v>93.6</v>
      </c>
      <c r="FP118" s="36">
        <f t="shared" si="220"/>
        <v>96.2</v>
      </c>
      <c r="FQ118" s="36">
        <f t="shared" si="221"/>
        <v>91.3</v>
      </c>
      <c r="FR118" s="36">
        <f t="shared" si="222"/>
        <v>87.9</v>
      </c>
      <c r="FS118" s="36">
        <f t="shared" si="223"/>
        <v>81.900000000000006</v>
      </c>
      <c r="FT118" s="35">
        <v>125</v>
      </c>
      <c r="FU118" s="36">
        <f t="shared" si="224"/>
        <v>77.599999999999994</v>
      </c>
      <c r="FV118" s="36">
        <f t="shared" si="225"/>
        <v>88</v>
      </c>
      <c r="FW118" s="36">
        <f t="shared" si="226"/>
        <v>93.4</v>
      </c>
      <c r="FX118" s="36">
        <f t="shared" si="227"/>
        <v>93.8</v>
      </c>
      <c r="FY118" s="36">
        <f t="shared" si="228"/>
        <v>94.2</v>
      </c>
      <c r="FZ118" s="36">
        <f t="shared" si="229"/>
        <v>91.4</v>
      </c>
      <c r="GA118" s="36">
        <f t="shared" si="230"/>
        <v>87.9</v>
      </c>
      <c r="GB118" s="36">
        <f t="shared" si="231"/>
        <v>79.900000000000006</v>
      </c>
      <c r="GC118" s="35">
        <v>118</v>
      </c>
      <c r="GD118" s="36">
        <f t="shared" si="232"/>
        <v>-2.3603849250278586E-2</v>
      </c>
      <c r="GE118" s="36">
        <f t="shared" si="233"/>
        <v>-2.3544224454084883E-2</v>
      </c>
      <c r="GF118" s="35">
        <v>119</v>
      </c>
      <c r="GG118" s="36">
        <f t="shared" si="234"/>
        <v>-1.2384835451356935E-2</v>
      </c>
      <c r="GH118" s="36">
        <f t="shared" si="235"/>
        <v>-1.1998855162644873E-2</v>
      </c>
      <c r="GI118" s="35">
        <v>120</v>
      </c>
      <c r="GJ118" s="36">
        <f t="shared" si="236"/>
        <v>-2.0040529691527809E-2</v>
      </c>
      <c r="GK118" s="36">
        <f t="shared" si="237"/>
        <v>-1.9627671504537147E-2</v>
      </c>
      <c r="GL118" s="35">
        <v>121</v>
      </c>
      <c r="GM118" s="36">
        <f t="shared" si="238"/>
        <v>-2.9994818512207644E-2</v>
      </c>
      <c r="GN118" s="36">
        <f t="shared" si="239"/>
        <v>-2.8499066434065412E-2</v>
      </c>
      <c r="GO118" s="35">
        <v>122</v>
      </c>
      <c r="GP118" s="36">
        <f t="shared" si="240"/>
        <v>1.1033250097071345E-2</v>
      </c>
      <c r="GQ118" s="36">
        <f t="shared" si="241"/>
        <v>1.2508825519844891E-2</v>
      </c>
      <c r="GR118" s="35">
        <v>123</v>
      </c>
      <c r="GS118" s="36">
        <f t="shared" si="242"/>
        <v>3.2452499206684138E-2</v>
      </c>
      <c r="GT118" s="36">
        <f t="shared" si="243"/>
        <v>3.7596330632538866E-2</v>
      </c>
      <c r="GU118" s="35">
        <v>124</v>
      </c>
      <c r="GV118" s="36">
        <f t="shared" si="244"/>
        <v>4.2495075939370963E-2</v>
      </c>
      <c r="GW118" s="36">
        <f t="shared" si="245"/>
        <v>5.8447665967733542E-2</v>
      </c>
      <c r="GX118" s="35">
        <v>125</v>
      </c>
      <c r="GY118" s="36">
        <f t="shared" si="246"/>
        <v>-2.9037543498589002E-5</v>
      </c>
      <c r="GZ118" s="36">
        <f t="shared" si="247"/>
        <v>2.5034014590687548E-2</v>
      </c>
      <c r="HA118" s="35">
        <v>-1.2</v>
      </c>
      <c r="HB118" s="35">
        <v>-0.49</v>
      </c>
      <c r="HC118" s="35">
        <v>0.14000000000000001</v>
      </c>
      <c r="HD118" s="35">
        <v>1.56</v>
      </c>
      <c r="HE118" s="35">
        <v>-2.98</v>
      </c>
      <c r="HF118" s="35">
        <v>-1.01</v>
      </c>
      <c r="HG118" s="35">
        <v>0.85</v>
      </c>
      <c r="HH118" s="35">
        <v>3.14</v>
      </c>
    </row>
    <row r="119" spans="1:216" x14ac:dyDescent="0.2">
      <c r="A119" s="8">
        <v>109</v>
      </c>
      <c r="D119" s="8" t="s">
        <v>992</v>
      </c>
      <c r="E119" s="29"/>
      <c r="F119" s="29"/>
      <c r="G119" s="29"/>
      <c r="H119" s="29"/>
      <c r="I119" s="29"/>
      <c r="J119" s="29"/>
      <c r="K119" s="29"/>
      <c r="L119" s="29"/>
      <c r="M119" s="30"/>
      <c r="N119" s="30"/>
      <c r="O119" s="30"/>
      <c r="P119" s="30"/>
      <c r="Q119" s="30"/>
      <c r="R119" s="30"/>
      <c r="S119" s="30"/>
      <c r="T119" s="30"/>
      <c r="U119" s="31">
        <f t="shared" si="151"/>
        <v>0</v>
      </c>
      <c r="V119" s="31">
        <f t="shared" si="152"/>
        <v>0</v>
      </c>
      <c r="W119" s="31">
        <f t="shared" si="153"/>
        <v>0</v>
      </c>
      <c r="X119" s="31">
        <f t="shared" si="154"/>
        <v>0</v>
      </c>
      <c r="Y119" s="31">
        <f t="shared" si="155"/>
        <v>0</v>
      </c>
      <c r="Z119" s="31">
        <f t="shared" si="156"/>
        <v>0</v>
      </c>
      <c r="AA119" s="31">
        <f t="shared" si="157"/>
        <v>0</v>
      </c>
      <c r="AB119" s="31">
        <f t="shared" si="158"/>
        <v>0</v>
      </c>
      <c r="AC119" s="32">
        <f t="shared" si="138"/>
        <v>-1.4641977937706968E-2</v>
      </c>
      <c r="AD119" s="32">
        <f t="shared" si="139"/>
        <v>2.4910512713808348E-2</v>
      </c>
      <c r="AE119" s="32">
        <f t="shared" si="140"/>
        <v>4.5595616594547202E-2</v>
      </c>
      <c r="AF119" s="33">
        <f t="shared" si="159"/>
        <v>65.3</v>
      </c>
      <c r="AG119" s="33">
        <f t="shared" si="160"/>
        <v>75.400000000000006</v>
      </c>
      <c r="AH119" s="33">
        <f t="shared" si="161"/>
        <v>82.9</v>
      </c>
      <c r="AI119" s="33">
        <f t="shared" si="162"/>
        <v>88.3</v>
      </c>
      <c r="AJ119" s="33">
        <f t="shared" si="163"/>
        <v>91.5</v>
      </c>
      <c r="AK119" s="33">
        <f t="shared" si="164"/>
        <v>92.7</v>
      </c>
      <c r="AL119" s="33">
        <f t="shared" si="165"/>
        <v>92.5</v>
      </c>
      <c r="AM119" s="33">
        <f t="shared" si="166"/>
        <v>90.4</v>
      </c>
      <c r="AN119" s="32">
        <f t="shared" si="167"/>
        <v>1.5128685188023212</v>
      </c>
      <c r="AO119" s="34">
        <v>1</v>
      </c>
      <c r="AP119" s="35">
        <v>51.4</v>
      </c>
      <c r="AQ119" s="35">
        <v>62.6</v>
      </c>
      <c r="AR119" s="35">
        <v>70.8</v>
      </c>
      <c r="AS119" s="35">
        <v>81</v>
      </c>
      <c r="AT119" s="35">
        <v>90.4</v>
      </c>
      <c r="AU119" s="35">
        <v>96.2</v>
      </c>
      <c r="AV119" s="35">
        <v>94.7</v>
      </c>
      <c r="AW119" s="35">
        <v>92.3</v>
      </c>
      <c r="AX119" s="34">
        <v>2</v>
      </c>
      <c r="AY119" s="35">
        <v>59.5</v>
      </c>
      <c r="AZ119" s="35">
        <v>68.900000000000006</v>
      </c>
      <c r="BA119" s="35">
        <v>78.3</v>
      </c>
      <c r="BB119" s="35">
        <v>84.3</v>
      </c>
      <c r="BC119" s="35">
        <v>92.8</v>
      </c>
      <c r="BD119" s="35">
        <v>96.3</v>
      </c>
      <c r="BE119" s="35">
        <v>94</v>
      </c>
      <c r="BF119" s="35">
        <v>90</v>
      </c>
      <c r="BG119" s="34">
        <v>3</v>
      </c>
      <c r="BH119" s="35">
        <v>59.8</v>
      </c>
      <c r="BI119" s="35">
        <v>71.099999999999994</v>
      </c>
      <c r="BJ119" s="35">
        <v>80.8</v>
      </c>
      <c r="BK119" s="35">
        <v>88</v>
      </c>
      <c r="BL119" s="35">
        <v>95</v>
      </c>
      <c r="BM119" s="35">
        <v>94.4</v>
      </c>
      <c r="BN119" s="35">
        <v>94.1</v>
      </c>
      <c r="BO119" s="35">
        <v>89</v>
      </c>
      <c r="BP119" s="34">
        <v>4</v>
      </c>
      <c r="BQ119" s="35">
        <v>65.400000000000006</v>
      </c>
      <c r="BR119" s="35">
        <v>77.2</v>
      </c>
      <c r="BS119" s="35">
        <v>84.5</v>
      </c>
      <c r="BT119" s="35">
        <v>89.8</v>
      </c>
      <c r="BU119" s="35">
        <v>95.5</v>
      </c>
      <c r="BV119" s="35">
        <v>94.3</v>
      </c>
      <c r="BW119" s="35">
        <v>92.5</v>
      </c>
      <c r="BX119" s="35">
        <v>88.8</v>
      </c>
      <c r="BY119" s="34">
        <v>5</v>
      </c>
      <c r="BZ119" s="35">
        <v>65.3</v>
      </c>
      <c r="CA119" s="35">
        <v>77.400000000000006</v>
      </c>
      <c r="CB119" s="35">
        <v>86.5</v>
      </c>
      <c r="CC119" s="35">
        <v>92.5</v>
      </c>
      <c r="CD119" s="35">
        <v>96.4</v>
      </c>
      <c r="CE119" s="35">
        <v>93</v>
      </c>
      <c r="CF119" s="35">
        <v>90.4</v>
      </c>
      <c r="CG119" s="35">
        <v>83.7</v>
      </c>
      <c r="CH119" s="34">
        <v>6</v>
      </c>
      <c r="CI119" s="35">
        <v>70.7</v>
      </c>
      <c r="CJ119" s="35">
        <v>82</v>
      </c>
      <c r="CK119" s="35">
        <v>89.3</v>
      </c>
      <c r="CL119" s="35">
        <v>93.3</v>
      </c>
      <c r="CM119" s="35">
        <v>95.5</v>
      </c>
      <c r="CN119" s="35">
        <v>93</v>
      </c>
      <c r="CO119" s="35">
        <v>90.1</v>
      </c>
      <c r="CP119" s="35">
        <v>83</v>
      </c>
      <c r="CQ119" s="34">
        <v>7</v>
      </c>
      <c r="CR119" s="35">
        <v>75.599999999999994</v>
      </c>
      <c r="CS119" s="35">
        <v>84.2</v>
      </c>
      <c r="CT119" s="35">
        <v>90.1</v>
      </c>
      <c r="CU119" s="35">
        <v>93.6</v>
      </c>
      <c r="CV119" s="35">
        <v>96.2</v>
      </c>
      <c r="CW119" s="35">
        <v>91.3</v>
      </c>
      <c r="CX119" s="35">
        <v>87.9</v>
      </c>
      <c r="CY119" s="35">
        <v>81.900000000000006</v>
      </c>
      <c r="CZ119" s="34">
        <v>8</v>
      </c>
      <c r="DA119" s="35">
        <v>77.599999999999994</v>
      </c>
      <c r="DB119" s="35">
        <v>88</v>
      </c>
      <c r="DC119" s="35">
        <v>93.4</v>
      </c>
      <c r="DD119" s="35">
        <v>93.8</v>
      </c>
      <c r="DE119" s="35">
        <v>94.2</v>
      </c>
      <c r="DF119" s="35">
        <v>91.4</v>
      </c>
      <c r="DG119" s="35">
        <v>87.9</v>
      </c>
      <c r="DH119" s="35">
        <v>79.900000000000006</v>
      </c>
      <c r="DI119" s="35">
        <v>1</v>
      </c>
      <c r="DJ119" s="36">
        <f t="shared" si="168"/>
        <v>51.4</v>
      </c>
      <c r="DK119" s="36">
        <f t="shared" si="169"/>
        <v>62.6</v>
      </c>
      <c r="DL119" s="36">
        <f t="shared" si="170"/>
        <v>70.8</v>
      </c>
      <c r="DM119" s="36">
        <f t="shared" si="171"/>
        <v>81</v>
      </c>
      <c r="DN119" s="36">
        <f t="shared" si="172"/>
        <v>90.4</v>
      </c>
      <c r="DO119" s="36">
        <f t="shared" si="173"/>
        <v>96.2</v>
      </c>
      <c r="DP119" s="36">
        <f t="shared" si="174"/>
        <v>94.7</v>
      </c>
      <c r="DQ119" s="36">
        <f t="shared" si="175"/>
        <v>92.3</v>
      </c>
      <c r="DR119" s="35">
        <v>120</v>
      </c>
      <c r="DS119" s="36">
        <f t="shared" si="176"/>
        <v>59.5</v>
      </c>
      <c r="DT119" s="36">
        <f t="shared" si="177"/>
        <v>68.900000000000006</v>
      </c>
      <c r="DU119" s="36">
        <f t="shared" si="178"/>
        <v>78.3</v>
      </c>
      <c r="DV119" s="36">
        <f t="shared" si="179"/>
        <v>84.3</v>
      </c>
      <c r="DW119" s="36">
        <f t="shared" si="180"/>
        <v>92.8</v>
      </c>
      <c r="DX119" s="36">
        <f t="shared" si="181"/>
        <v>96.3</v>
      </c>
      <c r="DY119" s="36">
        <f t="shared" si="182"/>
        <v>94</v>
      </c>
      <c r="DZ119" s="36">
        <f t="shared" si="183"/>
        <v>90</v>
      </c>
      <c r="EA119" s="35">
        <v>121</v>
      </c>
      <c r="EB119" s="36">
        <f t="shared" si="184"/>
        <v>59.8</v>
      </c>
      <c r="EC119" s="36">
        <f t="shared" si="185"/>
        <v>71.099999999999994</v>
      </c>
      <c r="ED119" s="36">
        <f t="shared" si="186"/>
        <v>80.8</v>
      </c>
      <c r="EE119" s="36">
        <f t="shared" si="187"/>
        <v>88</v>
      </c>
      <c r="EF119" s="36">
        <f t="shared" si="188"/>
        <v>95</v>
      </c>
      <c r="EG119" s="36">
        <f t="shared" si="189"/>
        <v>94.4</v>
      </c>
      <c r="EH119" s="36">
        <f t="shared" si="190"/>
        <v>94.1</v>
      </c>
      <c r="EI119" s="36">
        <f t="shared" si="191"/>
        <v>89</v>
      </c>
      <c r="EJ119" s="35">
        <v>122</v>
      </c>
      <c r="EK119" s="36">
        <f t="shared" si="192"/>
        <v>65.400000000000006</v>
      </c>
      <c r="EL119" s="36">
        <f t="shared" si="193"/>
        <v>77.2</v>
      </c>
      <c r="EM119" s="36">
        <f t="shared" si="194"/>
        <v>84.5</v>
      </c>
      <c r="EN119" s="36">
        <f t="shared" si="195"/>
        <v>89.8</v>
      </c>
      <c r="EO119" s="36">
        <f t="shared" si="196"/>
        <v>95.5</v>
      </c>
      <c r="EP119" s="36">
        <f t="shared" si="197"/>
        <v>94.3</v>
      </c>
      <c r="EQ119" s="36">
        <f t="shared" si="198"/>
        <v>92.5</v>
      </c>
      <c r="ER119" s="36">
        <f t="shared" si="199"/>
        <v>88.8</v>
      </c>
      <c r="ES119" s="35">
        <v>123</v>
      </c>
      <c r="ET119" s="36">
        <f t="shared" si="200"/>
        <v>65.3</v>
      </c>
      <c r="EU119" s="36">
        <f t="shared" si="201"/>
        <v>77.400000000000006</v>
      </c>
      <c r="EV119" s="36">
        <f t="shared" si="202"/>
        <v>86.5</v>
      </c>
      <c r="EW119" s="36">
        <f t="shared" si="203"/>
        <v>92.5</v>
      </c>
      <c r="EX119" s="36">
        <f t="shared" si="204"/>
        <v>96.4</v>
      </c>
      <c r="EY119" s="36">
        <f t="shared" si="205"/>
        <v>93</v>
      </c>
      <c r="EZ119" s="36">
        <f t="shared" si="206"/>
        <v>90.4</v>
      </c>
      <c r="FA119" s="36">
        <f t="shared" si="207"/>
        <v>83.7</v>
      </c>
      <c r="FB119" s="35">
        <v>124</v>
      </c>
      <c r="FC119" s="36">
        <f t="shared" si="208"/>
        <v>70.7</v>
      </c>
      <c r="FD119" s="36">
        <f t="shared" si="209"/>
        <v>82</v>
      </c>
      <c r="FE119" s="36">
        <f t="shared" si="210"/>
        <v>89.3</v>
      </c>
      <c r="FF119" s="36">
        <f t="shared" si="211"/>
        <v>93.3</v>
      </c>
      <c r="FG119" s="36">
        <f t="shared" si="212"/>
        <v>95.5</v>
      </c>
      <c r="FH119" s="36">
        <f t="shared" si="213"/>
        <v>93</v>
      </c>
      <c r="FI119" s="36">
        <f t="shared" si="214"/>
        <v>90.1</v>
      </c>
      <c r="FJ119" s="36">
        <f t="shared" si="215"/>
        <v>83</v>
      </c>
      <c r="FK119" s="35">
        <v>125</v>
      </c>
      <c r="FL119" s="36">
        <f t="shared" si="216"/>
        <v>75.599999999999994</v>
      </c>
      <c r="FM119" s="36">
        <f t="shared" si="217"/>
        <v>84.2</v>
      </c>
      <c r="FN119" s="36">
        <f t="shared" si="218"/>
        <v>90.1</v>
      </c>
      <c r="FO119" s="36">
        <f t="shared" si="219"/>
        <v>93.6</v>
      </c>
      <c r="FP119" s="36">
        <f t="shared" si="220"/>
        <v>96.2</v>
      </c>
      <c r="FQ119" s="36">
        <f t="shared" si="221"/>
        <v>91.3</v>
      </c>
      <c r="FR119" s="36">
        <f t="shared" si="222"/>
        <v>87.9</v>
      </c>
      <c r="FS119" s="36">
        <f t="shared" si="223"/>
        <v>81.900000000000006</v>
      </c>
      <c r="FT119" s="35">
        <v>126</v>
      </c>
      <c r="FU119" s="36">
        <f t="shared" si="224"/>
        <v>77.599999999999994</v>
      </c>
      <c r="FV119" s="36">
        <f t="shared" si="225"/>
        <v>88</v>
      </c>
      <c r="FW119" s="36">
        <f t="shared" si="226"/>
        <v>93.4</v>
      </c>
      <c r="FX119" s="36">
        <f t="shared" si="227"/>
        <v>93.8</v>
      </c>
      <c r="FY119" s="36">
        <f t="shared" si="228"/>
        <v>94.2</v>
      </c>
      <c r="FZ119" s="36">
        <f t="shared" si="229"/>
        <v>91.4</v>
      </c>
      <c r="GA119" s="36">
        <f t="shared" si="230"/>
        <v>87.9</v>
      </c>
      <c r="GB119" s="36">
        <f t="shared" si="231"/>
        <v>79.900000000000006</v>
      </c>
      <c r="GC119" s="35">
        <v>119</v>
      </c>
      <c r="GD119" s="36">
        <f t="shared" si="232"/>
        <v>-2.3603849250278586E-2</v>
      </c>
      <c r="GE119" s="36">
        <f t="shared" si="233"/>
        <v>-2.3544224454084883E-2</v>
      </c>
      <c r="GF119" s="35">
        <v>120</v>
      </c>
      <c r="GG119" s="36">
        <f t="shared" si="234"/>
        <v>-1.2384835451356935E-2</v>
      </c>
      <c r="GH119" s="36">
        <f t="shared" si="235"/>
        <v>-1.1998855162644873E-2</v>
      </c>
      <c r="GI119" s="35">
        <v>121</v>
      </c>
      <c r="GJ119" s="36">
        <f t="shared" si="236"/>
        <v>-2.0040529691527809E-2</v>
      </c>
      <c r="GK119" s="36">
        <f t="shared" si="237"/>
        <v>-1.9627671504537147E-2</v>
      </c>
      <c r="GL119" s="35">
        <v>122</v>
      </c>
      <c r="GM119" s="36">
        <f t="shared" si="238"/>
        <v>-2.9994818512207644E-2</v>
      </c>
      <c r="GN119" s="36">
        <f t="shared" si="239"/>
        <v>-2.8499066434065412E-2</v>
      </c>
      <c r="GO119" s="35">
        <v>123</v>
      </c>
      <c r="GP119" s="36">
        <f t="shared" si="240"/>
        <v>1.1033250097071345E-2</v>
      </c>
      <c r="GQ119" s="36">
        <f t="shared" si="241"/>
        <v>1.2508825519844891E-2</v>
      </c>
      <c r="GR119" s="35">
        <v>124</v>
      </c>
      <c r="GS119" s="36">
        <f t="shared" si="242"/>
        <v>3.2452499206684138E-2</v>
      </c>
      <c r="GT119" s="36">
        <f t="shared" si="243"/>
        <v>3.7596330632538866E-2</v>
      </c>
      <c r="GU119" s="35">
        <v>125</v>
      </c>
      <c r="GV119" s="36">
        <f t="shared" si="244"/>
        <v>4.2495075939370963E-2</v>
      </c>
      <c r="GW119" s="36">
        <f t="shared" si="245"/>
        <v>5.8447665967733542E-2</v>
      </c>
      <c r="GX119" s="35">
        <v>126</v>
      </c>
      <c r="GY119" s="36">
        <f t="shared" si="246"/>
        <v>-2.9037543498589002E-5</v>
      </c>
      <c r="GZ119" s="36">
        <f t="shared" si="247"/>
        <v>2.5034014590687548E-2</v>
      </c>
      <c r="HA119" s="35">
        <v>-1.2</v>
      </c>
      <c r="HB119" s="35">
        <v>-0.49</v>
      </c>
      <c r="HC119" s="35">
        <v>0.14000000000000001</v>
      </c>
      <c r="HD119" s="35">
        <v>1.56</v>
      </c>
      <c r="HE119" s="35">
        <v>-2.98</v>
      </c>
      <c r="HF119" s="35">
        <v>-1.01</v>
      </c>
      <c r="HG119" s="35">
        <v>0.85</v>
      </c>
      <c r="HH119" s="35">
        <v>3.14</v>
      </c>
    </row>
    <row r="120" spans="1:216" x14ac:dyDescent="0.2">
      <c r="A120" s="8">
        <v>110</v>
      </c>
      <c r="D120" s="8" t="s">
        <v>993</v>
      </c>
      <c r="E120" s="29"/>
      <c r="F120" s="29"/>
      <c r="G120" s="29"/>
      <c r="H120" s="29"/>
      <c r="I120" s="29"/>
      <c r="J120" s="29"/>
      <c r="K120" s="29"/>
      <c r="L120" s="29"/>
      <c r="M120" s="30"/>
      <c r="N120" s="30"/>
      <c r="O120" s="30"/>
      <c r="P120" s="30"/>
      <c r="Q120" s="30"/>
      <c r="R120" s="30"/>
      <c r="S120" s="30"/>
      <c r="T120" s="30"/>
      <c r="U120" s="31">
        <f t="shared" si="151"/>
        <v>0</v>
      </c>
      <c r="V120" s="31">
        <f t="shared" si="152"/>
        <v>0</v>
      </c>
      <c r="W120" s="31">
        <f t="shared" si="153"/>
        <v>0</v>
      </c>
      <c r="X120" s="31">
        <f t="shared" si="154"/>
        <v>0</v>
      </c>
      <c r="Y120" s="31">
        <f t="shared" si="155"/>
        <v>0</v>
      </c>
      <c r="Z120" s="31">
        <f t="shared" si="156"/>
        <v>0</v>
      </c>
      <c r="AA120" s="31">
        <f t="shared" si="157"/>
        <v>0</v>
      </c>
      <c r="AB120" s="31">
        <f t="shared" si="158"/>
        <v>0</v>
      </c>
      <c r="AC120" s="32">
        <f t="shared" si="138"/>
        <v>-1.4641977937706968E-2</v>
      </c>
      <c r="AD120" s="32">
        <f t="shared" si="139"/>
        <v>2.4910512713808348E-2</v>
      </c>
      <c r="AE120" s="32">
        <f t="shared" si="140"/>
        <v>4.5595616594547202E-2</v>
      </c>
      <c r="AF120" s="33">
        <f t="shared" si="159"/>
        <v>65.3</v>
      </c>
      <c r="AG120" s="33">
        <f t="shared" si="160"/>
        <v>75.400000000000006</v>
      </c>
      <c r="AH120" s="33">
        <f t="shared" si="161"/>
        <v>82.9</v>
      </c>
      <c r="AI120" s="33">
        <f t="shared" si="162"/>
        <v>88.3</v>
      </c>
      <c r="AJ120" s="33">
        <f t="shared" si="163"/>
        <v>91.5</v>
      </c>
      <c r="AK120" s="33">
        <f t="shared" si="164"/>
        <v>92.7</v>
      </c>
      <c r="AL120" s="33">
        <f t="shared" si="165"/>
        <v>92.5</v>
      </c>
      <c r="AM120" s="33">
        <f t="shared" si="166"/>
        <v>90.4</v>
      </c>
      <c r="AN120" s="32">
        <f t="shared" si="167"/>
        <v>1.5128685188023212</v>
      </c>
      <c r="AO120" s="34">
        <v>1</v>
      </c>
      <c r="AP120" s="35">
        <v>51.4</v>
      </c>
      <c r="AQ120" s="35">
        <v>62.6</v>
      </c>
      <c r="AR120" s="35">
        <v>70.8</v>
      </c>
      <c r="AS120" s="35">
        <v>81</v>
      </c>
      <c r="AT120" s="35">
        <v>90.4</v>
      </c>
      <c r="AU120" s="35">
        <v>96.2</v>
      </c>
      <c r="AV120" s="35">
        <v>94.7</v>
      </c>
      <c r="AW120" s="35">
        <v>92.3</v>
      </c>
      <c r="AX120" s="34">
        <v>2</v>
      </c>
      <c r="AY120" s="35">
        <v>59.5</v>
      </c>
      <c r="AZ120" s="35">
        <v>68.900000000000006</v>
      </c>
      <c r="BA120" s="35">
        <v>78.3</v>
      </c>
      <c r="BB120" s="35">
        <v>84.3</v>
      </c>
      <c r="BC120" s="35">
        <v>92.8</v>
      </c>
      <c r="BD120" s="35">
        <v>96.3</v>
      </c>
      <c r="BE120" s="35">
        <v>94</v>
      </c>
      <c r="BF120" s="35">
        <v>90</v>
      </c>
      <c r="BG120" s="34">
        <v>3</v>
      </c>
      <c r="BH120" s="35">
        <v>59.8</v>
      </c>
      <c r="BI120" s="35">
        <v>71.099999999999994</v>
      </c>
      <c r="BJ120" s="35">
        <v>80.8</v>
      </c>
      <c r="BK120" s="35">
        <v>88</v>
      </c>
      <c r="BL120" s="35">
        <v>95</v>
      </c>
      <c r="BM120" s="35">
        <v>94.4</v>
      </c>
      <c r="BN120" s="35">
        <v>94.1</v>
      </c>
      <c r="BO120" s="35">
        <v>89</v>
      </c>
      <c r="BP120" s="34">
        <v>4</v>
      </c>
      <c r="BQ120" s="35">
        <v>65.400000000000006</v>
      </c>
      <c r="BR120" s="35">
        <v>77.2</v>
      </c>
      <c r="BS120" s="35">
        <v>84.5</v>
      </c>
      <c r="BT120" s="35">
        <v>89.8</v>
      </c>
      <c r="BU120" s="35">
        <v>95.5</v>
      </c>
      <c r="BV120" s="35">
        <v>94.3</v>
      </c>
      <c r="BW120" s="35">
        <v>92.5</v>
      </c>
      <c r="BX120" s="35">
        <v>88.8</v>
      </c>
      <c r="BY120" s="34">
        <v>5</v>
      </c>
      <c r="BZ120" s="35">
        <v>65.3</v>
      </c>
      <c r="CA120" s="35">
        <v>77.400000000000006</v>
      </c>
      <c r="CB120" s="35">
        <v>86.5</v>
      </c>
      <c r="CC120" s="35">
        <v>92.5</v>
      </c>
      <c r="CD120" s="35">
        <v>96.4</v>
      </c>
      <c r="CE120" s="35">
        <v>93</v>
      </c>
      <c r="CF120" s="35">
        <v>90.4</v>
      </c>
      <c r="CG120" s="35">
        <v>83.7</v>
      </c>
      <c r="CH120" s="34">
        <v>6</v>
      </c>
      <c r="CI120" s="35">
        <v>70.7</v>
      </c>
      <c r="CJ120" s="35">
        <v>82</v>
      </c>
      <c r="CK120" s="35">
        <v>89.3</v>
      </c>
      <c r="CL120" s="35">
        <v>93.3</v>
      </c>
      <c r="CM120" s="35">
        <v>95.5</v>
      </c>
      <c r="CN120" s="35">
        <v>93</v>
      </c>
      <c r="CO120" s="35">
        <v>90.1</v>
      </c>
      <c r="CP120" s="35">
        <v>83</v>
      </c>
      <c r="CQ120" s="34">
        <v>7</v>
      </c>
      <c r="CR120" s="35">
        <v>75.599999999999994</v>
      </c>
      <c r="CS120" s="35">
        <v>84.2</v>
      </c>
      <c r="CT120" s="35">
        <v>90.1</v>
      </c>
      <c r="CU120" s="35">
        <v>93.6</v>
      </c>
      <c r="CV120" s="35">
        <v>96.2</v>
      </c>
      <c r="CW120" s="35">
        <v>91.3</v>
      </c>
      <c r="CX120" s="35">
        <v>87.9</v>
      </c>
      <c r="CY120" s="35">
        <v>81.900000000000006</v>
      </c>
      <c r="CZ120" s="34">
        <v>8</v>
      </c>
      <c r="DA120" s="35">
        <v>77.599999999999994</v>
      </c>
      <c r="DB120" s="35">
        <v>88</v>
      </c>
      <c r="DC120" s="35">
        <v>93.4</v>
      </c>
      <c r="DD120" s="35">
        <v>93.8</v>
      </c>
      <c r="DE120" s="35">
        <v>94.2</v>
      </c>
      <c r="DF120" s="35">
        <v>91.4</v>
      </c>
      <c r="DG120" s="35">
        <v>87.9</v>
      </c>
      <c r="DH120" s="35">
        <v>79.900000000000006</v>
      </c>
      <c r="DI120" s="35">
        <v>1</v>
      </c>
      <c r="DJ120" s="36">
        <f t="shared" si="168"/>
        <v>51.4</v>
      </c>
      <c r="DK120" s="36">
        <f t="shared" si="169"/>
        <v>62.6</v>
      </c>
      <c r="DL120" s="36">
        <f t="shared" si="170"/>
        <v>70.8</v>
      </c>
      <c r="DM120" s="36">
        <f t="shared" si="171"/>
        <v>81</v>
      </c>
      <c r="DN120" s="36">
        <f t="shared" si="172"/>
        <v>90.4</v>
      </c>
      <c r="DO120" s="36">
        <f t="shared" si="173"/>
        <v>96.2</v>
      </c>
      <c r="DP120" s="36">
        <f t="shared" si="174"/>
        <v>94.7</v>
      </c>
      <c r="DQ120" s="36">
        <f t="shared" si="175"/>
        <v>92.3</v>
      </c>
      <c r="DR120" s="35">
        <v>121</v>
      </c>
      <c r="DS120" s="36">
        <f t="shared" si="176"/>
        <v>59.5</v>
      </c>
      <c r="DT120" s="36">
        <f t="shared" si="177"/>
        <v>68.900000000000006</v>
      </c>
      <c r="DU120" s="36">
        <f t="shared" si="178"/>
        <v>78.3</v>
      </c>
      <c r="DV120" s="36">
        <f t="shared" si="179"/>
        <v>84.3</v>
      </c>
      <c r="DW120" s="36">
        <f t="shared" si="180"/>
        <v>92.8</v>
      </c>
      <c r="DX120" s="36">
        <f t="shared" si="181"/>
        <v>96.3</v>
      </c>
      <c r="DY120" s="36">
        <f t="shared" si="182"/>
        <v>94</v>
      </c>
      <c r="DZ120" s="36">
        <f t="shared" si="183"/>
        <v>90</v>
      </c>
      <c r="EA120" s="35">
        <v>122</v>
      </c>
      <c r="EB120" s="36">
        <f t="shared" si="184"/>
        <v>59.8</v>
      </c>
      <c r="EC120" s="36">
        <f t="shared" si="185"/>
        <v>71.099999999999994</v>
      </c>
      <c r="ED120" s="36">
        <f t="shared" si="186"/>
        <v>80.8</v>
      </c>
      <c r="EE120" s="36">
        <f t="shared" si="187"/>
        <v>88</v>
      </c>
      <c r="EF120" s="36">
        <f t="shared" si="188"/>
        <v>95</v>
      </c>
      <c r="EG120" s="36">
        <f t="shared" si="189"/>
        <v>94.4</v>
      </c>
      <c r="EH120" s="36">
        <f t="shared" si="190"/>
        <v>94.1</v>
      </c>
      <c r="EI120" s="36">
        <f t="shared" si="191"/>
        <v>89</v>
      </c>
      <c r="EJ120" s="35">
        <v>123</v>
      </c>
      <c r="EK120" s="36">
        <f t="shared" si="192"/>
        <v>65.400000000000006</v>
      </c>
      <c r="EL120" s="36">
        <f t="shared" si="193"/>
        <v>77.2</v>
      </c>
      <c r="EM120" s="36">
        <f t="shared" si="194"/>
        <v>84.5</v>
      </c>
      <c r="EN120" s="36">
        <f t="shared" si="195"/>
        <v>89.8</v>
      </c>
      <c r="EO120" s="36">
        <f t="shared" si="196"/>
        <v>95.5</v>
      </c>
      <c r="EP120" s="36">
        <f t="shared" si="197"/>
        <v>94.3</v>
      </c>
      <c r="EQ120" s="36">
        <f t="shared" si="198"/>
        <v>92.5</v>
      </c>
      <c r="ER120" s="36">
        <f t="shared" si="199"/>
        <v>88.8</v>
      </c>
      <c r="ES120" s="35">
        <v>124</v>
      </c>
      <c r="ET120" s="36">
        <f t="shared" si="200"/>
        <v>65.3</v>
      </c>
      <c r="EU120" s="36">
        <f t="shared" si="201"/>
        <v>77.400000000000006</v>
      </c>
      <c r="EV120" s="36">
        <f t="shared" si="202"/>
        <v>86.5</v>
      </c>
      <c r="EW120" s="36">
        <f t="shared" si="203"/>
        <v>92.5</v>
      </c>
      <c r="EX120" s="36">
        <f t="shared" si="204"/>
        <v>96.4</v>
      </c>
      <c r="EY120" s="36">
        <f t="shared" si="205"/>
        <v>93</v>
      </c>
      <c r="EZ120" s="36">
        <f t="shared" si="206"/>
        <v>90.4</v>
      </c>
      <c r="FA120" s="36">
        <f t="shared" si="207"/>
        <v>83.7</v>
      </c>
      <c r="FB120" s="35">
        <v>125</v>
      </c>
      <c r="FC120" s="36">
        <f t="shared" si="208"/>
        <v>70.7</v>
      </c>
      <c r="FD120" s="36">
        <f t="shared" si="209"/>
        <v>82</v>
      </c>
      <c r="FE120" s="36">
        <f t="shared" si="210"/>
        <v>89.3</v>
      </c>
      <c r="FF120" s="36">
        <f t="shared" si="211"/>
        <v>93.3</v>
      </c>
      <c r="FG120" s="36">
        <f t="shared" si="212"/>
        <v>95.5</v>
      </c>
      <c r="FH120" s="36">
        <f t="shared" si="213"/>
        <v>93</v>
      </c>
      <c r="FI120" s="36">
        <f t="shared" si="214"/>
        <v>90.1</v>
      </c>
      <c r="FJ120" s="36">
        <f t="shared" si="215"/>
        <v>83</v>
      </c>
      <c r="FK120" s="35">
        <v>126</v>
      </c>
      <c r="FL120" s="36">
        <f t="shared" si="216"/>
        <v>75.599999999999994</v>
      </c>
      <c r="FM120" s="36">
        <f t="shared" si="217"/>
        <v>84.2</v>
      </c>
      <c r="FN120" s="36">
        <f t="shared" si="218"/>
        <v>90.1</v>
      </c>
      <c r="FO120" s="36">
        <f t="shared" si="219"/>
        <v>93.6</v>
      </c>
      <c r="FP120" s="36">
        <f t="shared" si="220"/>
        <v>96.2</v>
      </c>
      <c r="FQ120" s="36">
        <f t="shared" si="221"/>
        <v>91.3</v>
      </c>
      <c r="FR120" s="36">
        <f t="shared" si="222"/>
        <v>87.9</v>
      </c>
      <c r="FS120" s="36">
        <f t="shared" si="223"/>
        <v>81.900000000000006</v>
      </c>
      <c r="FT120" s="35">
        <v>127</v>
      </c>
      <c r="FU120" s="36">
        <f t="shared" si="224"/>
        <v>77.599999999999994</v>
      </c>
      <c r="FV120" s="36">
        <f t="shared" si="225"/>
        <v>88</v>
      </c>
      <c r="FW120" s="36">
        <f t="shared" si="226"/>
        <v>93.4</v>
      </c>
      <c r="FX120" s="36">
        <f t="shared" si="227"/>
        <v>93.8</v>
      </c>
      <c r="FY120" s="36">
        <f t="shared" si="228"/>
        <v>94.2</v>
      </c>
      <c r="FZ120" s="36">
        <f t="shared" si="229"/>
        <v>91.4</v>
      </c>
      <c r="GA120" s="36">
        <f t="shared" si="230"/>
        <v>87.9</v>
      </c>
      <c r="GB120" s="36">
        <f t="shared" si="231"/>
        <v>79.900000000000006</v>
      </c>
      <c r="GC120" s="35">
        <v>120</v>
      </c>
      <c r="GD120" s="36">
        <f t="shared" si="232"/>
        <v>-2.3603849250278586E-2</v>
      </c>
      <c r="GE120" s="36">
        <f t="shared" si="233"/>
        <v>-2.3544224454084883E-2</v>
      </c>
      <c r="GF120" s="35">
        <v>121</v>
      </c>
      <c r="GG120" s="36">
        <f t="shared" si="234"/>
        <v>-1.2384835451356935E-2</v>
      </c>
      <c r="GH120" s="36">
        <f t="shared" si="235"/>
        <v>-1.1998855162644873E-2</v>
      </c>
      <c r="GI120" s="35">
        <v>122</v>
      </c>
      <c r="GJ120" s="36">
        <f t="shared" si="236"/>
        <v>-2.0040529691527809E-2</v>
      </c>
      <c r="GK120" s="36">
        <f t="shared" si="237"/>
        <v>-1.9627671504537147E-2</v>
      </c>
      <c r="GL120" s="35">
        <v>123</v>
      </c>
      <c r="GM120" s="36">
        <f t="shared" si="238"/>
        <v>-2.9994818512207644E-2</v>
      </c>
      <c r="GN120" s="36">
        <f t="shared" si="239"/>
        <v>-2.8499066434065412E-2</v>
      </c>
      <c r="GO120" s="35">
        <v>124</v>
      </c>
      <c r="GP120" s="36">
        <f t="shared" si="240"/>
        <v>1.1033250097071345E-2</v>
      </c>
      <c r="GQ120" s="36">
        <f t="shared" si="241"/>
        <v>1.2508825519844891E-2</v>
      </c>
      <c r="GR120" s="35">
        <v>125</v>
      </c>
      <c r="GS120" s="36">
        <f t="shared" si="242"/>
        <v>3.2452499206684138E-2</v>
      </c>
      <c r="GT120" s="36">
        <f t="shared" si="243"/>
        <v>3.7596330632538866E-2</v>
      </c>
      <c r="GU120" s="35">
        <v>126</v>
      </c>
      <c r="GV120" s="36">
        <f t="shared" si="244"/>
        <v>4.2495075939370963E-2</v>
      </c>
      <c r="GW120" s="36">
        <f t="shared" si="245"/>
        <v>5.8447665967733542E-2</v>
      </c>
      <c r="GX120" s="35">
        <v>127</v>
      </c>
      <c r="GY120" s="36">
        <f t="shared" si="246"/>
        <v>-2.9037543498589002E-5</v>
      </c>
      <c r="GZ120" s="36">
        <f t="shared" si="247"/>
        <v>2.5034014590687548E-2</v>
      </c>
      <c r="HA120" s="35">
        <v>-1.2</v>
      </c>
      <c r="HB120" s="35">
        <v>-0.49</v>
      </c>
      <c r="HC120" s="35">
        <v>0.14000000000000001</v>
      </c>
      <c r="HD120" s="35">
        <v>1.56</v>
      </c>
      <c r="HE120" s="35">
        <v>-2.98</v>
      </c>
      <c r="HF120" s="35">
        <v>-1.01</v>
      </c>
      <c r="HG120" s="35">
        <v>0.85</v>
      </c>
      <c r="HH120" s="35">
        <v>3.14</v>
      </c>
    </row>
    <row r="121" spans="1:216" x14ac:dyDescent="0.2">
      <c r="A121" s="8">
        <v>111</v>
      </c>
      <c r="D121" s="8" t="s">
        <v>994</v>
      </c>
      <c r="E121" s="29"/>
      <c r="F121" s="29"/>
      <c r="G121" s="29"/>
      <c r="H121" s="29"/>
      <c r="I121" s="29"/>
      <c r="J121" s="29"/>
      <c r="K121" s="29"/>
      <c r="L121" s="29"/>
      <c r="M121" s="30"/>
      <c r="N121" s="30"/>
      <c r="O121" s="30"/>
      <c r="P121" s="30"/>
      <c r="Q121" s="30"/>
      <c r="R121" s="30"/>
      <c r="S121" s="30"/>
      <c r="T121" s="30"/>
      <c r="U121" s="31">
        <f t="shared" si="151"/>
        <v>0</v>
      </c>
      <c r="V121" s="31">
        <f t="shared" si="152"/>
        <v>0</v>
      </c>
      <c r="W121" s="31">
        <f t="shared" si="153"/>
        <v>0</v>
      </c>
      <c r="X121" s="31">
        <f t="shared" si="154"/>
        <v>0</v>
      </c>
      <c r="Y121" s="31">
        <f t="shared" si="155"/>
        <v>0</v>
      </c>
      <c r="Z121" s="31">
        <f t="shared" si="156"/>
        <v>0</v>
      </c>
      <c r="AA121" s="31">
        <f t="shared" si="157"/>
        <v>0</v>
      </c>
      <c r="AB121" s="31">
        <f t="shared" si="158"/>
        <v>0</v>
      </c>
      <c r="AC121" s="32">
        <f t="shared" si="138"/>
        <v>-1.4641977937706968E-2</v>
      </c>
      <c r="AD121" s="32">
        <f t="shared" si="139"/>
        <v>2.4910512713808348E-2</v>
      </c>
      <c r="AE121" s="32">
        <f t="shared" si="140"/>
        <v>4.5595616594547202E-2</v>
      </c>
      <c r="AF121" s="33">
        <f t="shared" si="159"/>
        <v>65.3</v>
      </c>
      <c r="AG121" s="33">
        <f t="shared" si="160"/>
        <v>75.400000000000006</v>
      </c>
      <c r="AH121" s="33">
        <f t="shared" si="161"/>
        <v>82.9</v>
      </c>
      <c r="AI121" s="33">
        <f t="shared" si="162"/>
        <v>88.3</v>
      </c>
      <c r="AJ121" s="33">
        <f t="shared" si="163"/>
        <v>91.5</v>
      </c>
      <c r="AK121" s="33">
        <f t="shared" si="164"/>
        <v>92.7</v>
      </c>
      <c r="AL121" s="33">
        <f t="shared" si="165"/>
        <v>92.5</v>
      </c>
      <c r="AM121" s="33">
        <f t="shared" si="166"/>
        <v>90.4</v>
      </c>
      <c r="AN121" s="32">
        <f t="shared" si="167"/>
        <v>1.5128685188023212</v>
      </c>
      <c r="AO121" s="34">
        <v>1</v>
      </c>
      <c r="AP121" s="35">
        <v>51.4</v>
      </c>
      <c r="AQ121" s="35">
        <v>62.6</v>
      </c>
      <c r="AR121" s="35">
        <v>70.8</v>
      </c>
      <c r="AS121" s="35">
        <v>81</v>
      </c>
      <c r="AT121" s="35">
        <v>90.4</v>
      </c>
      <c r="AU121" s="35">
        <v>96.2</v>
      </c>
      <c r="AV121" s="35">
        <v>94.7</v>
      </c>
      <c r="AW121" s="35">
        <v>92.3</v>
      </c>
      <c r="AX121" s="34">
        <v>2</v>
      </c>
      <c r="AY121" s="35">
        <v>59.5</v>
      </c>
      <c r="AZ121" s="35">
        <v>68.900000000000006</v>
      </c>
      <c r="BA121" s="35">
        <v>78.3</v>
      </c>
      <c r="BB121" s="35">
        <v>84.3</v>
      </c>
      <c r="BC121" s="35">
        <v>92.8</v>
      </c>
      <c r="BD121" s="35">
        <v>96.3</v>
      </c>
      <c r="BE121" s="35">
        <v>94</v>
      </c>
      <c r="BF121" s="35">
        <v>90</v>
      </c>
      <c r="BG121" s="34">
        <v>3</v>
      </c>
      <c r="BH121" s="35">
        <v>59.8</v>
      </c>
      <c r="BI121" s="35">
        <v>71.099999999999994</v>
      </c>
      <c r="BJ121" s="35">
        <v>80.8</v>
      </c>
      <c r="BK121" s="35">
        <v>88</v>
      </c>
      <c r="BL121" s="35">
        <v>95</v>
      </c>
      <c r="BM121" s="35">
        <v>94.4</v>
      </c>
      <c r="BN121" s="35">
        <v>94.1</v>
      </c>
      <c r="BO121" s="35">
        <v>89</v>
      </c>
      <c r="BP121" s="34">
        <v>4</v>
      </c>
      <c r="BQ121" s="35">
        <v>65.400000000000006</v>
      </c>
      <c r="BR121" s="35">
        <v>77.2</v>
      </c>
      <c r="BS121" s="35">
        <v>84.5</v>
      </c>
      <c r="BT121" s="35">
        <v>89.8</v>
      </c>
      <c r="BU121" s="35">
        <v>95.5</v>
      </c>
      <c r="BV121" s="35">
        <v>94.3</v>
      </c>
      <c r="BW121" s="35">
        <v>92.5</v>
      </c>
      <c r="BX121" s="35">
        <v>88.8</v>
      </c>
      <c r="BY121" s="34">
        <v>5</v>
      </c>
      <c r="BZ121" s="35">
        <v>65.3</v>
      </c>
      <c r="CA121" s="35">
        <v>77.400000000000006</v>
      </c>
      <c r="CB121" s="35">
        <v>86.5</v>
      </c>
      <c r="CC121" s="35">
        <v>92.5</v>
      </c>
      <c r="CD121" s="35">
        <v>96.4</v>
      </c>
      <c r="CE121" s="35">
        <v>93</v>
      </c>
      <c r="CF121" s="35">
        <v>90.4</v>
      </c>
      <c r="CG121" s="35">
        <v>83.7</v>
      </c>
      <c r="CH121" s="34">
        <v>6</v>
      </c>
      <c r="CI121" s="35">
        <v>70.7</v>
      </c>
      <c r="CJ121" s="35">
        <v>82</v>
      </c>
      <c r="CK121" s="35">
        <v>89.3</v>
      </c>
      <c r="CL121" s="35">
        <v>93.3</v>
      </c>
      <c r="CM121" s="35">
        <v>95.5</v>
      </c>
      <c r="CN121" s="35">
        <v>93</v>
      </c>
      <c r="CO121" s="35">
        <v>90.1</v>
      </c>
      <c r="CP121" s="35">
        <v>83</v>
      </c>
      <c r="CQ121" s="34">
        <v>7</v>
      </c>
      <c r="CR121" s="35">
        <v>75.599999999999994</v>
      </c>
      <c r="CS121" s="35">
        <v>84.2</v>
      </c>
      <c r="CT121" s="35">
        <v>90.1</v>
      </c>
      <c r="CU121" s="35">
        <v>93.6</v>
      </c>
      <c r="CV121" s="35">
        <v>96.2</v>
      </c>
      <c r="CW121" s="35">
        <v>91.3</v>
      </c>
      <c r="CX121" s="35">
        <v>87.9</v>
      </c>
      <c r="CY121" s="35">
        <v>81.900000000000006</v>
      </c>
      <c r="CZ121" s="34">
        <v>8</v>
      </c>
      <c r="DA121" s="35">
        <v>77.599999999999994</v>
      </c>
      <c r="DB121" s="35">
        <v>88</v>
      </c>
      <c r="DC121" s="35">
        <v>93.4</v>
      </c>
      <c r="DD121" s="35">
        <v>93.8</v>
      </c>
      <c r="DE121" s="35">
        <v>94.2</v>
      </c>
      <c r="DF121" s="35">
        <v>91.4</v>
      </c>
      <c r="DG121" s="35">
        <v>87.9</v>
      </c>
      <c r="DH121" s="35">
        <v>79.900000000000006</v>
      </c>
      <c r="DI121" s="35">
        <v>1</v>
      </c>
      <c r="DJ121" s="36">
        <f t="shared" si="168"/>
        <v>51.4</v>
      </c>
      <c r="DK121" s="36">
        <f t="shared" si="169"/>
        <v>62.6</v>
      </c>
      <c r="DL121" s="36">
        <f t="shared" si="170"/>
        <v>70.8</v>
      </c>
      <c r="DM121" s="36">
        <f t="shared" si="171"/>
        <v>81</v>
      </c>
      <c r="DN121" s="36">
        <f t="shared" si="172"/>
        <v>90.4</v>
      </c>
      <c r="DO121" s="36">
        <f t="shared" si="173"/>
        <v>96.2</v>
      </c>
      <c r="DP121" s="36">
        <f t="shared" si="174"/>
        <v>94.7</v>
      </c>
      <c r="DQ121" s="36">
        <f t="shared" si="175"/>
        <v>92.3</v>
      </c>
      <c r="DR121" s="35">
        <v>122</v>
      </c>
      <c r="DS121" s="36">
        <f t="shared" si="176"/>
        <v>59.5</v>
      </c>
      <c r="DT121" s="36">
        <f t="shared" si="177"/>
        <v>68.900000000000006</v>
      </c>
      <c r="DU121" s="36">
        <f t="shared" si="178"/>
        <v>78.3</v>
      </c>
      <c r="DV121" s="36">
        <f t="shared" si="179"/>
        <v>84.3</v>
      </c>
      <c r="DW121" s="36">
        <f t="shared" si="180"/>
        <v>92.8</v>
      </c>
      <c r="DX121" s="36">
        <f t="shared" si="181"/>
        <v>96.3</v>
      </c>
      <c r="DY121" s="36">
        <f t="shared" si="182"/>
        <v>94</v>
      </c>
      <c r="DZ121" s="36">
        <f t="shared" si="183"/>
        <v>90</v>
      </c>
      <c r="EA121" s="35">
        <v>123</v>
      </c>
      <c r="EB121" s="36">
        <f t="shared" si="184"/>
        <v>59.8</v>
      </c>
      <c r="EC121" s="36">
        <f t="shared" si="185"/>
        <v>71.099999999999994</v>
      </c>
      <c r="ED121" s="36">
        <f t="shared" si="186"/>
        <v>80.8</v>
      </c>
      <c r="EE121" s="36">
        <f t="shared" si="187"/>
        <v>88</v>
      </c>
      <c r="EF121" s="36">
        <f t="shared" si="188"/>
        <v>95</v>
      </c>
      <c r="EG121" s="36">
        <f t="shared" si="189"/>
        <v>94.4</v>
      </c>
      <c r="EH121" s="36">
        <f t="shared" si="190"/>
        <v>94.1</v>
      </c>
      <c r="EI121" s="36">
        <f t="shared" si="191"/>
        <v>89</v>
      </c>
      <c r="EJ121" s="35">
        <v>124</v>
      </c>
      <c r="EK121" s="36">
        <f t="shared" si="192"/>
        <v>65.400000000000006</v>
      </c>
      <c r="EL121" s="36">
        <f t="shared" si="193"/>
        <v>77.2</v>
      </c>
      <c r="EM121" s="36">
        <f t="shared" si="194"/>
        <v>84.5</v>
      </c>
      <c r="EN121" s="36">
        <f t="shared" si="195"/>
        <v>89.8</v>
      </c>
      <c r="EO121" s="36">
        <f t="shared" si="196"/>
        <v>95.5</v>
      </c>
      <c r="EP121" s="36">
        <f t="shared" si="197"/>
        <v>94.3</v>
      </c>
      <c r="EQ121" s="36">
        <f t="shared" si="198"/>
        <v>92.5</v>
      </c>
      <c r="ER121" s="36">
        <f t="shared" si="199"/>
        <v>88.8</v>
      </c>
      <c r="ES121" s="35">
        <v>125</v>
      </c>
      <c r="ET121" s="36">
        <f t="shared" si="200"/>
        <v>65.3</v>
      </c>
      <c r="EU121" s="36">
        <f t="shared" si="201"/>
        <v>77.400000000000006</v>
      </c>
      <c r="EV121" s="36">
        <f t="shared" si="202"/>
        <v>86.5</v>
      </c>
      <c r="EW121" s="36">
        <f t="shared" si="203"/>
        <v>92.5</v>
      </c>
      <c r="EX121" s="36">
        <f t="shared" si="204"/>
        <v>96.4</v>
      </c>
      <c r="EY121" s="36">
        <f t="shared" si="205"/>
        <v>93</v>
      </c>
      <c r="EZ121" s="36">
        <f t="shared" si="206"/>
        <v>90.4</v>
      </c>
      <c r="FA121" s="36">
        <f t="shared" si="207"/>
        <v>83.7</v>
      </c>
      <c r="FB121" s="35">
        <v>126</v>
      </c>
      <c r="FC121" s="36">
        <f t="shared" si="208"/>
        <v>70.7</v>
      </c>
      <c r="FD121" s="36">
        <f t="shared" si="209"/>
        <v>82</v>
      </c>
      <c r="FE121" s="36">
        <f t="shared" si="210"/>
        <v>89.3</v>
      </c>
      <c r="FF121" s="36">
        <f t="shared" si="211"/>
        <v>93.3</v>
      </c>
      <c r="FG121" s="36">
        <f t="shared" si="212"/>
        <v>95.5</v>
      </c>
      <c r="FH121" s="36">
        <f t="shared" si="213"/>
        <v>93</v>
      </c>
      <c r="FI121" s="36">
        <f t="shared" si="214"/>
        <v>90.1</v>
      </c>
      <c r="FJ121" s="36">
        <f t="shared" si="215"/>
        <v>83</v>
      </c>
      <c r="FK121" s="35">
        <v>127</v>
      </c>
      <c r="FL121" s="36">
        <f t="shared" si="216"/>
        <v>75.599999999999994</v>
      </c>
      <c r="FM121" s="36">
        <f t="shared" si="217"/>
        <v>84.2</v>
      </c>
      <c r="FN121" s="36">
        <f t="shared" si="218"/>
        <v>90.1</v>
      </c>
      <c r="FO121" s="36">
        <f t="shared" si="219"/>
        <v>93.6</v>
      </c>
      <c r="FP121" s="36">
        <f t="shared" si="220"/>
        <v>96.2</v>
      </c>
      <c r="FQ121" s="36">
        <f t="shared" si="221"/>
        <v>91.3</v>
      </c>
      <c r="FR121" s="36">
        <f t="shared" si="222"/>
        <v>87.9</v>
      </c>
      <c r="FS121" s="36">
        <f t="shared" si="223"/>
        <v>81.900000000000006</v>
      </c>
      <c r="FT121" s="35">
        <v>128</v>
      </c>
      <c r="FU121" s="36">
        <f t="shared" si="224"/>
        <v>77.599999999999994</v>
      </c>
      <c r="FV121" s="36">
        <f t="shared" si="225"/>
        <v>88</v>
      </c>
      <c r="FW121" s="36">
        <f t="shared" si="226"/>
        <v>93.4</v>
      </c>
      <c r="FX121" s="36">
        <f t="shared" si="227"/>
        <v>93.8</v>
      </c>
      <c r="FY121" s="36">
        <f t="shared" si="228"/>
        <v>94.2</v>
      </c>
      <c r="FZ121" s="36">
        <f t="shared" si="229"/>
        <v>91.4</v>
      </c>
      <c r="GA121" s="36">
        <f t="shared" si="230"/>
        <v>87.9</v>
      </c>
      <c r="GB121" s="36">
        <f t="shared" si="231"/>
        <v>79.900000000000006</v>
      </c>
      <c r="GC121" s="35">
        <v>121</v>
      </c>
      <c r="GD121" s="36">
        <f t="shared" si="232"/>
        <v>-2.3603849250278586E-2</v>
      </c>
      <c r="GE121" s="36">
        <f t="shared" si="233"/>
        <v>-2.3544224454084883E-2</v>
      </c>
      <c r="GF121" s="35">
        <v>122</v>
      </c>
      <c r="GG121" s="36">
        <f t="shared" si="234"/>
        <v>-1.2384835451356935E-2</v>
      </c>
      <c r="GH121" s="36">
        <f t="shared" si="235"/>
        <v>-1.1998855162644873E-2</v>
      </c>
      <c r="GI121" s="35">
        <v>123</v>
      </c>
      <c r="GJ121" s="36">
        <f t="shared" si="236"/>
        <v>-2.0040529691527809E-2</v>
      </c>
      <c r="GK121" s="36">
        <f t="shared" si="237"/>
        <v>-1.9627671504537147E-2</v>
      </c>
      <c r="GL121" s="35">
        <v>124</v>
      </c>
      <c r="GM121" s="36">
        <f t="shared" si="238"/>
        <v>-2.9994818512207644E-2</v>
      </c>
      <c r="GN121" s="36">
        <f t="shared" si="239"/>
        <v>-2.8499066434065412E-2</v>
      </c>
      <c r="GO121" s="35">
        <v>125</v>
      </c>
      <c r="GP121" s="36">
        <f t="shared" si="240"/>
        <v>1.1033250097071345E-2</v>
      </c>
      <c r="GQ121" s="36">
        <f t="shared" si="241"/>
        <v>1.2508825519844891E-2</v>
      </c>
      <c r="GR121" s="35">
        <v>126</v>
      </c>
      <c r="GS121" s="36">
        <f t="shared" si="242"/>
        <v>3.2452499206684138E-2</v>
      </c>
      <c r="GT121" s="36">
        <f t="shared" si="243"/>
        <v>3.7596330632538866E-2</v>
      </c>
      <c r="GU121" s="35">
        <v>127</v>
      </c>
      <c r="GV121" s="36">
        <f t="shared" si="244"/>
        <v>4.2495075939370963E-2</v>
      </c>
      <c r="GW121" s="36">
        <f t="shared" si="245"/>
        <v>5.8447665967733542E-2</v>
      </c>
      <c r="GX121" s="35">
        <v>128</v>
      </c>
      <c r="GY121" s="36">
        <f t="shared" si="246"/>
        <v>-2.9037543498589002E-5</v>
      </c>
      <c r="GZ121" s="36">
        <f t="shared" si="247"/>
        <v>2.5034014590687548E-2</v>
      </c>
      <c r="HA121" s="35">
        <v>-1.2</v>
      </c>
      <c r="HB121" s="35">
        <v>-0.49</v>
      </c>
      <c r="HC121" s="35">
        <v>0.14000000000000001</v>
      </c>
      <c r="HD121" s="35">
        <v>1.56</v>
      </c>
      <c r="HE121" s="35">
        <v>-2.98</v>
      </c>
      <c r="HF121" s="35">
        <v>-1.01</v>
      </c>
      <c r="HG121" s="35">
        <v>0.85</v>
      </c>
      <c r="HH121" s="35">
        <v>3.14</v>
      </c>
    </row>
    <row r="122" spans="1:216" x14ac:dyDescent="0.2">
      <c r="A122" s="8">
        <v>112</v>
      </c>
      <c r="D122" s="8" t="s">
        <v>995</v>
      </c>
      <c r="E122" s="29"/>
      <c r="F122" s="29"/>
      <c r="G122" s="29"/>
      <c r="H122" s="29"/>
      <c r="I122" s="29"/>
      <c r="J122" s="29"/>
      <c r="K122" s="29"/>
      <c r="L122" s="29"/>
      <c r="M122" s="30"/>
      <c r="N122" s="30"/>
      <c r="O122" s="30"/>
      <c r="P122" s="30"/>
      <c r="Q122" s="30"/>
      <c r="R122" s="30"/>
      <c r="S122" s="30"/>
      <c r="T122" s="30"/>
      <c r="U122" s="31">
        <f t="shared" si="151"/>
        <v>0</v>
      </c>
      <c r="V122" s="31">
        <f t="shared" si="152"/>
        <v>0</v>
      </c>
      <c r="W122" s="31">
        <f t="shared" si="153"/>
        <v>0</v>
      </c>
      <c r="X122" s="31">
        <f t="shared" si="154"/>
        <v>0</v>
      </c>
      <c r="Y122" s="31">
        <f t="shared" si="155"/>
        <v>0</v>
      </c>
      <c r="Z122" s="31">
        <f t="shared" si="156"/>
        <v>0</v>
      </c>
      <c r="AA122" s="31">
        <f t="shared" si="157"/>
        <v>0</v>
      </c>
      <c r="AB122" s="31">
        <f t="shared" si="158"/>
        <v>0</v>
      </c>
      <c r="AC122" s="32">
        <f t="shared" si="138"/>
        <v>-1.4641977937706968E-2</v>
      </c>
      <c r="AD122" s="32">
        <f t="shared" si="139"/>
        <v>2.4910512713808348E-2</v>
      </c>
      <c r="AE122" s="32">
        <f t="shared" si="140"/>
        <v>4.5595616594547202E-2</v>
      </c>
      <c r="AF122" s="33">
        <f t="shared" si="159"/>
        <v>65.3</v>
      </c>
      <c r="AG122" s="33">
        <f t="shared" si="160"/>
        <v>75.400000000000006</v>
      </c>
      <c r="AH122" s="33">
        <f t="shared" si="161"/>
        <v>82.9</v>
      </c>
      <c r="AI122" s="33">
        <f t="shared" si="162"/>
        <v>88.3</v>
      </c>
      <c r="AJ122" s="33">
        <f t="shared" si="163"/>
        <v>91.5</v>
      </c>
      <c r="AK122" s="33">
        <f t="shared" si="164"/>
        <v>92.7</v>
      </c>
      <c r="AL122" s="33">
        <f t="shared" si="165"/>
        <v>92.5</v>
      </c>
      <c r="AM122" s="33">
        <f t="shared" si="166"/>
        <v>90.4</v>
      </c>
      <c r="AN122" s="32">
        <f t="shared" si="167"/>
        <v>1.5128685188023212</v>
      </c>
      <c r="AO122" s="34">
        <v>1</v>
      </c>
      <c r="AP122" s="35">
        <v>51.4</v>
      </c>
      <c r="AQ122" s="35">
        <v>62.6</v>
      </c>
      <c r="AR122" s="35">
        <v>70.8</v>
      </c>
      <c r="AS122" s="35">
        <v>81</v>
      </c>
      <c r="AT122" s="35">
        <v>90.4</v>
      </c>
      <c r="AU122" s="35">
        <v>96.2</v>
      </c>
      <c r="AV122" s="35">
        <v>94.7</v>
      </c>
      <c r="AW122" s="35">
        <v>92.3</v>
      </c>
      <c r="AX122" s="34">
        <v>2</v>
      </c>
      <c r="AY122" s="35">
        <v>59.5</v>
      </c>
      <c r="AZ122" s="35">
        <v>68.900000000000006</v>
      </c>
      <c r="BA122" s="35">
        <v>78.3</v>
      </c>
      <c r="BB122" s="35">
        <v>84.3</v>
      </c>
      <c r="BC122" s="35">
        <v>92.8</v>
      </c>
      <c r="BD122" s="35">
        <v>96.3</v>
      </c>
      <c r="BE122" s="35">
        <v>94</v>
      </c>
      <c r="BF122" s="35">
        <v>90</v>
      </c>
      <c r="BG122" s="34">
        <v>3</v>
      </c>
      <c r="BH122" s="35">
        <v>59.8</v>
      </c>
      <c r="BI122" s="35">
        <v>71.099999999999994</v>
      </c>
      <c r="BJ122" s="35">
        <v>80.8</v>
      </c>
      <c r="BK122" s="35">
        <v>88</v>
      </c>
      <c r="BL122" s="35">
        <v>95</v>
      </c>
      <c r="BM122" s="35">
        <v>94.4</v>
      </c>
      <c r="BN122" s="35">
        <v>94.1</v>
      </c>
      <c r="BO122" s="35">
        <v>89</v>
      </c>
      <c r="BP122" s="34">
        <v>4</v>
      </c>
      <c r="BQ122" s="35">
        <v>65.400000000000006</v>
      </c>
      <c r="BR122" s="35">
        <v>77.2</v>
      </c>
      <c r="BS122" s="35">
        <v>84.5</v>
      </c>
      <c r="BT122" s="35">
        <v>89.8</v>
      </c>
      <c r="BU122" s="35">
        <v>95.5</v>
      </c>
      <c r="BV122" s="35">
        <v>94.3</v>
      </c>
      <c r="BW122" s="35">
        <v>92.5</v>
      </c>
      <c r="BX122" s="35">
        <v>88.8</v>
      </c>
      <c r="BY122" s="34">
        <v>5</v>
      </c>
      <c r="BZ122" s="35">
        <v>65.3</v>
      </c>
      <c r="CA122" s="35">
        <v>77.400000000000006</v>
      </c>
      <c r="CB122" s="35">
        <v>86.5</v>
      </c>
      <c r="CC122" s="35">
        <v>92.5</v>
      </c>
      <c r="CD122" s="35">
        <v>96.4</v>
      </c>
      <c r="CE122" s="35">
        <v>93</v>
      </c>
      <c r="CF122" s="35">
        <v>90.4</v>
      </c>
      <c r="CG122" s="35">
        <v>83.7</v>
      </c>
      <c r="CH122" s="34">
        <v>6</v>
      </c>
      <c r="CI122" s="35">
        <v>70.7</v>
      </c>
      <c r="CJ122" s="35">
        <v>82</v>
      </c>
      <c r="CK122" s="35">
        <v>89.3</v>
      </c>
      <c r="CL122" s="35">
        <v>93.3</v>
      </c>
      <c r="CM122" s="35">
        <v>95.5</v>
      </c>
      <c r="CN122" s="35">
        <v>93</v>
      </c>
      <c r="CO122" s="35">
        <v>90.1</v>
      </c>
      <c r="CP122" s="35">
        <v>83</v>
      </c>
      <c r="CQ122" s="34">
        <v>7</v>
      </c>
      <c r="CR122" s="35">
        <v>75.599999999999994</v>
      </c>
      <c r="CS122" s="35">
        <v>84.2</v>
      </c>
      <c r="CT122" s="35">
        <v>90.1</v>
      </c>
      <c r="CU122" s="35">
        <v>93.6</v>
      </c>
      <c r="CV122" s="35">
        <v>96.2</v>
      </c>
      <c r="CW122" s="35">
        <v>91.3</v>
      </c>
      <c r="CX122" s="35">
        <v>87.9</v>
      </c>
      <c r="CY122" s="35">
        <v>81.900000000000006</v>
      </c>
      <c r="CZ122" s="34">
        <v>8</v>
      </c>
      <c r="DA122" s="35">
        <v>77.599999999999994</v>
      </c>
      <c r="DB122" s="35">
        <v>88</v>
      </c>
      <c r="DC122" s="35">
        <v>93.4</v>
      </c>
      <c r="DD122" s="35">
        <v>93.8</v>
      </c>
      <c r="DE122" s="35">
        <v>94.2</v>
      </c>
      <c r="DF122" s="35">
        <v>91.4</v>
      </c>
      <c r="DG122" s="35">
        <v>87.9</v>
      </c>
      <c r="DH122" s="35">
        <v>79.900000000000006</v>
      </c>
      <c r="DI122" s="35">
        <v>1</v>
      </c>
      <c r="DJ122" s="36">
        <f t="shared" si="168"/>
        <v>51.4</v>
      </c>
      <c r="DK122" s="36">
        <f t="shared" si="169"/>
        <v>62.6</v>
      </c>
      <c r="DL122" s="36">
        <f t="shared" si="170"/>
        <v>70.8</v>
      </c>
      <c r="DM122" s="36">
        <f t="shared" si="171"/>
        <v>81</v>
      </c>
      <c r="DN122" s="36">
        <f t="shared" si="172"/>
        <v>90.4</v>
      </c>
      <c r="DO122" s="36">
        <f t="shared" si="173"/>
        <v>96.2</v>
      </c>
      <c r="DP122" s="36">
        <f t="shared" si="174"/>
        <v>94.7</v>
      </c>
      <c r="DQ122" s="36">
        <f t="shared" si="175"/>
        <v>92.3</v>
      </c>
      <c r="DR122" s="35">
        <v>123</v>
      </c>
      <c r="DS122" s="36">
        <f t="shared" si="176"/>
        <v>59.5</v>
      </c>
      <c r="DT122" s="36">
        <f t="shared" si="177"/>
        <v>68.900000000000006</v>
      </c>
      <c r="DU122" s="36">
        <f t="shared" si="178"/>
        <v>78.3</v>
      </c>
      <c r="DV122" s="36">
        <f t="shared" si="179"/>
        <v>84.3</v>
      </c>
      <c r="DW122" s="36">
        <f t="shared" si="180"/>
        <v>92.8</v>
      </c>
      <c r="DX122" s="36">
        <f t="shared" si="181"/>
        <v>96.3</v>
      </c>
      <c r="DY122" s="36">
        <f t="shared" si="182"/>
        <v>94</v>
      </c>
      <c r="DZ122" s="36">
        <f t="shared" si="183"/>
        <v>90</v>
      </c>
      <c r="EA122" s="35">
        <v>124</v>
      </c>
      <c r="EB122" s="36">
        <f t="shared" si="184"/>
        <v>59.8</v>
      </c>
      <c r="EC122" s="36">
        <f t="shared" si="185"/>
        <v>71.099999999999994</v>
      </c>
      <c r="ED122" s="36">
        <f t="shared" si="186"/>
        <v>80.8</v>
      </c>
      <c r="EE122" s="36">
        <f t="shared" si="187"/>
        <v>88</v>
      </c>
      <c r="EF122" s="36">
        <f t="shared" si="188"/>
        <v>95</v>
      </c>
      <c r="EG122" s="36">
        <f t="shared" si="189"/>
        <v>94.4</v>
      </c>
      <c r="EH122" s="36">
        <f t="shared" si="190"/>
        <v>94.1</v>
      </c>
      <c r="EI122" s="36">
        <f t="shared" si="191"/>
        <v>89</v>
      </c>
      <c r="EJ122" s="35">
        <v>125</v>
      </c>
      <c r="EK122" s="36">
        <f t="shared" si="192"/>
        <v>65.400000000000006</v>
      </c>
      <c r="EL122" s="36">
        <f t="shared" si="193"/>
        <v>77.2</v>
      </c>
      <c r="EM122" s="36">
        <f t="shared" si="194"/>
        <v>84.5</v>
      </c>
      <c r="EN122" s="36">
        <f t="shared" si="195"/>
        <v>89.8</v>
      </c>
      <c r="EO122" s="36">
        <f t="shared" si="196"/>
        <v>95.5</v>
      </c>
      <c r="EP122" s="36">
        <f t="shared" si="197"/>
        <v>94.3</v>
      </c>
      <c r="EQ122" s="36">
        <f t="shared" si="198"/>
        <v>92.5</v>
      </c>
      <c r="ER122" s="36">
        <f t="shared" si="199"/>
        <v>88.8</v>
      </c>
      <c r="ES122" s="35">
        <v>126</v>
      </c>
      <c r="ET122" s="36">
        <f t="shared" si="200"/>
        <v>65.3</v>
      </c>
      <c r="EU122" s="36">
        <f t="shared" si="201"/>
        <v>77.400000000000006</v>
      </c>
      <c r="EV122" s="36">
        <f t="shared" si="202"/>
        <v>86.5</v>
      </c>
      <c r="EW122" s="36">
        <f t="shared" si="203"/>
        <v>92.5</v>
      </c>
      <c r="EX122" s="36">
        <f t="shared" si="204"/>
        <v>96.4</v>
      </c>
      <c r="EY122" s="36">
        <f t="shared" si="205"/>
        <v>93</v>
      </c>
      <c r="EZ122" s="36">
        <f t="shared" si="206"/>
        <v>90.4</v>
      </c>
      <c r="FA122" s="36">
        <f t="shared" si="207"/>
        <v>83.7</v>
      </c>
      <c r="FB122" s="35">
        <v>127</v>
      </c>
      <c r="FC122" s="36">
        <f t="shared" si="208"/>
        <v>70.7</v>
      </c>
      <c r="FD122" s="36">
        <f t="shared" si="209"/>
        <v>82</v>
      </c>
      <c r="FE122" s="36">
        <f t="shared" si="210"/>
        <v>89.3</v>
      </c>
      <c r="FF122" s="36">
        <f t="shared" si="211"/>
        <v>93.3</v>
      </c>
      <c r="FG122" s="36">
        <f t="shared" si="212"/>
        <v>95.5</v>
      </c>
      <c r="FH122" s="36">
        <f t="shared" si="213"/>
        <v>93</v>
      </c>
      <c r="FI122" s="36">
        <f t="shared" si="214"/>
        <v>90.1</v>
      </c>
      <c r="FJ122" s="36">
        <f t="shared" si="215"/>
        <v>83</v>
      </c>
      <c r="FK122" s="35">
        <v>128</v>
      </c>
      <c r="FL122" s="36">
        <f t="shared" si="216"/>
        <v>75.599999999999994</v>
      </c>
      <c r="FM122" s="36">
        <f t="shared" si="217"/>
        <v>84.2</v>
      </c>
      <c r="FN122" s="36">
        <f t="shared" si="218"/>
        <v>90.1</v>
      </c>
      <c r="FO122" s="36">
        <f t="shared" si="219"/>
        <v>93.6</v>
      </c>
      <c r="FP122" s="36">
        <f t="shared" si="220"/>
        <v>96.2</v>
      </c>
      <c r="FQ122" s="36">
        <f t="shared" si="221"/>
        <v>91.3</v>
      </c>
      <c r="FR122" s="36">
        <f t="shared" si="222"/>
        <v>87.9</v>
      </c>
      <c r="FS122" s="36">
        <f t="shared" si="223"/>
        <v>81.900000000000006</v>
      </c>
      <c r="FT122" s="35">
        <v>129</v>
      </c>
      <c r="FU122" s="36">
        <f t="shared" si="224"/>
        <v>77.599999999999994</v>
      </c>
      <c r="FV122" s="36">
        <f t="shared" si="225"/>
        <v>88</v>
      </c>
      <c r="FW122" s="36">
        <f t="shared" si="226"/>
        <v>93.4</v>
      </c>
      <c r="FX122" s="36">
        <f t="shared" si="227"/>
        <v>93.8</v>
      </c>
      <c r="FY122" s="36">
        <f t="shared" si="228"/>
        <v>94.2</v>
      </c>
      <c r="FZ122" s="36">
        <f t="shared" si="229"/>
        <v>91.4</v>
      </c>
      <c r="GA122" s="36">
        <f t="shared" si="230"/>
        <v>87.9</v>
      </c>
      <c r="GB122" s="36">
        <f t="shared" si="231"/>
        <v>79.900000000000006</v>
      </c>
      <c r="GC122" s="35">
        <v>122</v>
      </c>
      <c r="GD122" s="36">
        <f t="shared" si="232"/>
        <v>-2.3603849250278586E-2</v>
      </c>
      <c r="GE122" s="36">
        <f t="shared" si="233"/>
        <v>-2.3544224454084883E-2</v>
      </c>
      <c r="GF122" s="35">
        <v>123</v>
      </c>
      <c r="GG122" s="36">
        <f t="shared" si="234"/>
        <v>-1.2384835451356935E-2</v>
      </c>
      <c r="GH122" s="36">
        <f t="shared" si="235"/>
        <v>-1.1998855162644873E-2</v>
      </c>
      <c r="GI122" s="35">
        <v>124</v>
      </c>
      <c r="GJ122" s="36">
        <f t="shared" si="236"/>
        <v>-2.0040529691527809E-2</v>
      </c>
      <c r="GK122" s="36">
        <f t="shared" si="237"/>
        <v>-1.9627671504537147E-2</v>
      </c>
      <c r="GL122" s="35">
        <v>125</v>
      </c>
      <c r="GM122" s="36">
        <f t="shared" si="238"/>
        <v>-2.9994818512207644E-2</v>
      </c>
      <c r="GN122" s="36">
        <f t="shared" si="239"/>
        <v>-2.8499066434065412E-2</v>
      </c>
      <c r="GO122" s="35">
        <v>126</v>
      </c>
      <c r="GP122" s="36">
        <f t="shared" si="240"/>
        <v>1.1033250097071345E-2</v>
      </c>
      <c r="GQ122" s="36">
        <f t="shared" si="241"/>
        <v>1.2508825519844891E-2</v>
      </c>
      <c r="GR122" s="35">
        <v>127</v>
      </c>
      <c r="GS122" s="36">
        <f t="shared" si="242"/>
        <v>3.2452499206684138E-2</v>
      </c>
      <c r="GT122" s="36">
        <f t="shared" si="243"/>
        <v>3.7596330632538866E-2</v>
      </c>
      <c r="GU122" s="35">
        <v>128</v>
      </c>
      <c r="GV122" s="36">
        <f t="shared" si="244"/>
        <v>4.2495075939370963E-2</v>
      </c>
      <c r="GW122" s="36">
        <f t="shared" si="245"/>
        <v>5.8447665967733542E-2</v>
      </c>
      <c r="GX122" s="35">
        <v>129</v>
      </c>
      <c r="GY122" s="36">
        <f t="shared" si="246"/>
        <v>-2.9037543498589002E-5</v>
      </c>
      <c r="GZ122" s="36">
        <f t="shared" si="247"/>
        <v>2.5034014590687548E-2</v>
      </c>
      <c r="HA122" s="35">
        <v>-1.2</v>
      </c>
      <c r="HB122" s="35">
        <v>-0.49</v>
      </c>
      <c r="HC122" s="35">
        <v>0.14000000000000001</v>
      </c>
      <c r="HD122" s="35">
        <v>1.56</v>
      </c>
      <c r="HE122" s="35">
        <v>-2.98</v>
      </c>
      <c r="HF122" s="35">
        <v>-1.01</v>
      </c>
      <c r="HG122" s="35">
        <v>0.85</v>
      </c>
      <c r="HH122" s="35">
        <v>3.14</v>
      </c>
    </row>
    <row r="123" spans="1:216" x14ac:dyDescent="0.2">
      <c r="A123" s="8">
        <v>113</v>
      </c>
      <c r="D123" s="8" t="s">
        <v>996</v>
      </c>
      <c r="E123" s="29"/>
      <c r="F123" s="29"/>
      <c r="G123" s="29"/>
      <c r="H123" s="29"/>
      <c r="I123" s="29"/>
      <c r="J123" s="29"/>
      <c r="K123" s="29"/>
      <c r="L123" s="29"/>
      <c r="M123" s="30"/>
      <c r="N123" s="30"/>
      <c r="O123" s="30"/>
      <c r="P123" s="30"/>
      <c r="Q123" s="30"/>
      <c r="R123" s="30"/>
      <c r="S123" s="30"/>
      <c r="T123" s="30"/>
      <c r="U123" s="31">
        <f t="shared" si="151"/>
        <v>0</v>
      </c>
      <c r="V123" s="31">
        <f t="shared" si="152"/>
        <v>0</v>
      </c>
      <c r="W123" s="31">
        <f t="shared" si="153"/>
        <v>0</v>
      </c>
      <c r="X123" s="31">
        <f t="shared" si="154"/>
        <v>0</v>
      </c>
      <c r="Y123" s="31">
        <f t="shared" si="155"/>
        <v>0</v>
      </c>
      <c r="Z123" s="31">
        <f t="shared" si="156"/>
        <v>0</v>
      </c>
      <c r="AA123" s="31">
        <f t="shared" si="157"/>
        <v>0</v>
      </c>
      <c r="AB123" s="31">
        <f t="shared" si="158"/>
        <v>0</v>
      </c>
      <c r="AC123" s="32">
        <f t="shared" si="138"/>
        <v>-1.4641977937706968E-2</v>
      </c>
      <c r="AD123" s="32">
        <f t="shared" si="139"/>
        <v>2.4910512713808348E-2</v>
      </c>
      <c r="AE123" s="32">
        <f t="shared" si="140"/>
        <v>4.5595616594547202E-2</v>
      </c>
      <c r="AF123" s="33">
        <f t="shared" si="159"/>
        <v>65.3</v>
      </c>
      <c r="AG123" s="33">
        <f t="shared" si="160"/>
        <v>75.400000000000006</v>
      </c>
      <c r="AH123" s="33">
        <f t="shared" si="161"/>
        <v>82.9</v>
      </c>
      <c r="AI123" s="33">
        <f t="shared" si="162"/>
        <v>88.3</v>
      </c>
      <c r="AJ123" s="33">
        <f t="shared" si="163"/>
        <v>91.5</v>
      </c>
      <c r="AK123" s="33">
        <f t="shared" si="164"/>
        <v>92.7</v>
      </c>
      <c r="AL123" s="33">
        <f t="shared" si="165"/>
        <v>92.5</v>
      </c>
      <c r="AM123" s="33">
        <f t="shared" si="166"/>
        <v>90.4</v>
      </c>
      <c r="AN123" s="32">
        <f t="shared" si="167"/>
        <v>1.5128685188023212</v>
      </c>
      <c r="AO123" s="34">
        <v>1</v>
      </c>
      <c r="AP123" s="35">
        <v>51.4</v>
      </c>
      <c r="AQ123" s="35">
        <v>62.6</v>
      </c>
      <c r="AR123" s="35">
        <v>70.8</v>
      </c>
      <c r="AS123" s="35">
        <v>81</v>
      </c>
      <c r="AT123" s="35">
        <v>90.4</v>
      </c>
      <c r="AU123" s="35">
        <v>96.2</v>
      </c>
      <c r="AV123" s="35">
        <v>94.7</v>
      </c>
      <c r="AW123" s="35">
        <v>92.3</v>
      </c>
      <c r="AX123" s="34">
        <v>2</v>
      </c>
      <c r="AY123" s="35">
        <v>59.5</v>
      </c>
      <c r="AZ123" s="35">
        <v>68.900000000000006</v>
      </c>
      <c r="BA123" s="35">
        <v>78.3</v>
      </c>
      <c r="BB123" s="35">
        <v>84.3</v>
      </c>
      <c r="BC123" s="35">
        <v>92.8</v>
      </c>
      <c r="BD123" s="35">
        <v>96.3</v>
      </c>
      <c r="BE123" s="35">
        <v>94</v>
      </c>
      <c r="BF123" s="35">
        <v>90</v>
      </c>
      <c r="BG123" s="34">
        <v>3</v>
      </c>
      <c r="BH123" s="35">
        <v>59.8</v>
      </c>
      <c r="BI123" s="35">
        <v>71.099999999999994</v>
      </c>
      <c r="BJ123" s="35">
        <v>80.8</v>
      </c>
      <c r="BK123" s="35">
        <v>88</v>
      </c>
      <c r="BL123" s="35">
        <v>95</v>
      </c>
      <c r="BM123" s="35">
        <v>94.4</v>
      </c>
      <c r="BN123" s="35">
        <v>94.1</v>
      </c>
      <c r="BO123" s="35">
        <v>89</v>
      </c>
      <c r="BP123" s="34">
        <v>4</v>
      </c>
      <c r="BQ123" s="35">
        <v>65.400000000000006</v>
      </c>
      <c r="BR123" s="35">
        <v>77.2</v>
      </c>
      <c r="BS123" s="35">
        <v>84.5</v>
      </c>
      <c r="BT123" s="35">
        <v>89.8</v>
      </c>
      <c r="BU123" s="35">
        <v>95.5</v>
      </c>
      <c r="BV123" s="35">
        <v>94.3</v>
      </c>
      <c r="BW123" s="35">
        <v>92.5</v>
      </c>
      <c r="BX123" s="35">
        <v>88.8</v>
      </c>
      <c r="BY123" s="34">
        <v>5</v>
      </c>
      <c r="BZ123" s="35">
        <v>65.3</v>
      </c>
      <c r="CA123" s="35">
        <v>77.400000000000006</v>
      </c>
      <c r="CB123" s="35">
        <v>86.5</v>
      </c>
      <c r="CC123" s="35">
        <v>92.5</v>
      </c>
      <c r="CD123" s="35">
        <v>96.4</v>
      </c>
      <c r="CE123" s="35">
        <v>93</v>
      </c>
      <c r="CF123" s="35">
        <v>90.4</v>
      </c>
      <c r="CG123" s="35">
        <v>83.7</v>
      </c>
      <c r="CH123" s="34">
        <v>6</v>
      </c>
      <c r="CI123" s="35">
        <v>70.7</v>
      </c>
      <c r="CJ123" s="35">
        <v>82</v>
      </c>
      <c r="CK123" s="35">
        <v>89.3</v>
      </c>
      <c r="CL123" s="35">
        <v>93.3</v>
      </c>
      <c r="CM123" s="35">
        <v>95.5</v>
      </c>
      <c r="CN123" s="35">
        <v>93</v>
      </c>
      <c r="CO123" s="35">
        <v>90.1</v>
      </c>
      <c r="CP123" s="35">
        <v>83</v>
      </c>
      <c r="CQ123" s="34">
        <v>7</v>
      </c>
      <c r="CR123" s="35">
        <v>75.599999999999994</v>
      </c>
      <c r="CS123" s="35">
        <v>84.2</v>
      </c>
      <c r="CT123" s="35">
        <v>90.1</v>
      </c>
      <c r="CU123" s="35">
        <v>93.6</v>
      </c>
      <c r="CV123" s="35">
        <v>96.2</v>
      </c>
      <c r="CW123" s="35">
        <v>91.3</v>
      </c>
      <c r="CX123" s="35">
        <v>87.9</v>
      </c>
      <c r="CY123" s="35">
        <v>81.900000000000006</v>
      </c>
      <c r="CZ123" s="34">
        <v>8</v>
      </c>
      <c r="DA123" s="35">
        <v>77.599999999999994</v>
      </c>
      <c r="DB123" s="35">
        <v>88</v>
      </c>
      <c r="DC123" s="35">
        <v>93.4</v>
      </c>
      <c r="DD123" s="35">
        <v>93.8</v>
      </c>
      <c r="DE123" s="35">
        <v>94.2</v>
      </c>
      <c r="DF123" s="35">
        <v>91.4</v>
      </c>
      <c r="DG123" s="35">
        <v>87.9</v>
      </c>
      <c r="DH123" s="35">
        <v>79.900000000000006</v>
      </c>
      <c r="DI123" s="35">
        <v>1</v>
      </c>
      <c r="DJ123" s="36">
        <f t="shared" si="168"/>
        <v>51.4</v>
      </c>
      <c r="DK123" s="36">
        <f t="shared" si="169"/>
        <v>62.6</v>
      </c>
      <c r="DL123" s="36">
        <f t="shared" si="170"/>
        <v>70.8</v>
      </c>
      <c r="DM123" s="36">
        <f t="shared" si="171"/>
        <v>81</v>
      </c>
      <c r="DN123" s="36">
        <f t="shared" si="172"/>
        <v>90.4</v>
      </c>
      <c r="DO123" s="36">
        <f t="shared" si="173"/>
        <v>96.2</v>
      </c>
      <c r="DP123" s="36">
        <f t="shared" si="174"/>
        <v>94.7</v>
      </c>
      <c r="DQ123" s="36">
        <f t="shared" si="175"/>
        <v>92.3</v>
      </c>
      <c r="DR123" s="35">
        <v>124</v>
      </c>
      <c r="DS123" s="36">
        <f t="shared" si="176"/>
        <v>59.5</v>
      </c>
      <c r="DT123" s="36">
        <f t="shared" si="177"/>
        <v>68.900000000000006</v>
      </c>
      <c r="DU123" s="36">
        <f t="shared" si="178"/>
        <v>78.3</v>
      </c>
      <c r="DV123" s="36">
        <f t="shared" si="179"/>
        <v>84.3</v>
      </c>
      <c r="DW123" s="36">
        <f t="shared" si="180"/>
        <v>92.8</v>
      </c>
      <c r="DX123" s="36">
        <f t="shared" si="181"/>
        <v>96.3</v>
      </c>
      <c r="DY123" s="36">
        <f t="shared" si="182"/>
        <v>94</v>
      </c>
      <c r="DZ123" s="36">
        <f t="shared" si="183"/>
        <v>90</v>
      </c>
      <c r="EA123" s="35">
        <v>125</v>
      </c>
      <c r="EB123" s="36">
        <f t="shared" si="184"/>
        <v>59.8</v>
      </c>
      <c r="EC123" s="36">
        <f t="shared" si="185"/>
        <v>71.099999999999994</v>
      </c>
      <c r="ED123" s="36">
        <f t="shared" si="186"/>
        <v>80.8</v>
      </c>
      <c r="EE123" s="36">
        <f t="shared" si="187"/>
        <v>88</v>
      </c>
      <c r="EF123" s="36">
        <f t="shared" si="188"/>
        <v>95</v>
      </c>
      <c r="EG123" s="36">
        <f t="shared" si="189"/>
        <v>94.4</v>
      </c>
      <c r="EH123" s="36">
        <f t="shared" si="190"/>
        <v>94.1</v>
      </c>
      <c r="EI123" s="36">
        <f t="shared" si="191"/>
        <v>89</v>
      </c>
      <c r="EJ123" s="35">
        <v>126</v>
      </c>
      <c r="EK123" s="36">
        <f t="shared" si="192"/>
        <v>65.400000000000006</v>
      </c>
      <c r="EL123" s="36">
        <f t="shared" si="193"/>
        <v>77.2</v>
      </c>
      <c r="EM123" s="36">
        <f t="shared" si="194"/>
        <v>84.5</v>
      </c>
      <c r="EN123" s="36">
        <f t="shared" si="195"/>
        <v>89.8</v>
      </c>
      <c r="EO123" s="36">
        <f t="shared" si="196"/>
        <v>95.5</v>
      </c>
      <c r="EP123" s="36">
        <f t="shared" si="197"/>
        <v>94.3</v>
      </c>
      <c r="EQ123" s="36">
        <f t="shared" si="198"/>
        <v>92.5</v>
      </c>
      <c r="ER123" s="36">
        <f t="shared" si="199"/>
        <v>88.8</v>
      </c>
      <c r="ES123" s="35">
        <v>127</v>
      </c>
      <c r="ET123" s="36">
        <f t="shared" si="200"/>
        <v>65.3</v>
      </c>
      <c r="EU123" s="36">
        <f t="shared" si="201"/>
        <v>77.400000000000006</v>
      </c>
      <c r="EV123" s="36">
        <f t="shared" si="202"/>
        <v>86.5</v>
      </c>
      <c r="EW123" s="36">
        <f t="shared" si="203"/>
        <v>92.5</v>
      </c>
      <c r="EX123" s="36">
        <f t="shared" si="204"/>
        <v>96.4</v>
      </c>
      <c r="EY123" s="36">
        <f t="shared" si="205"/>
        <v>93</v>
      </c>
      <c r="EZ123" s="36">
        <f t="shared" si="206"/>
        <v>90.4</v>
      </c>
      <c r="FA123" s="36">
        <f t="shared" si="207"/>
        <v>83.7</v>
      </c>
      <c r="FB123" s="35">
        <v>128</v>
      </c>
      <c r="FC123" s="36">
        <f t="shared" si="208"/>
        <v>70.7</v>
      </c>
      <c r="FD123" s="36">
        <f t="shared" si="209"/>
        <v>82</v>
      </c>
      <c r="FE123" s="36">
        <f t="shared" si="210"/>
        <v>89.3</v>
      </c>
      <c r="FF123" s="36">
        <f t="shared" si="211"/>
        <v>93.3</v>
      </c>
      <c r="FG123" s="36">
        <f t="shared" si="212"/>
        <v>95.5</v>
      </c>
      <c r="FH123" s="36">
        <f t="shared" si="213"/>
        <v>93</v>
      </c>
      <c r="FI123" s="36">
        <f t="shared" si="214"/>
        <v>90.1</v>
      </c>
      <c r="FJ123" s="36">
        <f t="shared" si="215"/>
        <v>83</v>
      </c>
      <c r="FK123" s="35">
        <v>129</v>
      </c>
      <c r="FL123" s="36">
        <f t="shared" si="216"/>
        <v>75.599999999999994</v>
      </c>
      <c r="FM123" s="36">
        <f t="shared" si="217"/>
        <v>84.2</v>
      </c>
      <c r="FN123" s="36">
        <f t="shared" si="218"/>
        <v>90.1</v>
      </c>
      <c r="FO123" s="36">
        <f t="shared" si="219"/>
        <v>93.6</v>
      </c>
      <c r="FP123" s="36">
        <f t="shared" si="220"/>
        <v>96.2</v>
      </c>
      <c r="FQ123" s="36">
        <f t="shared" si="221"/>
        <v>91.3</v>
      </c>
      <c r="FR123" s="36">
        <f t="shared" si="222"/>
        <v>87.9</v>
      </c>
      <c r="FS123" s="36">
        <f t="shared" si="223"/>
        <v>81.900000000000006</v>
      </c>
      <c r="FT123" s="35">
        <v>130</v>
      </c>
      <c r="FU123" s="36">
        <f t="shared" si="224"/>
        <v>77.599999999999994</v>
      </c>
      <c r="FV123" s="36">
        <f t="shared" si="225"/>
        <v>88</v>
      </c>
      <c r="FW123" s="36">
        <f t="shared" si="226"/>
        <v>93.4</v>
      </c>
      <c r="FX123" s="36">
        <f t="shared" si="227"/>
        <v>93.8</v>
      </c>
      <c r="FY123" s="36">
        <f t="shared" si="228"/>
        <v>94.2</v>
      </c>
      <c r="FZ123" s="36">
        <f t="shared" si="229"/>
        <v>91.4</v>
      </c>
      <c r="GA123" s="36">
        <f t="shared" si="230"/>
        <v>87.9</v>
      </c>
      <c r="GB123" s="36">
        <f t="shared" si="231"/>
        <v>79.900000000000006</v>
      </c>
      <c r="GC123" s="35">
        <v>123</v>
      </c>
      <c r="GD123" s="36">
        <f t="shared" si="232"/>
        <v>-2.3603849250278586E-2</v>
      </c>
      <c r="GE123" s="36">
        <f t="shared" si="233"/>
        <v>-2.3544224454084883E-2</v>
      </c>
      <c r="GF123" s="35">
        <v>124</v>
      </c>
      <c r="GG123" s="36">
        <f t="shared" si="234"/>
        <v>-1.2384835451356935E-2</v>
      </c>
      <c r="GH123" s="36">
        <f t="shared" si="235"/>
        <v>-1.1998855162644873E-2</v>
      </c>
      <c r="GI123" s="35">
        <v>125</v>
      </c>
      <c r="GJ123" s="36">
        <f t="shared" si="236"/>
        <v>-2.0040529691527809E-2</v>
      </c>
      <c r="GK123" s="36">
        <f t="shared" si="237"/>
        <v>-1.9627671504537147E-2</v>
      </c>
      <c r="GL123" s="35">
        <v>126</v>
      </c>
      <c r="GM123" s="36">
        <f t="shared" si="238"/>
        <v>-2.9994818512207644E-2</v>
      </c>
      <c r="GN123" s="36">
        <f t="shared" si="239"/>
        <v>-2.8499066434065412E-2</v>
      </c>
      <c r="GO123" s="35">
        <v>127</v>
      </c>
      <c r="GP123" s="36">
        <f t="shared" si="240"/>
        <v>1.1033250097071345E-2</v>
      </c>
      <c r="GQ123" s="36">
        <f t="shared" si="241"/>
        <v>1.2508825519844891E-2</v>
      </c>
      <c r="GR123" s="35">
        <v>128</v>
      </c>
      <c r="GS123" s="36">
        <f t="shared" si="242"/>
        <v>3.2452499206684138E-2</v>
      </c>
      <c r="GT123" s="36">
        <f t="shared" si="243"/>
        <v>3.7596330632538866E-2</v>
      </c>
      <c r="GU123" s="35">
        <v>129</v>
      </c>
      <c r="GV123" s="36">
        <f t="shared" si="244"/>
        <v>4.2495075939370963E-2</v>
      </c>
      <c r="GW123" s="36">
        <f t="shared" si="245"/>
        <v>5.8447665967733542E-2</v>
      </c>
      <c r="GX123" s="35">
        <v>130</v>
      </c>
      <c r="GY123" s="36">
        <f t="shared" si="246"/>
        <v>-2.9037543498589002E-5</v>
      </c>
      <c r="GZ123" s="36">
        <f t="shared" si="247"/>
        <v>2.5034014590687548E-2</v>
      </c>
      <c r="HA123" s="35">
        <v>-1.2</v>
      </c>
      <c r="HB123" s="35">
        <v>-0.49</v>
      </c>
      <c r="HC123" s="35">
        <v>0.14000000000000001</v>
      </c>
      <c r="HD123" s="35">
        <v>1.56</v>
      </c>
      <c r="HE123" s="35">
        <v>-2.98</v>
      </c>
      <c r="HF123" s="35">
        <v>-1.01</v>
      </c>
      <c r="HG123" s="35">
        <v>0.85</v>
      </c>
      <c r="HH123" s="35">
        <v>3.14</v>
      </c>
    </row>
    <row r="124" spans="1:216" x14ac:dyDescent="0.2">
      <c r="A124" s="8">
        <v>114</v>
      </c>
      <c r="D124" s="8" t="s">
        <v>997</v>
      </c>
      <c r="E124" s="29"/>
      <c r="F124" s="29"/>
      <c r="G124" s="29"/>
      <c r="H124" s="29"/>
      <c r="I124" s="29"/>
      <c r="J124" s="29"/>
      <c r="K124" s="29"/>
      <c r="L124" s="29"/>
      <c r="M124" s="30"/>
      <c r="N124" s="30"/>
      <c r="O124" s="30"/>
      <c r="P124" s="30"/>
      <c r="Q124" s="30"/>
      <c r="R124" s="30"/>
      <c r="S124" s="30"/>
      <c r="T124" s="30"/>
      <c r="U124" s="31">
        <f t="shared" si="151"/>
        <v>0</v>
      </c>
      <c r="V124" s="31">
        <f t="shared" si="152"/>
        <v>0</v>
      </c>
      <c r="W124" s="31">
        <f t="shared" si="153"/>
        <v>0</v>
      </c>
      <c r="X124" s="31">
        <f t="shared" si="154"/>
        <v>0</v>
      </c>
      <c r="Y124" s="31">
        <f t="shared" si="155"/>
        <v>0</v>
      </c>
      <c r="Z124" s="31">
        <f t="shared" si="156"/>
        <v>0</v>
      </c>
      <c r="AA124" s="31">
        <f t="shared" si="157"/>
        <v>0</v>
      </c>
      <c r="AB124" s="31">
        <f t="shared" si="158"/>
        <v>0</v>
      </c>
      <c r="AC124" s="32">
        <f t="shared" si="138"/>
        <v>-1.4641977937706968E-2</v>
      </c>
      <c r="AD124" s="32">
        <f t="shared" si="139"/>
        <v>2.4910512713808348E-2</v>
      </c>
      <c r="AE124" s="32">
        <f t="shared" si="140"/>
        <v>4.5595616594547202E-2</v>
      </c>
      <c r="AF124" s="33">
        <f t="shared" si="159"/>
        <v>65.3</v>
      </c>
      <c r="AG124" s="33">
        <f t="shared" si="160"/>
        <v>75.400000000000006</v>
      </c>
      <c r="AH124" s="33">
        <f t="shared" si="161"/>
        <v>82.9</v>
      </c>
      <c r="AI124" s="33">
        <f t="shared" si="162"/>
        <v>88.3</v>
      </c>
      <c r="AJ124" s="33">
        <f t="shared" si="163"/>
        <v>91.5</v>
      </c>
      <c r="AK124" s="33">
        <f t="shared" si="164"/>
        <v>92.7</v>
      </c>
      <c r="AL124" s="33">
        <f t="shared" si="165"/>
        <v>92.5</v>
      </c>
      <c r="AM124" s="33">
        <f t="shared" si="166"/>
        <v>90.4</v>
      </c>
      <c r="AN124" s="32">
        <f t="shared" si="167"/>
        <v>1.5128685188023212</v>
      </c>
      <c r="AO124" s="34">
        <v>1</v>
      </c>
      <c r="AP124" s="35">
        <v>51.4</v>
      </c>
      <c r="AQ124" s="35">
        <v>62.6</v>
      </c>
      <c r="AR124" s="35">
        <v>70.8</v>
      </c>
      <c r="AS124" s="35">
        <v>81</v>
      </c>
      <c r="AT124" s="35">
        <v>90.4</v>
      </c>
      <c r="AU124" s="35">
        <v>96.2</v>
      </c>
      <c r="AV124" s="35">
        <v>94.7</v>
      </c>
      <c r="AW124" s="35">
        <v>92.3</v>
      </c>
      <c r="AX124" s="34">
        <v>2</v>
      </c>
      <c r="AY124" s="35">
        <v>59.5</v>
      </c>
      <c r="AZ124" s="35">
        <v>68.900000000000006</v>
      </c>
      <c r="BA124" s="35">
        <v>78.3</v>
      </c>
      <c r="BB124" s="35">
        <v>84.3</v>
      </c>
      <c r="BC124" s="35">
        <v>92.8</v>
      </c>
      <c r="BD124" s="35">
        <v>96.3</v>
      </c>
      <c r="BE124" s="35">
        <v>94</v>
      </c>
      <c r="BF124" s="35">
        <v>90</v>
      </c>
      <c r="BG124" s="34">
        <v>3</v>
      </c>
      <c r="BH124" s="35">
        <v>59.8</v>
      </c>
      <c r="BI124" s="35">
        <v>71.099999999999994</v>
      </c>
      <c r="BJ124" s="35">
        <v>80.8</v>
      </c>
      <c r="BK124" s="35">
        <v>88</v>
      </c>
      <c r="BL124" s="35">
        <v>95</v>
      </c>
      <c r="BM124" s="35">
        <v>94.4</v>
      </c>
      <c r="BN124" s="35">
        <v>94.1</v>
      </c>
      <c r="BO124" s="35">
        <v>89</v>
      </c>
      <c r="BP124" s="34">
        <v>4</v>
      </c>
      <c r="BQ124" s="35">
        <v>65.400000000000006</v>
      </c>
      <c r="BR124" s="35">
        <v>77.2</v>
      </c>
      <c r="BS124" s="35">
        <v>84.5</v>
      </c>
      <c r="BT124" s="35">
        <v>89.8</v>
      </c>
      <c r="BU124" s="35">
        <v>95.5</v>
      </c>
      <c r="BV124" s="35">
        <v>94.3</v>
      </c>
      <c r="BW124" s="35">
        <v>92.5</v>
      </c>
      <c r="BX124" s="35">
        <v>88.8</v>
      </c>
      <c r="BY124" s="34">
        <v>5</v>
      </c>
      <c r="BZ124" s="35">
        <v>65.3</v>
      </c>
      <c r="CA124" s="35">
        <v>77.400000000000006</v>
      </c>
      <c r="CB124" s="35">
        <v>86.5</v>
      </c>
      <c r="CC124" s="35">
        <v>92.5</v>
      </c>
      <c r="CD124" s="35">
        <v>96.4</v>
      </c>
      <c r="CE124" s="35">
        <v>93</v>
      </c>
      <c r="CF124" s="35">
        <v>90.4</v>
      </c>
      <c r="CG124" s="35">
        <v>83.7</v>
      </c>
      <c r="CH124" s="34">
        <v>6</v>
      </c>
      <c r="CI124" s="35">
        <v>70.7</v>
      </c>
      <c r="CJ124" s="35">
        <v>82</v>
      </c>
      <c r="CK124" s="35">
        <v>89.3</v>
      </c>
      <c r="CL124" s="35">
        <v>93.3</v>
      </c>
      <c r="CM124" s="35">
        <v>95.5</v>
      </c>
      <c r="CN124" s="35">
        <v>93</v>
      </c>
      <c r="CO124" s="35">
        <v>90.1</v>
      </c>
      <c r="CP124" s="35">
        <v>83</v>
      </c>
      <c r="CQ124" s="34">
        <v>7</v>
      </c>
      <c r="CR124" s="35">
        <v>75.599999999999994</v>
      </c>
      <c r="CS124" s="35">
        <v>84.2</v>
      </c>
      <c r="CT124" s="35">
        <v>90.1</v>
      </c>
      <c r="CU124" s="35">
        <v>93.6</v>
      </c>
      <c r="CV124" s="35">
        <v>96.2</v>
      </c>
      <c r="CW124" s="35">
        <v>91.3</v>
      </c>
      <c r="CX124" s="35">
        <v>87.9</v>
      </c>
      <c r="CY124" s="35">
        <v>81.900000000000006</v>
      </c>
      <c r="CZ124" s="34">
        <v>8</v>
      </c>
      <c r="DA124" s="35">
        <v>77.599999999999994</v>
      </c>
      <c r="DB124" s="35">
        <v>88</v>
      </c>
      <c r="DC124" s="35">
        <v>93.4</v>
      </c>
      <c r="DD124" s="35">
        <v>93.8</v>
      </c>
      <c r="DE124" s="35">
        <v>94.2</v>
      </c>
      <c r="DF124" s="35">
        <v>91.4</v>
      </c>
      <c r="DG124" s="35">
        <v>87.9</v>
      </c>
      <c r="DH124" s="35">
        <v>79.900000000000006</v>
      </c>
      <c r="DI124" s="35">
        <v>1</v>
      </c>
      <c r="DJ124" s="36">
        <f t="shared" si="168"/>
        <v>51.4</v>
      </c>
      <c r="DK124" s="36">
        <f t="shared" si="169"/>
        <v>62.6</v>
      </c>
      <c r="DL124" s="36">
        <f t="shared" si="170"/>
        <v>70.8</v>
      </c>
      <c r="DM124" s="36">
        <f t="shared" si="171"/>
        <v>81</v>
      </c>
      <c r="DN124" s="36">
        <f t="shared" si="172"/>
        <v>90.4</v>
      </c>
      <c r="DO124" s="36">
        <f t="shared" si="173"/>
        <v>96.2</v>
      </c>
      <c r="DP124" s="36">
        <f t="shared" si="174"/>
        <v>94.7</v>
      </c>
      <c r="DQ124" s="36">
        <f t="shared" si="175"/>
        <v>92.3</v>
      </c>
      <c r="DR124" s="35">
        <v>125</v>
      </c>
      <c r="DS124" s="36">
        <f t="shared" si="176"/>
        <v>59.5</v>
      </c>
      <c r="DT124" s="36">
        <f t="shared" si="177"/>
        <v>68.900000000000006</v>
      </c>
      <c r="DU124" s="36">
        <f t="shared" si="178"/>
        <v>78.3</v>
      </c>
      <c r="DV124" s="36">
        <f t="shared" si="179"/>
        <v>84.3</v>
      </c>
      <c r="DW124" s="36">
        <f t="shared" si="180"/>
        <v>92.8</v>
      </c>
      <c r="DX124" s="36">
        <f t="shared" si="181"/>
        <v>96.3</v>
      </c>
      <c r="DY124" s="36">
        <f t="shared" si="182"/>
        <v>94</v>
      </c>
      <c r="DZ124" s="36">
        <f t="shared" si="183"/>
        <v>90</v>
      </c>
      <c r="EA124" s="35">
        <v>126</v>
      </c>
      <c r="EB124" s="36">
        <f t="shared" si="184"/>
        <v>59.8</v>
      </c>
      <c r="EC124" s="36">
        <f t="shared" si="185"/>
        <v>71.099999999999994</v>
      </c>
      <c r="ED124" s="36">
        <f t="shared" si="186"/>
        <v>80.8</v>
      </c>
      <c r="EE124" s="36">
        <f t="shared" si="187"/>
        <v>88</v>
      </c>
      <c r="EF124" s="36">
        <f t="shared" si="188"/>
        <v>95</v>
      </c>
      <c r="EG124" s="36">
        <f t="shared" si="189"/>
        <v>94.4</v>
      </c>
      <c r="EH124" s="36">
        <f t="shared" si="190"/>
        <v>94.1</v>
      </c>
      <c r="EI124" s="36">
        <f t="shared" si="191"/>
        <v>89</v>
      </c>
      <c r="EJ124" s="35">
        <v>127</v>
      </c>
      <c r="EK124" s="36">
        <f t="shared" si="192"/>
        <v>65.400000000000006</v>
      </c>
      <c r="EL124" s="36">
        <f t="shared" si="193"/>
        <v>77.2</v>
      </c>
      <c r="EM124" s="36">
        <f t="shared" si="194"/>
        <v>84.5</v>
      </c>
      <c r="EN124" s="36">
        <f t="shared" si="195"/>
        <v>89.8</v>
      </c>
      <c r="EO124" s="36">
        <f t="shared" si="196"/>
        <v>95.5</v>
      </c>
      <c r="EP124" s="36">
        <f t="shared" si="197"/>
        <v>94.3</v>
      </c>
      <c r="EQ124" s="36">
        <f t="shared" si="198"/>
        <v>92.5</v>
      </c>
      <c r="ER124" s="36">
        <f t="shared" si="199"/>
        <v>88.8</v>
      </c>
      <c r="ES124" s="35">
        <v>128</v>
      </c>
      <c r="ET124" s="36">
        <f t="shared" si="200"/>
        <v>65.3</v>
      </c>
      <c r="EU124" s="36">
        <f t="shared" si="201"/>
        <v>77.400000000000006</v>
      </c>
      <c r="EV124" s="36">
        <f t="shared" si="202"/>
        <v>86.5</v>
      </c>
      <c r="EW124" s="36">
        <f t="shared" si="203"/>
        <v>92.5</v>
      </c>
      <c r="EX124" s="36">
        <f t="shared" si="204"/>
        <v>96.4</v>
      </c>
      <c r="EY124" s="36">
        <f t="shared" si="205"/>
        <v>93</v>
      </c>
      <c r="EZ124" s="36">
        <f t="shared" si="206"/>
        <v>90.4</v>
      </c>
      <c r="FA124" s="36">
        <f t="shared" si="207"/>
        <v>83.7</v>
      </c>
      <c r="FB124" s="35">
        <v>129</v>
      </c>
      <c r="FC124" s="36">
        <f t="shared" si="208"/>
        <v>70.7</v>
      </c>
      <c r="FD124" s="36">
        <f t="shared" si="209"/>
        <v>82</v>
      </c>
      <c r="FE124" s="36">
        <f t="shared" si="210"/>
        <v>89.3</v>
      </c>
      <c r="FF124" s="36">
        <f t="shared" si="211"/>
        <v>93.3</v>
      </c>
      <c r="FG124" s="36">
        <f t="shared" si="212"/>
        <v>95.5</v>
      </c>
      <c r="FH124" s="36">
        <f t="shared" si="213"/>
        <v>93</v>
      </c>
      <c r="FI124" s="36">
        <f t="shared" si="214"/>
        <v>90.1</v>
      </c>
      <c r="FJ124" s="36">
        <f t="shared" si="215"/>
        <v>83</v>
      </c>
      <c r="FK124" s="35">
        <v>130</v>
      </c>
      <c r="FL124" s="36">
        <f t="shared" si="216"/>
        <v>75.599999999999994</v>
      </c>
      <c r="FM124" s="36">
        <f t="shared" si="217"/>
        <v>84.2</v>
      </c>
      <c r="FN124" s="36">
        <f t="shared" si="218"/>
        <v>90.1</v>
      </c>
      <c r="FO124" s="36">
        <f t="shared" si="219"/>
        <v>93.6</v>
      </c>
      <c r="FP124" s="36">
        <f t="shared" si="220"/>
        <v>96.2</v>
      </c>
      <c r="FQ124" s="36">
        <f t="shared" si="221"/>
        <v>91.3</v>
      </c>
      <c r="FR124" s="36">
        <f t="shared" si="222"/>
        <v>87.9</v>
      </c>
      <c r="FS124" s="36">
        <f t="shared" si="223"/>
        <v>81.900000000000006</v>
      </c>
      <c r="FT124" s="35">
        <v>131</v>
      </c>
      <c r="FU124" s="36">
        <f t="shared" si="224"/>
        <v>77.599999999999994</v>
      </c>
      <c r="FV124" s="36">
        <f t="shared" si="225"/>
        <v>88</v>
      </c>
      <c r="FW124" s="36">
        <f t="shared" si="226"/>
        <v>93.4</v>
      </c>
      <c r="FX124" s="36">
        <f t="shared" si="227"/>
        <v>93.8</v>
      </c>
      <c r="FY124" s="36">
        <f t="shared" si="228"/>
        <v>94.2</v>
      </c>
      <c r="FZ124" s="36">
        <f t="shared" si="229"/>
        <v>91.4</v>
      </c>
      <c r="GA124" s="36">
        <f t="shared" si="230"/>
        <v>87.9</v>
      </c>
      <c r="GB124" s="36">
        <f t="shared" si="231"/>
        <v>79.900000000000006</v>
      </c>
      <c r="GC124" s="35">
        <v>124</v>
      </c>
      <c r="GD124" s="36">
        <f t="shared" si="232"/>
        <v>-2.3603849250278586E-2</v>
      </c>
      <c r="GE124" s="36">
        <f t="shared" si="233"/>
        <v>-2.3544224454084883E-2</v>
      </c>
      <c r="GF124" s="35">
        <v>125</v>
      </c>
      <c r="GG124" s="36">
        <f t="shared" si="234"/>
        <v>-1.2384835451356935E-2</v>
      </c>
      <c r="GH124" s="36">
        <f t="shared" si="235"/>
        <v>-1.1998855162644873E-2</v>
      </c>
      <c r="GI124" s="35">
        <v>126</v>
      </c>
      <c r="GJ124" s="36">
        <f t="shared" si="236"/>
        <v>-2.0040529691527809E-2</v>
      </c>
      <c r="GK124" s="36">
        <f t="shared" si="237"/>
        <v>-1.9627671504537147E-2</v>
      </c>
      <c r="GL124" s="35">
        <v>127</v>
      </c>
      <c r="GM124" s="36">
        <f t="shared" si="238"/>
        <v>-2.9994818512207644E-2</v>
      </c>
      <c r="GN124" s="36">
        <f t="shared" si="239"/>
        <v>-2.8499066434065412E-2</v>
      </c>
      <c r="GO124" s="35">
        <v>128</v>
      </c>
      <c r="GP124" s="36">
        <f t="shared" si="240"/>
        <v>1.1033250097071345E-2</v>
      </c>
      <c r="GQ124" s="36">
        <f t="shared" si="241"/>
        <v>1.2508825519844891E-2</v>
      </c>
      <c r="GR124" s="35">
        <v>129</v>
      </c>
      <c r="GS124" s="36">
        <f t="shared" si="242"/>
        <v>3.2452499206684138E-2</v>
      </c>
      <c r="GT124" s="36">
        <f t="shared" si="243"/>
        <v>3.7596330632538866E-2</v>
      </c>
      <c r="GU124" s="35">
        <v>130</v>
      </c>
      <c r="GV124" s="36">
        <f t="shared" si="244"/>
        <v>4.2495075939370963E-2</v>
      </c>
      <c r="GW124" s="36">
        <f t="shared" si="245"/>
        <v>5.8447665967733542E-2</v>
      </c>
      <c r="GX124" s="35">
        <v>131</v>
      </c>
      <c r="GY124" s="36">
        <f t="shared" si="246"/>
        <v>-2.9037543498589002E-5</v>
      </c>
      <c r="GZ124" s="36">
        <f t="shared" si="247"/>
        <v>2.5034014590687548E-2</v>
      </c>
      <c r="HA124" s="35">
        <v>-1.2</v>
      </c>
      <c r="HB124" s="35">
        <v>-0.49</v>
      </c>
      <c r="HC124" s="35">
        <v>0.14000000000000001</v>
      </c>
      <c r="HD124" s="35">
        <v>1.56</v>
      </c>
      <c r="HE124" s="35">
        <v>-2.98</v>
      </c>
      <c r="HF124" s="35">
        <v>-1.01</v>
      </c>
      <c r="HG124" s="35">
        <v>0.85</v>
      </c>
      <c r="HH124" s="35">
        <v>3.14</v>
      </c>
    </row>
    <row r="125" spans="1:216" x14ac:dyDescent="0.2">
      <c r="A125" s="8">
        <v>115</v>
      </c>
      <c r="D125" s="8" t="s">
        <v>998</v>
      </c>
      <c r="E125" s="29"/>
      <c r="F125" s="29"/>
      <c r="G125" s="29"/>
      <c r="H125" s="29"/>
      <c r="I125" s="29"/>
      <c r="J125" s="29"/>
      <c r="K125" s="29"/>
      <c r="L125" s="29"/>
      <c r="M125" s="30"/>
      <c r="N125" s="30"/>
      <c r="O125" s="30"/>
      <c r="P125" s="30"/>
      <c r="Q125" s="30"/>
      <c r="R125" s="30"/>
      <c r="S125" s="30"/>
      <c r="T125" s="30"/>
      <c r="U125" s="31">
        <f t="shared" si="151"/>
        <v>0</v>
      </c>
      <c r="V125" s="31">
        <f t="shared" si="152"/>
        <v>0</v>
      </c>
      <c r="W125" s="31">
        <f t="shared" si="153"/>
        <v>0</v>
      </c>
      <c r="X125" s="31">
        <f t="shared" si="154"/>
        <v>0</v>
      </c>
      <c r="Y125" s="31">
        <f t="shared" si="155"/>
        <v>0</v>
      </c>
      <c r="Z125" s="31">
        <f t="shared" si="156"/>
        <v>0</v>
      </c>
      <c r="AA125" s="31">
        <f t="shared" si="157"/>
        <v>0</v>
      </c>
      <c r="AB125" s="31">
        <f t="shared" si="158"/>
        <v>0</v>
      </c>
      <c r="AC125" s="32">
        <f t="shared" si="138"/>
        <v>-1.4641977937706968E-2</v>
      </c>
      <c r="AD125" s="32">
        <f t="shared" si="139"/>
        <v>2.4910512713808348E-2</v>
      </c>
      <c r="AE125" s="32">
        <f t="shared" si="140"/>
        <v>4.5595616594547202E-2</v>
      </c>
      <c r="AF125" s="33">
        <f t="shared" si="159"/>
        <v>65.3</v>
      </c>
      <c r="AG125" s="33">
        <f t="shared" si="160"/>
        <v>75.400000000000006</v>
      </c>
      <c r="AH125" s="33">
        <f t="shared" si="161"/>
        <v>82.9</v>
      </c>
      <c r="AI125" s="33">
        <f t="shared" si="162"/>
        <v>88.3</v>
      </c>
      <c r="AJ125" s="33">
        <f t="shared" si="163"/>
        <v>91.5</v>
      </c>
      <c r="AK125" s="33">
        <f t="shared" si="164"/>
        <v>92.7</v>
      </c>
      <c r="AL125" s="33">
        <f t="shared" si="165"/>
        <v>92.5</v>
      </c>
      <c r="AM125" s="33">
        <f t="shared" si="166"/>
        <v>90.4</v>
      </c>
      <c r="AN125" s="32">
        <f t="shared" si="167"/>
        <v>1.5128685188023212</v>
      </c>
      <c r="AO125" s="34">
        <v>1</v>
      </c>
      <c r="AP125" s="35">
        <v>51.4</v>
      </c>
      <c r="AQ125" s="35">
        <v>62.6</v>
      </c>
      <c r="AR125" s="35">
        <v>70.8</v>
      </c>
      <c r="AS125" s="35">
        <v>81</v>
      </c>
      <c r="AT125" s="35">
        <v>90.4</v>
      </c>
      <c r="AU125" s="35">
        <v>96.2</v>
      </c>
      <c r="AV125" s="35">
        <v>94.7</v>
      </c>
      <c r="AW125" s="35">
        <v>92.3</v>
      </c>
      <c r="AX125" s="34">
        <v>2</v>
      </c>
      <c r="AY125" s="35">
        <v>59.5</v>
      </c>
      <c r="AZ125" s="35">
        <v>68.900000000000006</v>
      </c>
      <c r="BA125" s="35">
        <v>78.3</v>
      </c>
      <c r="BB125" s="35">
        <v>84.3</v>
      </c>
      <c r="BC125" s="35">
        <v>92.8</v>
      </c>
      <c r="BD125" s="35">
        <v>96.3</v>
      </c>
      <c r="BE125" s="35">
        <v>94</v>
      </c>
      <c r="BF125" s="35">
        <v>90</v>
      </c>
      <c r="BG125" s="34">
        <v>3</v>
      </c>
      <c r="BH125" s="35">
        <v>59.8</v>
      </c>
      <c r="BI125" s="35">
        <v>71.099999999999994</v>
      </c>
      <c r="BJ125" s="35">
        <v>80.8</v>
      </c>
      <c r="BK125" s="35">
        <v>88</v>
      </c>
      <c r="BL125" s="35">
        <v>95</v>
      </c>
      <c r="BM125" s="35">
        <v>94.4</v>
      </c>
      <c r="BN125" s="35">
        <v>94.1</v>
      </c>
      <c r="BO125" s="35">
        <v>89</v>
      </c>
      <c r="BP125" s="34">
        <v>4</v>
      </c>
      <c r="BQ125" s="35">
        <v>65.400000000000006</v>
      </c>
      <c r="BR125" s="35">
        <v>77.2</v>
      </c>
      <c r="BS125" s="35">
        <v>84.5</v>
      </c>
      <c r="BT125" s="35">
        <v>89.8</v>
      </c>
      <c r="BU125" s="35">
        <v>95.5</v>
      </c>
      <c r="BV125" s="35">
        <v>94.3</v>
      </c>
      <c r="BW125" s="35">
        <v>92.5</v>
      </c>
      <c r="BX125" s="35">
        <v>88.8</v>
      </c>
      <c r="BY125" s="34">
        <v>5</v>
      </c>
      <c r="BZ125" s="35">
        <v>65.3</v>
      </c>
      <c r="CA125" s="35">
        <v>77.400000000000006</v>
      </c>
      <c r="CB125" s="35">
        <v>86.5</v>
      </c>
      <c r="CC125" s="35">
        <v>92.5</v>
      </c>
      <c r="CD125" s="35">
        <v>96.4</v>
      </c>
      <c r="CE125" s="35">
        <v>93</v>
      </c>
      <c r="CF125" s="35">
        <v>90.4</v>
      </c>
      <c r="CG125" s="35">
        <v>83.7</v>
      </c>
      <c r="CH125" s="34">
        <v>6</v>
      </c>
      <c r="CI125" s="35">
        <v>70.7</v>
      </c>
      <c r="CJ125" s="35">
        <v>82</v>
      </c>
      <c r="CK125" s="35">
        <v>89.3</v>
      </c>
      <c r="CL125" s="35">
        <v>93.3</v>
      </c>
      <c r="CM125" s="35">
        <v>95.5</v>
      </c>
      <c r="CN125" s="35">
        <v>93</v>
      </c>
      <c r="CO125" s="35">
        <v>90.1</v>
      </c>
      <c r="CP125" s="35">
        <v>83</v>
      </c>
      <c r="CQ125" s="34">
        <v>7</v>
      </c>
      <c r="CR125" s="35">
        <v>75.599999999999994</v>
      </c>
      <c r="CS125" s="35">
        <v>84.2</v>
      </c>
      <c r="CT125" s="35">
        <v>90.1</v>
      </c>
      <c r="CU125" s="35">
        <v>93.6</v>
      </c>
      <c r="CV125" s="35">
        <v>96.2</v>
      </c>
      <c r="CW125" s="35">
        <v>91.3</v>
      </c>
      <c r="CX125" s="35">
        <v>87.9</v>
      </c>
      <c r="CY125" s="35">
        <v>81.900000000000006</v>
      </c>
      <c r="CZ125" s="34">
        <v>8</v>
      </c>
      <c r="DA125" s="35">
        <v>77.599999999999994</v>
      </c>
      <c r="DB125" s="35">
        <v>88</v>
      </c>
      <c r="DC125" s="35">
        <v>93.4</v>
      </c>
      <c r="DD125" s="35">
        <v>93.8</v>
      </c>
      <c r="DE125" s="35">
        <v>94.2</v>
      </c>
      <c r="DF125" s="35">
        <v>91.4</v>
      </c>
      <c r="DG125" s="35">
        <v>87.9</v>
      </c>
      <c r="DH125" s="35">
        <v>79.900000000000006</v>
      </c>
      <c r="DI125" s="35">
        <v>1</v>
      </c>
      <c r="DJ125" s="36">
        <f t="shared" si="168"/>
        <v>51.4</v>
      </c>
      <c r="DK125" s="36">
        <f t="shared" si="169"/>
        <v>62.6</v>
      </c>
      <c r="DL125" s="36">
        <f t="shared" si="170"/>
        <v>70.8</v>
      </c>
      <c r="DM125" s="36">
        <f t="shared" si="171"/>
        <v>81</v>
      </c>
      <c r="DN125" s="36">
        <f t="shared" si="172"/>
        <v>90.4</v>
      </c>
      <c r="DO125" s="36">
        <f t="shared" si="173"/>
        <v>96.2</v>
      </c>
      <c r="DP125" s="36">
        <f t="shared" si="174"/>
        <v>94.7</v>
      </c>
      <c r="DQ125" s="36">
        <f t="shared" si="175"/>
        <v>92.3</v>
      </c>
      <c r="DR125" s="35">
        <v>126</v>
      </c>
      <c r="DS125" s="36">
        <f t="shared" si="176"/>
        <v>59.5</v>
      </c>
      <c r="DT125" s="36">
        <f t="shared" si="177"/>
        <v>68.900000000000006</v>
      </c>
      <c r="DU125" s="36">
        <f t="shared" si="178"/>
        <v>78.3</v>
      </c>
      <c r="DV125" s="36">
        <f t="shared" si="179"/>
        <v>84.3</v>
      </c>
      <c r="DW125" s="36">
        <f t="shared" si="180"/>
        <v>92.8</v>
      </c>
      <c r="DX125" s="36">
        <f t="shared" si="181"/>
        <v>96.3</v>
      </c>
      <c r="DY125" s="36">
        <f t="shared" si="182"/>
        <v>94</v>
      </c>
      <c r="DZ125" s="36">
        <f t="shared" si="183"/>
        <v>90</v>
      </c>
      <c r="EA125" s="35">
        <v>127</v>
      </c>
      <c r="EB125" s="36">
        <f t="shared" si="184"/>
        <v>59.8</v>
      </c>
      <c r="EC125" s="36">
        <f t="shared" si="185"/>
        <v>71.099999999999994</v>
      </c>
      <c r="ED125" s="36">
        <f t="shared" si="186"/>
        <v>80.8</v>
      </c>
      <c r="EE125" s="36">
        <f t="shared" si="187"/>
        <v>88</v>
      </c>
      <c r="EF125" s="36">
        <f t="shared" si="188"/>
        <v>95</v>
      </c>
      <c r="EG125" s="36">
        <f t="shared" si="189"/>
        <v>94.4</v>
      </c>
      <c r="EH125" s="36">
        <f t="shared" si="190"/>
        <v>94.1</v>
      </c>
      <c r="EI125" s="36">
        <f t="shared" si="191"/>
        <v>89</v>
      </c>
      <c r="EJ125" s="35">
        <v>128</v>
      </c>
      <c r="EK125" s="36">
        <f t="shared" si="192"/>
        <v>65.400000000000006</v>
      </c>
      <c r="EL125" s="36">
        <f t="shared" si="193"/>
        <v>77.2</v>
      </c>
      <c r="EM125" s="36">
        <f t="shared" si="194"/>
        <v>84.5</v>
      </c>
      <c r="EN125" s="36">
        <f t="shared" si="195"/>
        <v>89.8</v>
      </c>
      <c r="EO125" s="36">
        <f t="shared" si="196"/>
        <v>95.5</v>
      </c>
      <c r="EP125" s="36">
        <f t="shared" si="197"/>
        <v>94.3</v>
      </c>
      <c r="EQ125" s="36">
        <f t="shared" si="198"/>
        <v>92.5</v>
      </c>
      <c r="ER125" s="36">
        <f t="shared" si="199"/>
        <v>88.8</v>
      </c>
      <c r="ES125" s="35">
        <v>129</v>
      </c>
      <c r="ET125" s="36">
        <f t="shared" si="200"/>
        <v>65.3</v>
      </c>
      <c r="EU125" s="36">
        <f t="shared" si="201"/>
        <v>77.400000000000006</v>
      </c>
      <c r="EV125" s="36">
        <f t="shared" si="202"/>
        <v>86.5</v>
      </c>
      <c r="EW125" s="36">
        <f t="shared" si="203"/>
        <v>92.5</v>
      </c>
      <c r="EX125" s="36">
        <f t="shared" si="204"/>
        <v>96.4</v>
      </c>
      <c r="EY125" s="36">
        <f t="shared" si="205"/>
        <v>93</v>
      </c>
      <c r="EZ125" s="36">
        <f t="shared" si="206"/>
        <v>90.4</v>
      </c>
      <c r="FA125" s="36">
        <f t="shared" si="207"/>
        <v>83.7</v>
      </c>
      <c r="FB125" s="35">
        <v>130</v>
      </c>
      <c r="FC125" s="36">
        <f t="shared" si="208"/>
        <v>70.7</v>
      </c>
      <c r="FD125" s="36">
        <f t="shared" si="209"/>
        <v>82</v>
      </c>
      <c r="FE125" s="36">
        <f t="shared" si="210"/>
        <v>89.3</v>
      </c>
      <c r="FF125" s="36">
        <f t="shared" si="211"/>
        <v>93.3</v>
      </c>
      <c r="FG125" s="36">
        <f t="shared" si="212"/>
        <v>95.5</v>
      </c>
      <c r="FH125" s="36">
        <f t="shared" si="213"/>
        <v>93</v>
      </c>
      <c r="FI125" s="36">
        <f t="shared" si="214"/>
        <v>90.1</v>
      </c>
      <c r="FJ125" s="36">
        <f t="shared" si="215"/>
        <v>83</v>
      </c>
      <c r="FK125" s="35">
        <v>131</v>
      </c>
      <c r="FL125" s="36">
        <f t="shared" si="216"/>
        <v>75.599999999999994</v>
      </c>
      <c r="FM125" s="36">
        <f t="shared" si="217"/>
        <v>84.2</v>
      </c>
      <c r="FN125" s="36">
        <f t="shared" si="218"/>
        <v>90.1</v>
      </c>
      <c r="FO125" s="36">
        <f t="shared" si="219"/>
        <v>93.6</v>
      </c>
      <c r="FP125" s="36">
        <f t="shared" si="220"/>
        <v>96.2</v>
      </c>
      <c r="FQ125" s="36">
        <f t="shared" si="221"/>
        <v>91.3</v>
      </c>
      <c r="FR125" s="36">
        <f t="shared" si="222"/>
        <v>87.9</v>
      </c>
      <c r="FS125" s="36">
        <f t="shared" si="223"/>
        <v>81.900000000000006</v>
      </c>
      <c r="FT125" s="35">
        <v>132</v>
      </c>
      <c r="FU125" s="36">
        <f t="shared" si="224"/>
        <v>77.599999999999994</v>
      </c>
      <c r="FV125" s="36">
        <f t="shared" si="225"/>
        <v>88</v>
      </c>
      <c r="FW125" s="36">
        <f t="shared" si="226"/>
        <v>93.4</v>
      </c>
      <c r="FX125" s="36">
        <f t="shared" si="227"/>
        <v>93.8</v>
      </c>
      <c r="FY125" s="36">
        <f t="shared" si="228"/>
        <v>94.2</v>
      </c>
      <c r="FZ125" s="36">
        <f t="shared" si="229"/>
        <v>91.4</v>
      </c>
      <c r="GA125" s="36">
        <f t="shared" si="230"/>
        <v>87.9</v>
      </c>
      <c r="GB125" s="36">
        <f t="shared" si="231"/>
        <v>79.900000000000006</v>
      </c>
      <c r="GC125" s="35">
        <v>125</v>
      </c>
      <c r="GD125" s="36">
        <f t="shared" si="232"/>
        <v>-2.3603849250278586E-2</v>
      </c>
      <c r="GE125" s="36">
        <f t="shared" si="233"/>
        <v>-2.3544224454084883E-2</v>
      </c>
      <c r="GF125" s="35">
        <v>126</v>
      </c>
      <c r="GG125" s="36">
        <f t="shared" si="234"/>
        <v>-1.2384835451356935E-2</v>
      </c>
      <c r="GH125" s="36">
        <f t="shared" si="235"/>
        <v>-1.1998855162644873E-2</v>
      </c>
      <c r="GI125" s="35">
        <v>127</v>
      </c>
      <c r="GJ125" s="36">
        <f t="shared" si="236"/>
        <v>-2.0040529691527809E-2</v>
      </c>
      <c r="GK125" s="36">
        <f t="shared" si="237"/>
        <v>-1.9627671504537147E-2</v>
      </c>
      <c r="GL125" s="35">
        <v>128</v>
      </c>
      <c r="GM125" s="36">
        <f t="shared" si="238"/>
        <v>-2.9994818512207644E-2</v>
      </c>
      <c r="GN125" s="36">
        <f t="shared" si="239"/>
        <v>-2.8499066434065412E-2</v>
      </c>
      <c r="GO125" s="35">
        <v>129</v>
      </c>
      <c r="GP125" s="36">
        <f t="shared" si="240"/>
        <v>1.1033250097071345E-2</v>
      </c>
      <c r="GQ125" s="36">
        <f t="shared" si="241"/>
        <v>1.2508825519844891E-2</v>
      </c>
      <c r="GR125" s="35">
        <v>130</v>
      </c>
      <c r="GS125" s="36">
        <f t="shared" si="242"/>
        <v>3.2452499206684138E-2</v>
      </c>
      <c r="GT125" s="36">
        <f t="shared" si="243"/>
        <v>3.7596330632538866E-2</v>
      </c>
      <c r="GU125" s="35">
        <v>131</v>
      </c>
      <c r="GV125" s="36">
        <f t="shared" si="244"/>
        <v>4.2495075939370963E-2</v>
      </c>
      <c r="GW125" s="36">
        <f t="shared" si="245"/>
        <v>5.8447665967733542E-2</v>
      </c>
      <c r="GX125" s="35">
        <v>132</v>
      </c>
      <c r="GY125" s="36">
        <f t="shared" si="246"/>
        <v>-2.9037543498589002E-5</v>
      </c>
      <c r="GZ125" s="36">
        <f t="shared" si="247"/>
        <v>2.5034014590687548E-2</v>
      </c>
      <c r="HA125" s="35">
        <v>-1.2</v>
      </c>
      <c r="HB125" s="35">
        <v>-0.49</v>
      </c>
      <c r="HC125" s="35">
        <v>0.14000000000000001</v>
      </c>
      <c r="HD125" s="35">
        <v>1.56</v>
      </c>
      <c r="HE125" s="35">
        <v>-2.98</v>
      </c>
      <c r="HF125" s="35">
        <v>-1.01</v>
      </c>
      <c r="HG125" s="35">
        <v>0.85</v>
      </c>
      <c r="HH125" s="35">
        <v>3.14</v>
      </c>
    </row>
    <row r="126" spans="1:216" x14ac:dyDescent="0.2">
      <c r="A126" s="8">
        <v>116</v>
      </c>
      <c r="D126" s="8" t="s">
        <v>999</v>
      </c>
      <c r="E126" s="29"/>
      <c r="F126" s="29"/>
      <c r="G126" s="29"/>
      <c r="H126" s="29"/>
      <c r="I126" s="29"/>
      <c r="J126" s="29"/>
      <c r="K126" s="29"/>
      <c r="L126" s="29"/>
      <c r="M126" s="30"/>
      <c r="N126" s="30"/>
      <c r="O126" s="30"/>
      <c r="P126" s="30"/>
      <c r="Q126" s="30"/>
      <c r="R126" s="30"/>
      <c r="S126" s="30"/>
      <c r="T126" s="30"/>
      <c r="U126" s="31">
        <f t="shared" si="151"/>
        <v>0</v>
      </c>
      <c r="V126" s="31">
        <f t="shared" si="152"/>
        <v>0</v>
      </c>
      <c r="W126" s="31">
        <f t="shared" si="153"/>
        <v>0</v>
      </c>
      <c r="X126" s="31">
        <f t="shared" si="154"/>
        <v>0</v>
      </c>
      <c r="Y126" s="31">
        <f t="shared" si="155"/>
        <v>0</v>
      </c>
      <c r="Z126" s="31">
        <f t="shared" si="156"/>
        <v>0</v>
      </c>
      <c r="AA126" s="31">
        <f t="shared" si="157"/>
        <v>0</v>
      </c>
      <c r="AB126" s="31">
        <f t="shared" si="158"/>
        <v>0</v>
      </c>
      <c r="AC126" s="32">
        <f t="shared" si="138"/>
        <v>-1.4641977937706968E-2</v>
      </c>
      <c r="AD126" s="32">
        <f t="shared" si="139"/>
        <v>2.4910512713808348E-2</v>
      </c>
      <c r="AE126" s="32">
        <f t="shared" si="140"/>
        <v>4.5595616594547202E-2</v>
      </c>
      <c r="AF126" s="33">
        <f t="shared" si="159"/>
        <v>65.3</v>
      </c>
      <c r="AG126" s="33">
        <f t="shared" si="160"/>
        <v>75.400000000000006</v>
      </c>
      <c r="AH126" s="33">
        <f t="shared" si="161"/>
        <v>82.9</v>
      </c>
      <c r="AI126" s="33">
        <f t="shared" si="162"/>
        <v>88.3</v>
      </c>
      <c r="AJ126" s="33">
        <f t="shared" si="163"/>
        <v>91.5</v>
      </c>
      <c r="AK126" s="33">
        <f t="shared" si="164"/>
        <v>92.7</v>
      </c>
      <c r="AL126" s="33">
        <f t="shared" si="165"/>
        <v>92.5</v>
      </c>
      <c r="AM126" s="33">
        <f t="shared" si="166"/>
        <v>90.4</v>
      </c>
      <c r="AN126" s="32">
        <f t="shared" si="167"/>
        <v>1.5128685188023212</v>
      </c>
      <c r="AO126" s="34">
        <v>1</v>
      </c>
      <c r="AP126" s="35">
        <v>51.4</v>
      </c>
      <c r="AQ126" s="35">
        <v>62.6</v>
      </c>
      <c r="AR126" s="35">
        <v>70.8</v>
      </c>
      <c r="AS126" s="35">
        <v>81</v>
      </c>
      <c r="AT126" s="35">
        <v>90.4</v>
      </c>
      <c r="AU126" s="35">
        <v>96.2</v>
      </c>
      <c r="AV126" s="35">
        <v>94.7</v>
      </c>
      <c r="AW126" s="35">
        <v>92.3</v>
      </c>
      <c r="AX126" s="34">
        <v>2</v>
      </c>
      <c r="AY126" s="35">
        <v>59.5</v>
      </c>
      <c r="AZ126" s="35">
        <v>68.900000000000006</v>
      </c>
      <c r="BA126" s="35">
        <v>78.3</v>
      </c>
      <c r="BB126" s="35">
        <v>84.3</v>
      </c>
      <c r="BC126" s="35">
        <v>92.8</v>
      </c>
      <c r="BD126" s="35">
        <v>96.3</v>
      </c>
      <c r="BE126" s="35">
        <v>94</v>
      </c>
      <c r="BF126" s="35">
        <v>90</v>
      </c>
      <c r="BG126" s="34">
        <v>3</v>
      </c>
      <c r="BH126" s="35">
        <v>59.8</v>
      </c>
      <c r="BI126" s="35">
        <v>71.099999999999994</v>
      </c>
      <c r="BJ126" s="35">
        <v>80.8</v>
      </c>
      <c r="BK126" s="35">
        <v>88</v>
      </c>
      <c r="BL126" s="35">
        <v>95</v>
      </c>
      <c r="BM126" s="35">
        <v>94.4</v>
      </c>
      <c r="BN126" s="35">
        <v>94.1</v>
      </c>
      <c r="BO126" s="35">
        <v>89</v>
      </c>
      <c r="BP126" s="34">
        <v>4</v>
      </c>
      <c r="BQ126" s="35">
        <v>65.400000000000006</v>
      </c>
      <c r="BR126" s="35">
        <v>77.2</v>
      </c>
      <c r="BS126" s="35">
        <v>84.5</v>
      </c>
      <c r="BT126" s="35">
        <v>89.8</v>
      </c>
      <c r="BU126" s="35">
        <v>95.5</v>
      </c>
      <c r="BV126" s="35">
        <v>94.3</v>
      </c>
      <c r="BW126" s="35">
        <v>92.5</v>
      </c>
      <c r="BX126" s="35">
        <v>88.8</v>
      </c>
      <c r="BY126" s="34">
        <v>5</v>
      </c>
      <c r="BZ126" s="35">
        <v>65.3</v>
      </c>
      <c r="CA126" s="35">
        <v>77.400000000000006</v>
      </c>
      <c r="CB126" s="35">
        <v>86.5</v>
      </c>
      <c r="CC126" s="35">
        <v>92.5</v>
      </c>
      <c r="CD126" s="35">
        <v>96.4</v>
      </c>
      <c r="CE126" s="35">
        <v>93</v>
      </c>
      <c r="CF126" s="35">
        <v>90.4</v>
      </c>
      <c r="CG126" s="35">
        <v>83.7</v>
      </c>
      <c r="CH126" s="34">
        <v>6</v>
      </c>
      <c r="CI126" s="35">
        <v>70.7</v>
      </c>
      <c r="CJ126" s="35">
        <v>82</v>
      </c>
      <c r="CK126" s="35">
        <v>89.3</v>
      </c>
      <c r="CL126" s="35">
        <v>93.3</v>
      </c>
      <c r="CM126" s="35">
        <v>95.5</v>
      </c>
      <c r="CN126" s="35">
        <v>93</v>
      </c>
      <c r="CO126" s="35">
        <v>90.1</v>
      </c>
      <c r="CP126" s="35">
        <v>83</v>
      </c>
      <c r="CQ126" s="34">
        <v>7</v>
      </c>
      <c r="CR126" s="35">
        <v>75.599999999999994</v>
      </c>
      <c r="CS126" s="35">
        <v>84.2</v>
      </c>
      <c r="CT126" s="35">
        <v>90.1</v>
      </c>
      <c r="CU126" s="35">
        <v>93.6</v>
      </c>
      <c r="CV126" s="35">
        <v>96.2</v>
      </c>
      <c r="CW126" s="35">
        <v>91.3</v>
      </c>
      <c r="CX126" s="35">
        <v>87.9</v>
      </c>
      <c r="CY126" s="35">
        <v>81.900000000000006</v>
      </c>
      <c r="CZ126" s="34">
        <v>8</v>
      </c>
      <c r="DA126" s="35">
        <v>77.599999999999994</v>
      </c>
      <c r="DB126" s="35">
        <v>88</v>
      </c>
      <c r="DC126" s="35">
        <v>93.4</v>
      </c>
      <c r="DD126" s="35">
        <v>93.8</v>
      </c>
      <c r="DE126" s="35">
        <v>94.2</v>
      </c>
      <c r="DF126" s="35">
        <v>91.4</v>
      </c>
      <c r="DG126" s="35">
        <v>87.9</v>
      </c>
      <c r="DH126" s="35">
        <v>79.900000000000006</v>
      </c>
      <c r="DI126" s="35">
        <v>1</v>
      </c>
      <c r="DJ126" s="36">
        <f t="shared" si="168"/>
        <v>51.4</v>
      </c>
      <c r="DK126" s="36">
        <f t="shared" si="169"/>
        <v>62.6</v>
      </c>
      <c r="DL126" s="36">
        <f t="shared" si="170"/>
        <v>70.8</v>
      </c>
      <c r="DM126" s="36">
        <f t="shared" si="171"/>
        <v>81</v>
      </c>
      <c r="DN126" s="36">
        <f t="shared" si="172"/>
        <v>90.4</v>
      </c>
      <c r="DO126" s="36">
        <f t="shared" si="173"/>
        <v>96.2</v>
      </c>
      <c r="DP126" s="36">
        <f t="shared" si="174"/>
        <v>94.7</v>
      </c>
      <c r="DQ126" s="36">
        <f t="shared" si="175"/>
        <v>92.3</v>
      </c>
      <c r="DR126" s="35">
        <v>127</v>
      </c>
      <c r="DS126" s="36">
        <f t="shared" si="176"/>
        <v>59.5</v>
      </c>
      <c r="DT126" s="36">
        <f t="shared" si="177"/>
        <v>68.900000000000006</v>
      </c>
      <c r="DU126" s="36">
        <f t="shared" si="178"/>
        <v>78.3</v>
      </c>
      <c r="DV126" s="36">
        <f t="shared" si="179"/>
        <v>84.3</v>
      </c>
      <c r="DW126" s="36">
        <f t="shared" si="180"/>
        <v>92.8</v>
      </c>
      <c r="DX126" s="36">
        <f t="shared" si="181"/>
        <v>96.3</v>
      </c>
      <c r="DY126" s="36">
        <f t="shared" si="182"/>
        <v>94</v>
      </c>
      <c r="DZ126" s="36">
        <f t="shared" si="183"/>
        <v>90</v>
      </c>
      <c r="EA126" s="35">
        <v>128</v>
      </c>
      <c r="EB126" s="36">
        <f t="shared" si="184"/>
        <v>59.8</v>
      </c>
      <c r="EC126" s="36">
        <f t="shared" si="185"/>
        <v>71.099999999999994</v>
      </c>
      <c r="ED126" s="36">
        <f t="shared" si="186"/>
        <v>80.8</v>
      </c>
      <c r="EE126" s="36">
        <f t="shared" si="187"/>
        <v>88</v>
      </c>
      <c r="EF126" s="36">
        <f t="shared" si="188"/>
        <v>95</v>
      </c>
      <c r="EG126" s="36">
        <f t="shared" si="189"/>
        <v>94.4</v>
      </c>
      <c r="EH126" s="36">
        <f t="shared" si="190"/>
        <v>94.1</v>
      </c>
      <c r="EI126" s="36">
        <f t="shared" si="191"/>
        <v>89</v>
      </c>
      <c r="EJ126" s="35">
        <v>129</v>
      </c>
      <c r="EK126" s="36">
        <f t="shared" si="192"/>
        <v>65.400000000000006</v>
      </c>
      <c r="EL126" s="36">
        <f t="shared" si="193"/>
        <v>77.2</v>
      </c>
      <c r="EM126" s="36">
        <f t="shared" si="194"/>
        <v>84.5</v>
      </c>
      <c r="EN126" s="36">
        <f t="shared" si="195"/>
        <v>89.8</v>
      </c>
      <c r="EO126" s="36">
        <f t="shared" si="196"/>
        <v>95.5</v>
      </c>
      <c r="EP126" s="36">
        <f t="shared" si="197"/>
        <v>94.3</v>
      </c>
      <c r="EQ126" s="36">
        <f t="shared" si="198"/>
        <v>92.5</v>
      </c>
      <c r="ER126" s="36">
        <f t="shared" si="199"/>
        <v>88.8</v>
      </c>
      <c r="ES126" s="35">
        <v>130</v>
      </c>
      <c r="ET126" s="36">
        <f t="shared" si="200"/>
        <v>65.3</v>
      </c>
      <c r="EU126" s="36">
        <f t="shared" si="201"/>
        <v>77.400000000000006</v>
      </c>
      <c r="EV126" s="36">
        <f t="shared" si="202"/>
        <v>86.5</v>
      </c>
      <c r="EW126" s="36">
        <f t="shared" si="203"/>
        <v>92.5</v>
      </c>
      <c r="EX126" s="36">
        <f t="shared" si="204"/>
        <v>96.4</v>
      </c>
      <c r="EY126" s="36">
        <f t="shared" si="205"/>
        <v>93</v>
      </c>
      <c r="EZ126" s="36">
        <f t="shared" si="206"/>
        <v>90.4</v>
      </c>
      <c r="FA126" s="36">
        <f t="shared" si="207"/>
        <v>83.7</v>
      </c>
      <c r="FB126" s="35">
        <v>131</v>
      </c>
      <c r="FC126" s="36">
        <f t="shared" si="208"/>
        <v>70.7</v>
      </c>
      <c r="FD126" s="36">
        <f t="shared" si="209"/>
        <v>82</v>
      </c>
      <c r="FE126" s="36">
        <f t="shared" si="210"/>
        <v>89.3</v>
      </c>
      <c r="FF126" s="36">
        <f t="shared" si="211"/>
        <v>93.3</v>
      </c>
      <c r="FG126" s="36">
        <f t="shared" si="212"/>
        <v>95.5</v>
      </c>
      <c r="FH126" s="36">
        <f t="shared" si="213"/>
        <v>93</v>
      </c>
      <c r="FI126" s="36">
        <f t="shared" si="214"/>
        <v>90.1</v>
      </c>
      <c r="FJ126" s="36">
        <f t="shared" si="215"/>
        <v>83</v>
      </c>
      <c r="FK126" s="35">
        <v>132</v>
      </c>
      <c r="FL126" s="36">
        <f t="shared" si="216"/>
        <v>75.599999999999994</v>
      </c>
      <c r="FM126" s="36">
        <f t="shared" si="217"/>
        <v>84.2</v>
      </c>
      <c r="FN126" s="36">
        <f t="shared" si="218"/>
        <v>90.1</v>
      </c>
      <c r="FO126" s="36">
        <f t="shared" si="219"/>
        <v>93.6</v>
      </c>
      <c r="FP126" s="36">
        <f t="shared" si="220"/>
        <v>96.2</v>
      </c>
      <c r="FQ126" s="36">
        <f t="shared" si="221"/>
        <v>91.3</v>
      </c>
      <c r="FR126" s="36">
        <f t="shared" si="222"/>
        <v>87.9</v>
      </c>
      <c r="FS126" s="36">
        <f t="shared" si="223"/>
        <v>81.900000000000006</v>
      </c>
      <c r="FT126" s="35">
        <v>133</v>
      </c>
      <c r="FU126" s="36">
        <f t="shared" si="224"/>
        <v>77.599999999999994</v>
      </c>
      <c r="FV126" s="36">
        <f t="shared" si="225"/>
        <v>88</v>
      </c>
      <c r="FW126" s="36">
        <f t="shared" si="226"/>
        <v>93.4</v>
      </c>
      <c r="FX126" s="36">
        <f t="shared" si="227"/>
        <v>93.8</v>
      </c>
      <c r="FY126" s="36">
        <f t="shared" si="228"/>
        <v>94.2</v>
      </c>
      <c r="FZ126" s="36">
        <f t="shared" si="229"/>
        <v>91.4</v>
      </c>
      <c r="GA126" s="36">
        <f t="shared" si="230"/>
        <v>87.9</v>
      </c>
      <c r="GB126" s="36">
        <f t="shared" si="231"/>
        <v>79.900000000000006</v>
      </c>
      <c r="GC126" s="35">
        <v>126</v>
      </c>
      <c r="GD126" s="36">
        <f t="shared" si="232"/>
        <v>-2.3603849250278586E-2</v>
      </c>
      <c r="GE126" s="36">
        <f t="shared" si="233"/>
        <v>-2.3544224454084883E-2</v>
      </c>
      <c r="GF126" s="35">
        <v>127</v>
      </c>
      <c r="GG126" s="36">
        <f t="shared" si="234"/>
        <v>-1.2384835451356935E-2</v>
      </c>
      <c r="GH126" s="36">
        <f t="shared" si="235"/>
        <v>-1.1998855162644873E-2</v>
      </c>
      <c r="GI126" s="35">
        <v>128</v>
      </c>
      <c r="GJ126" s="36">
        <f t="shared" si="236"/>
        <v>-2.0040529691527809E-2</v>
      </c>
      <c r="GK126" s="36">
        <f t="shared" si="237"/>
        <v>-1.9627671504537147E-2</v>
      </c>
      <c r="GL126" s="35">
        <v>129</v>
      </c>
      <c r="GM126" s="36">
        <f t="shared" si="238"/>
        <v>-2.9994818512207644E-2</v>
      </c>
      <c r="GN126" s="36">
        <f t="shared" si="239"/>
        <v>-2.8499066434065412E-2</v>
      </c>
      <c r="GO126" s="35">
        <v>130</v>
      </c>
      <c r="GP126" s="36">
        <f t="shared" si="240"/>
        <v>1.1033250097071345E-2</v>
      </c>
      <c r="GQ126" s="36">
        <f t="shared" si="241"/>
        <v>1.2508825519844891E-2</v>
      </c>
      <c r="GR126" s="35">
        <v>131</v>
      </c>
      <c r="GS126" s="36">
        <f t="shared" si="242"/>
        <v>3.2452499206684138E-2</v>
      </c>
      <c r="GT126" s="36">
        <f t="shared" si="243"/>
        <v>3.7596330632538866E-2</v>
      </c>
      <c r="GU126" s="35">
        <v>132</v>
      </c>
      <c r="GV126" s="36">
        <f t="shared" si="244"/>
        <v>4.2495075939370963E-2</v>
      </c>
      <c r="GW126" s="36">
        <f t="shared" si="245"/>
        <v>5.8447665967733542E-2</v>
      </c>
      <c r="GX126" s="35">
        <v>133</v>
      </c>
      <c r="GY126" s="36">
        <f t="shared" si="246"/>
        <v>-2.9037543498589002E-5</v>
      </c>
      <c r="GZ126" s="36">
        <f t="shared" si="247"/>
        <v>2.5034014590687548E-2</v>
      </c>
      <c r="HA126" s="35">
        <v>-1.2</v>
      </c>
      <c r="HB126" s="35">
        <v>-0.49</v>
      </c>
      <c r="HC126" s="35">
        <v>0.14000000000000001</v>
      </c>
      <c r="HD126" s="35">
        <v>1.56</v>
      </c>
      <c r="HE126" s="35">
        <v>-2.98</v>
      </c>
      <c r="HF126" s="35">
        <v>-1.01</v>
      </c>
      <c r="HG126" s="35">
        <v>0.85</v>
      </c>
      <c r="HH126" s="35">
        <v>3.14</v>
      </c>
    </row>
    <row r="127" spans="1:216" x14ac:dyDescent="0.2">
      <c r="A127" s="8">
        <v>117</v>
      </c>
      <c r="D127" s="8" t="s">
        <v>1000</v>
      </c>
      <c r="E127" s="29"/>
      <c r="F127" s="29"/>
      <c r="G127" s="29"/>
      <c r="H127" s="29"/>
      <c r="I127" s="29"/>
      <c r="J127" s="29"/>
      <c r="K127" s="29"/>
      <c r="L127" s="29"/>
      <c r="M127" s="30"/>
      <c r="N127" s="30"/>
      <c r="O127" s="30"/>
      <c r="P127" s="30"/>
      <c r="Q127" s="30"/>
      <c r="R127" s="30"/>
      <c r="S127" s="30"/>
      <c r="T127" s="30"/>
      <c r="U127" s="31">
        <f t="shared" si="151"/>
        <v>0</v>
      </c>
      <c r="V127" s="31">
        <f t="shared" si="152"/>
        <v>0</v>
      </c>
      <c r="W127" s="31">
        <f t="shared" si="153"/>
        <v>0</v>
      </c>
      <c r="X127" s="31">
        <f t="shared" si="154"/>
        <v>0</v>
      </c>
      <c r="Y127" s="31">
        <f t="shared" si="155"/>
        <v>0</v>
      </c>
      <c r="Z127" s="31">
        <f t="shared" si="156"/>
        <v>0</v>
      </c>
      <c r="AA127" s="31">
        <f t="shared" si="157"/>
        <v>0</v>
      </c>
      <c r="AB127" s="31">
        <f t="shared" si="158"/>
        <v>0</v>
      </c>
      <c r="AC127" s="32">
        <f t="shared" si="138"/>
        <v>-1.4641977937706968E-2</v>
      </c>
      <c r="AD127" s="32">
        <f t="shared" si="139"/>
        <v>2.4910512713808348E-2</v>
      </c>
      <c r="AE127" s="32">
        <f t="shared" si="140"/>
        <v>4.5595616594547202E-2</v>
      </c>
      <c r="AF127" s="33">
        <f t="shared" si="159"/>
        <v>65.3</v>
      </c>
      <c r="AG127" s="33">
        <f t="shared" si="160"/>
        <v>75.400000000000006</v>
      </c>
      <c r="AH127" s="33">
        <f t="shared" si="161"/>
        <v>82.9</v>
      </c>
      <c r="AI127" s="33">
        <f t="shared" si="162"/>
        <v>88.3</v>
      </c>
      <c r="AJ127" s="33">
        <f t="shared" si="163"/>
        <v>91.5</v>
      </c>
      <c r="AK127" s="33">
        <f t="shared" si="164"/>
        <v>92.7</v>
      </c>
      <c r="AL127" s="33">
        <f t="shared" si="165"/>
        <v>92.5</v>
      </c>
      <c r="AM127" s="33">
        <f t="shared" si="166"/>
        <v>90.4</v>
      </c>
      <c r="AN127" s="32">
        <f t="shared" si="167"/>
        <v>1.5128685188023212</v>
      </c>
      <c r="AO127" s="34">
        <v>1</v>
      </c>
      <c r="AP127" s="35">
        <v>51.4</v>
      </c>
      <c r="AQ127" s="35">
        <v>62.6</v>
      </c>
      <c r="AR127" s="35">
        <v>70.8</v>
      </c>
      <c r="AS127" s="35">
        <v>81</v>
      </c>
      <c r="AT127" s="35">
        <v>90.4</v>
      </c>
      <c r="AU127" s="35">
        <v>96.2</v>
      </c>
      <c r="AV127" s="35">
        <v>94.7</v>
      </c>
      <c r="AW127" s="35">
        <v>92.3</v>
      </c>
      <c r="AX127" s="34">
        <v>2</v>
      </c>
      <c r="AY127" s="35">
        <v>59.5</v>
      </c>
      <c r="AZ127" s="35">
        <v>68.900000000000006</v>
      </c>
      <c r="BA127" s="35">
        <v>78.3</v>
      </c>
      <c r="BB127" s="35">
        <v>84.3</v>
      </c>
      <c r="BC127" s="35">
        <v>92.8</v>
      </c>
      <c r="BD127" s="35">
        <v>96.3</v>
      </c>
      <c r="BE127" s="35">
        <v>94</v>
      </c>
      <c r="BF127" s="35">
        <v>90</v>
      </c>
      <c r="BG127" s="34">
        <v>3</v>
      </c>
      <c r="BH127" s="35">
        <v>59.8</v>
      </c>
      <c r="BI127" s="35">
        <v>71.099999999999994</v>
      </c>
      <c r="BJ127" s="35">
        <v>80.8</v>
      </c>
      <c r="BK127" s="35">
        <v>88</v>
      </c>
      <c r="BL127" s="35">
        <v>95</v>
      </c>
      <c r="BM127" s="35">
        <v>94.4</v>
      </c>
      <c r="BN127" s="35">
        <v>94.1</v>
      </c>
      <c r="BO127" s="35">
        <v>89</v>
      </c>
      <c r="BP127" s="34">
        <v>4</v>
      </c>
      <c r="BQ127" s="35">
        <v>65.400000000000006</v>
      </c>
      <c r="BR127" s="35">
        <v>77.2</v>
      </c>
      <c r="BS127" s="35">
        <v>84.5</v>
      </c>
      <c r="BT127" s="35">
        <v>89.8</v>
      </c>
      <c r="BU127" s="35">
        <v>95.5</v>
      </c>
      <c r="BV127" s="35">
        <v>94.3</v>
      </c>
      <c r="BW127" s="35">
        <v>92.5</v>
      </c>
      <c r="BX127" s="35">
        <v>88.8</v>
      </c>
      <c r="BY127" s="34">
        <v>5</v>
      </c>
      <c r="BZ127" s="35">
        <v>65.3</v>
      </c>
      <c r="CA127" s="35">
        <v>77.400000000000006</v>
      </c>
      <c r="CB127" s="35">
        <v>86.5</v>
      </c>
      <c r="CC127" s="35">
        <v>92.5</v>
      </c>
      <c r="CD127" s="35">
        <v>96.4</v>
      </c>
      <c r="CE127" s="35">
        <v>93</v>
      </c>
      <c r="CF127" s="35">
        <v>90.4</v>
      </c>
      <c r="CG127" s="35">
        <v>83.7</v>
      </c>
      <c r="CH127" s="34">
        <v>6</v>
      </c>
      <c r="CI127" s="35">
        <v>70.7</v>
      </c>
      <c r="CJ127" s="35">
        <v>82</v>
      </c>
      <c r="CK127" s="35">
        <v>89.3</v>
      </c>
      <c r="CL127" s="35">
        <v>93.3</v>
      </c>
      <c r="CM127" s="35">
        <v>95.5</v>
      </c>
      <c r="CN127" s="35">
        <v>93</v>
      </c>
      <c r="CO127" s="35">
        <v>90.1</v>
      </c>
      <c r="CP127" s="35">
        <v>83</v>
      </c>
      <c r="CQ127" s="34">
        <v>7</v>
      </c>
      <c r="CR127" s="35">
        <v>75.599999999999994</v>
      </c>
      <c r="CS127" s="35">
        <v>84.2</v>
      </c>
      <c r="CT127" s="35">
        <v>90.1</v>
      </c>
      <c r="CU127" s="35">
        <v>93.6</v>
      </c>
      <c r="CV127" s="35">
        <v>96.2</v>
      </c>
      <c r="CW127" s="35">
        <v>91.3</v>
      </c>
      <c r="CX127" s="35">
        <v>87.9</v>
      </c>
      <c r="CY127" s="35">
        <v>81.900000000000006</v>
      </c>
      <c r="CZ127" s="34">
        <v>8</v>
      </c>
      <c r="DA127" s="35">
        <v>77.599999999999994</v>
      </c>
      <c r="DB127" s="35">
        <v>88</v>
      </c>
      <c r="DC127" s="35">
        <v>93.4</v>
      </c>
      <c r="DD127" s="35">
        <v>93.8</v>
      </c>
      <c r="DE127" s="35">
        <v>94.2</v>
      </c>
      <c r="DF127" s="35">
        <v>91.4</v>
      </c>
      <c r="DG127" s="35">
        <v>87.9</v>
      </c>
      <c r="DH127" s="35">
        <v>79.900000000000006</v>
      </c>
      <c r="DI127" s="35">
        <v>1</v>
      </c>
      <c r="DJ127" s="36">
        <f t="shared" si="168"/>
        <v>51.4</v>
      </c>
      <c r="DK127" s="36">
        <f t="shared" si="169"/>
        <v>62.6</v>
      </c>
      <c r="DL127" s="36">
        <f t="shared" si="170"/>
        <v>70.8</v>
      </c>
      <c r="DM127" s="36">
        <f t="shared" si="171"/>
        <v>81</v>
      </c>
      <c r="DN127" s="36">
        <f t="shared" si="172"/>
        <v>90.4</v>
      </c>
      <c r="DO127" s="36">
        <f t="shared" si="173"/>
        <v>96.2</v>
      </c>
      <c r="DP127" s="36">
        <f t="shared" si="174"/>
        <v>94.7</v>
      </c>
      <c r="DQ127" s="36">
        <f t="shared" si="175"/>
        <v>92.3</v>
      </c>
      <c r="DR127" s="35">
        <v>128</v>
      </c>
      <c r="DS127" s="36">
        <f t="shared" si="176"/>
        <v>59.5</v>
      </c>
      <c r="DT127" s="36">
        <f t="shared" si="177"/>
        <v>68.900000000000006</v>
      </c>
      <c r="DU127" s="36">
        <f t="shared" si="178"/>
        <v>78.3</v>
      </c>
      <c r="DV127" s="36">
        <f t="shared" si="179"/>
        <v>84.3</v>
      </c>
      <c r="DW127" s="36">
        <f t="shared" si="180"/>
        <v>92.8</v>
      </c>
      <c r="DX127" s="36">
        <f t="shared" si="181"/>
        <v>96.3</v>
      </c>
      <c r="DY127" s="36">
        <f t="shared" si="182"/>
        <v>94</v>
      </c>
      <c r="DZ127" s="36">
        <f t="shared" si="183"/>
        <v>90</v>
      </c>
      <c r="EA127" s="35">
        <v>129</v>
      </c>
      <c r="EB127" s="36">
        <f t="shared" si="184"/>
        <v>59.8</v>
      </c>
      <c r="EC127" s="36">
        <f t="shared" si="185"/>
        <v>71.099999999999994</v>
      </c>
      <c r="ED127" s="36">
        <f t="shared" si="186"/>
        <v>80.8</v>
      </c>
      <c r="EE127" s="36">
        <f t="shared" si="187"/>
        <v>88</v>
      </c>
      <c r="EF127" s="36">
        <f t="shared" si="188"/>
        <v>95</v>
      </c>
      <c r="EG127" s="36">
        <f t="shared" si="189"/>
        <v>94.4</v>
      </c>
      <c r="EH127" s="36">
        <f t="shared" si="190"/>
        <v>94.1</v>
      </c>
      <c r="EI127" s="36">
        <f t="shared" si="191"/>
        <v>89</v>
      </c>
      <c r="EJ127" s="35">
        <v>130</v>
      </c>
      <c r="EK127" s="36">
        <f t="shared" si="192"/>
        <v>65.400000000000006</v>
      </c>
      <c r="EL127" s="36">
        <f t="shared" si="193"/>
        <v>77.2</v>
      </c>
      <c r="EM127" s="36">
        <f t="shared" si="194"/>
        <v>84.5</v>
      </c>
      <c r="EN127" s="36">
        <f t="shared" si="195"/>
        <v>89.8</v>
      </c>
      <c r="EO127" s="36">
        <f t="shared" si="196"/>
        <v>95.5</v>
      </c>
      <c r="EP127" s="36">
        <f t="shared" si="197"/>
        <v>94.3</v>
      </c>
      <c r="EQ127" s="36">
        <f t="shared" si="198"/>
        <v>92.5</v>
      </c>
      <c r="ER127" s="36">
        <f t="shared" si="199"/>
        <v>88.8</v>
      </c>
      <c r="ES127" s="35">
        <v>131</v>
      </c>
      <c r="ET127" s="36">
        <f t="shared" si="200"/>
        <v>65.3</v>
      </c>
      <c r="EU127" s="36">
        <f t="shared" si="201"/>
        <v>77.400000000000006</v>
      </c>
      <c r="EV127" s="36">
        <f t="shared" si="202"/>
        <v>86.5</v>
      </c>
      <c r="EW127" s="36">
        <f t="shared" si="203"/>
        <v>92.5</v>
      </c>
      <c r="EX127" s="36">
        <f t="shared" si="204"/>
        <v>96.4</v>
      </c>
      <c r="EY127" s="36">
        <f t="shared" si="205"/>
        <v>93</v>
      </c>
      <c r="EZ127" s="36">
        <f t="shared" si="206"/>
        <v>90.4</v>
      </c>
      <c r="FA127" s="36">
        <f t="shared" si="207"/>
        <v>83.7</v>
      </c>
      <c r="FB127" s="35">
        <v>132</v>
      </c>
      <c r="FC127" s="36">
        <f t="shared" si="208"/>
        <v>70.7</v>
      </c>
      <c r="FD127" s="36">
        <f t="shared" si="209"/>
        <v>82</v>
      </c>
      <c r="FE127" s="36">
        <f t="shared" si="210"/>
        <v>89.3</v>
      </c>
      <c r="FF127" s="36">
        <f t="shared" si="211"/>
        <v>93.3</v>
      </c>
      <c r="FG127" s="36">
        <f t="shared" si="212"/>
        <v>95.5</v>
      </c>
      <c r="FH127" s="36">
        <f t="shared" si="213"/>
        <v>93</v>
      </c>
      <c r="FI127" s="36">
        <f t="shared" si="214"/>
        <v>90.1</v>
      </c>
      <c r="FJ127" s="36">
        <f t="shared" si="215"/>
        <v>83</v>
      </c>
      <c r="FK127" s="35">
        <v>133</v>
      </c>
      <c r="FL127" s="36">
        <f t="shared" si="216"/>
        <v>75.599999999999994</v>
      </c>
      <c r="FM127" s="36">
        <f t="shared" si="217"/>
        <v>84.2</v>
      </c>
      <c r="FN127" s="36">
        <f t="shared" si="218"/>
        <v>90.1</v>
      </c>
      <c r="FO127" s="36">
        <f t="shared" si="219"/>
        <v>93.6</v>
      </c>
      <c r="FP127" s="36">
        <f t="shared" si="220"/>
        <v>96.2</v>
      </c>
      <c r="FQ127" s="36">
        <f t="shared" si="221"/>
        <v>91.3</v>
      </c>
      <c r="FR127" s="36">
        <f t="shared" si="222"/>
        <v>87.9</v>
      </c>
      <c r="FS127" s="36">
        <f t="shared" si="223"/>
        <v>81.900000000000006</v>
      </c>
      <c r="FT127" s="35">
        <v>134</v>
      </c>
      <c r="FU127" s="36">
        <f t="shared" si="224"/>
        <v>77.599999999999994</v>
      </c>
      <c r="FV127" s="36">
        <f t="shared" si="225"/>
        <v>88</v>
      </c>
      <c r="FW127" s="36">
        <f t="shared" si="226"/>
        <v>93.4</v>
      </c>
      <c r="FX127" s="36">
        <f t="shared" si="227"/>
        <v>93.8</v>
      </c>
      <c r="FY127" s="36">
        <f t="shared" si="228"/>
        <v>94.2</v>
      </c>
      <c r="FZ127" s="36">
        <f t="shared" si="229"/>
        <v>91.4</v>
      </c>
      <c r="GA127" s="36">
        <f t="shared" si="230"/>
        <v>87.9</v>
      </c>
      <c r="GB127" s="36">
        <f t="shared" si="231"/>
        <v>79.900000000000006</v>
      </c>
      <c r="GC127" s="35">
        <v>127</v>
      </c>
      <c r="GD127" s="36">
        <f t="shared" si="232"/>
        <v>-2.3603849250278586E-2</v>
      </c>
      <c r="GE127" s="36">
        <f t="shared" si="233"/>
        <v>-2.3544224454084883E-2</v>
      </c>
      <c r="GF127" s="35">
        <v>128</v>
      </c>
      <c r="GG127" s="36">
        <f t="shared" si="234"/>
        <v>-1.2384835451356935E-2</v>
      </c>
      <c r="GH127" s="36">
        <f t="shared" si="235"/>
        <v>-1.1998855162644873E-2</v>
      </c>
      <c r="GI127" s="35">
        <v>129</v>
      </c>
      <c r="GJ127" s="36">
        <f t="shared" si="236"/>
        <v>-2.0040529691527809E-2</v>
      </c>
      <c r="GK127" s="36">
        <f t="shared" si="237"/>
        <v>-1.9627671504537147E-2</v>
      </c>
      <c r="GL127" s="35">
        <v>130</v>
      </c>
      <c r="GM127" s="36">
        <f t="shared" si="238"/>
        <v>-2.9994818512207644E-2</v>
      </c>
      <c r="GN127" s="36">
        <f t="shared" si="239"/>
        <v>-2.8499066434065412E-2</v>
      </c>
      <c r="GO127" s="35">
        <v>131</v>
      </c>
      <c r="GP127" s="36">
        <f t="shared" si="240"/>
        <v>1.1033250097071345E-2</v>
      </c>
      <c r="GQ127" s="36">
        <f t="shared" si="241"/>
        <v>1.2508825519844891E-2</v>
      </c>
      <c r="GR127" s="35">
        <v>132</v>
      </c>
      <c r="GS127" s="36">
        <f t="shared" si="242"/>
        <v>3.2452499206684138E-2</v>
      </c>
      <c r="GT127" s="36">
        <f t="shared" si="243"/>
        <v>3.7596330632538866E-2</v>
      </c>
      <c r="GU127" s="35">
        <v>133</v>
      </c>
      <c r="GV127" s="36">
        <f t="shared" si="244"/>
        <v>4.2495075939370963E-2</v>
      </c>
      <c r="GW127" s="36">
        <f t="shared" si="245"/>
        <v>5.8447665967733542E-2</v>
      </c>
      <c r="GX127" s="35">
        <v>134</v>
      </c>
      <c r="GY127" s="36">
        <f t="shared" si="246"/>
        <v>-2.9037543498589002E-5</v>
      </c>
      <c r="GZ127" s="36">
        <f t="shared" si="247"/>
        <v>2.5034014590687548E-2</v>
      </c>
      <c r="HA127" s="35">
        <v>-1.2</v>
      </c>
      <c r="HB127" s="35">
        <v>-0.49</v>
      </c>
      <c r="HC127" s="35">
        <v>0.14000000000000001</v>
      </c>
      <c r="HD127" s="35">
        <v>1.56</v>
      </c>
      <c r="HE127" s="35">
        <v>-2.98</v>
      </c>
      <c r="HF127" s="35">
        <v>-1.01</v>
      </c>
      <c r="HG127" s="35">
        <v>0.85</v>
      </c>
      <c r="HH127" s="35">
        <v>3.14</v>
      </c>
    </row>
    <row r="128" spans="1:216" x14ac:dyDescent="0.2">
      <c r="A128" s="8">
        <v>118</v>
      </c>
      <c r="D128" s="8" t="s">
        <v>1001</v>
      </c>
      <c r="E128" s="29"/>
      <c r="F128" s="29"/>
      <c r="G128" s="29"/>
      <c r="H128" s="29"/>
      <c r="I128" s="29"/>
      <c r="J128" s="29"/>
      <c r="K128" s="29"/>
      <c r="L128" s="29"/>
      <c r="M128" s="30"/>
      <c r="N128" s="30"/>
      <c r="O128" s="30"/>
      <c r="P128" s="30"/>
      <c r="Q128" s="30"/>
      <c r="R128" s="30"/>
      <c r="S128" s="30"/>
      <c r="T128" s="30"/>
      <c r="U128" s="31">
        <f t="shared" si="151"/>
        <v>0</v>
      </c>
      <c r="V128" s="31">
        <f t="shared" si="152"/>
        <v>0</v>
      </c>
      <c r="W128" s="31">
        <f t="shared" si="153"/>
        <v>0</v>
      </c>
      <c r="X128" s="31">
        <f t="shared" si="154"/>
        <v>0</v>
      </c>
      <c r="Y128" s="31">
        <f t="shared" si="155"/>
        <v>0</v>
      </c>
      <c r="Z128" s="31">
        <f t="shared" si="156"/>
        <v>0</v>
      </c>
      <c r="AA128" s="31">
        <f t="shared" si="157"/>
        <v>0</v>
      </c>
      <c r="AB128" s="31">
        <f t="shared" si="158"/>
        <v>0</v>
      </c>
      <c r="AC128" s="32">
        <f t="shared" si="138"/>
        <v>-1.4641977937706968E-2</v>
      </c>
      <c r="AD128" s="32">
        <f t="shared" si="139"/>
        <v>2.4910512713808348E-2</v>
      </c>
      <c r="AE128" s="32">
        <f t="shared" si="140"/>
        <v>4.5595616594547202E-2</v>
      </c>
      <c r="AF128" s="33">
        <f t="shared" si="159"/>
        <v>65.3</v>
      </c>
      <c r="AG128" s="33">
        <f t="shared" si="160"/>
        <v>75.400000000000006</v>
      </c>
      <c r="AH128" s="33">
        <f t="shared" si="161"/>
        <v>82.9</v>
      </c>
      <c r="AI128" s="33">
        <f t="shared" si="162"/>
        <v>88.3</v>
      </c>
      <c r="AJ128" s="33">
        <f t="shared" si="163"/>
        <v>91.5</v>
      </c>
      <c r="AK128" s="33">
        <f t="shared" si="164"/>
        <v>92.7</v>
      </c>
      <c r="AL128" s="33">
        <f t="shared" si="165"/>
        <v>92.5</v>
      </c>
      <c r="AM128" s="33">
        <f t="shared" si="166"/>
        <v>90.4</v>
      </c>
      <c r="AN128" s="32">
        <f t="shared" si="167"/>
        <v>1.5128685188023212</v>
      </c>
      <c r="AO128" s="34">
        <v>1</v>
      </c>
      <c r="AP128" s="35">
        <v>51.4</v>
      </c>
      <c r="AQ128" s="35">
        <v>62.6</v>
      </c>
      <c r="AR128" s="35">
        <v>70.8</v>
      </c>
      <c r="AS128" s="35">
        <v>81</v>
      </c>
      <c r="AT128" s="35">
        <v>90.4</v>
      </c>
      <c r="AU128" s="35">
        <v>96.2</v>
      </c>
      <c r="AV128" s="35">
        <v>94.7</v>
      </c>
      <c r="AW128" s="35">
        <v>92.3</v>
      </c>
      <c r="AX128" s="34">
        <v>2</v>
      </c>
      <c r="AY128" s="35">
        <v>59.5</v>
      </c>
      <c r="AZ128" s="35">
        <v>68.900000000000006</v>
      </c>
      <c r="BA128" s="35">
        <v>78.3</v>
      </c>
      <c r="BB128" s="35">
        <v>84.3</v>
      </c>
      <c r="BC128" s="35">
        <v>92.8</v>
      </c>
      <c r="BD128" s="35">
        <v>96.3</v>
      </c>
      <c r="BE128" s="35">
        <v>94</v>
      </c>
      <c r="BF128" s="35">
        <v>90</v>
      </c>
      <c r="BG128" s="34">
        <v>3</v>
      </c>
      <c r="BH128" s="35">
        <v>59.8</v>
      </c>
      <c r="BI128" s="35">
        <v>71.099999999999994</v>
      </c>
      <c r="BJ128" s="35">
        <v>80.8</v>
      </c>
      <c r="BK128" s="35">
        <v>88</v>
      </c>
      <c r="BL128" s="35">
        <v>95</v>
      </c>
      <c r="BM128" s="35">
        <v>94.4</v>
      </c>
      <c r="BN128" s="35">
        <v>94.1</v>
      </c>
      <c r="BO128" s="35">
        <v>89</v>
      </c>
      <c r="BP128" s="34">
        <v>4</v>
      </c>
      <c r="BQ128" s="35">
        <v>65.400000000000006</v>
      </c>
      <c r="BR128" s="35">
        <v>77.2</v>
      </c>
      <c r="BS128" s="35">
        <v>84.5</v>
      </c>
      <c r="BT128" s="35">
        <v>89.8</v>
      </c>
      <c r="BU128" s="35">
        <v>95.5</v>
      </c>
      <c r="BV128" s="35">
        <v>94.3</v>
      </c>
      <c r="BW128" s="35">
        <v>92.5</v>
      </c>
      <c r="BX128" s="35">
        <v>88.8</v>
      </c>
      <c r="BY128" s="34">
        <v>5</v>
      </c>
      <c r="BZ128" s="35">
        <v>65.3</v>
      </c>
      <c r="CA128" s="35">
        <v>77.400000000000006</v>
      </c>
      <c r="CB128" s="35">
        <v>86.5</v>
      </c>
      <c r="CC128" s="35">
        <v>92.5</v>
      </c>
      <c r="CD128" s="35">
        <v>96.4</v>
      </c>
      <c r="CE128" s="35">
        <v>93</v>
      </c>
      <c r="CF128" s="35">
        <v>90.4</v>
      </c>
      <c r="CG128" s="35">
        <v>83.7</v>
      </c>
      <c r="CH128" s="34">
        <v>6</v>
      </c>
      <c r="CI128" s="35">
        <v>70.7</v>
      </c>
      <c r="CJ128" s="35">
        <v>82</v>
      </c>
      <c r="CK128" s="35">
        <v>89.3</v>
      </c>
      <c r="CL128" s="35">
        <v>93.3</v>
      </c>
      <c r="CM128" s="35">
        <v>95.5</v>
      </c>
      <c r="CN128" s="35">
        <v>93</v>
      </c>
      <c r="CO128" s="35">
        <v>90.1</v>
      </c>
      <c r="CP128" s="35">
        <v>83</v>
      </c>
      <c r="CQ128" s="34">
        <v>7</v>
      </c>
      <c r="CR128" s="35">
        <v>75.599999999999994</v>
      </c>
      <c r="CS128" s="35">
        <v>84.2</v>
      </c>
      <c r="CT128" s="35">
        <v>90.1</v>
      </c>
      <c r="CU128" s="35">
        <v>93.6</v>
      </c>
      <c r="CV128" s="35">
        <v>96.2</v>
      </c>
      <c r="CW128" s="35">
        <v>91.3</v>
      </c>
      <c r="CX128" s="35">
        <v>87.9</v>
      </c>
      <c r="CY128" s="35">
        <v>81.900000000000006</v>
      </c>
      <c r="CZ128" s="34">
        <v>8</v>
      </c>
      <c r="DA128" s="35">
        <v>77.599999999999994</v>
      </c>
      <c r="DB128" s="35">
        <v>88</v>
      </c>
      <c r="DC128" s="35">
        <v>93.4</v>
      </c>
      <c r="DD128" s="35">
        <v>93.8</v>
      </c>
      <c r="DE128" s="35">
        <v>94.2</v>
      </c>
      <c r="DF128" s="35">
        <v>91.4</v>
      </c>
      <c r="DG128" s="35">
        <v>87.9</v>
      </c>
      <c r="DH128" s="35">
        <v>79.900000000000006</v>
      </c>
      <c r="DI128" s="35">
        <v>1</v>
      </c>
      <c r="DJ128" s="36">
        <f t="shared" si="168"/>
        <v>51.4</v>
      </c>
      <c r="DK128" s="36">
        <f t="shared" si="169"/>
        <v>62.6</v>
      </c>
      <c r="DL128" s="36">
        <f t="shared" si="170"/>
        <v>70.8</v>
      </c>
      <c r="DM128" s="36">
        <f t="shared" si="171"/>
        <v>81</v>
      </c>
      <c r="DN128" s="36">
        <f t="shared" si="172"/>
        <v>90.4</v>
      </c>
      <c r="DO128" s="36">
        <f t="shared" si="173"/>
        <v>96.2</v>
      </c>
      <c r="DP128" s="36">
        <f t="shared" si="174"/>
        <v>94.7</v>
      </c>
      <c r="DQ128" s="36">
        <f t="shared" si="175"/>
        <v>92.3</v>
      </c>
      <c r="DR128" s="35">
        <v>129</v>
      </c>
      <c r="DS128" s="36">
        <f t="shared" si="176"/>
        <v>59.5</v>
      </c>
      <c r="DT128" s="36">
        <f t="shared" si="177"/>
        <v>68.900000000000006</v>
      </c>
      <c r="DU128" s="36">
        <f t="shared" si="178"/>
        <v>78.3</v>
      </c>
      <c r="DV128" s="36">
        <f t="shared" si="179"/>
        <v>84.3</v>
      </c>
      <c r="DW128" s="36">
        <f t="shared" si="180"/>
        <v>92.8</v>
      </c>
      <c r="DX128" s="36">
        <f t="shared" si="181"/>
        <v>96.3</v>
      </c>
      <c r="DY128" s="36">
        <f t="shared" si="182"/>
        <v>94</v>
      </c>
      <c r="DZ128" s="36">
        <f t="shared" si="183"/>
        <v>90</v>
      </c>
      <c r="EA128" s="35">
        <v>130</v>
      </c>
      <c r="EB128" s="36">
        <f t="shared" si="184"/>
        <v>59.8</v>
      </c>
      <c r="EC128" s="36">
        <f t="shared" si="185"/>
        <v>71.099999999999994</v>
      </c>
      <c r="ED128" s="36">
        <f t="shared" si="186"/>
        <v>80.8</v>
      </c>
      <c r="EE128" s="36">
        <f t="shared" si="187"/>
        <v>88</v>
      </c>
      <c r="EF128" s="36">
        <f t="shared" si="188"/>
        <v>95</v>
      </c>
      <c r="EG128" s="36">
        <f t="shared" si="189"/>
        <v>94.4</v>
      </c>
      <c r="EH128" s="36">
        <f t="shared" si="190"/>
        <v>94.1</v>
      </c>
      <c r="EI128" s="36">
        <f t="shared" si="191"/>
        <v>89</v>
      </c>
      <c r="EJ128" s="35">
        <v>131</v>
      </c>
      <c r="EK128" s="36">
        <f t="shared" si="192"/>
        <v>65.400000000000006</v>
      </c>
      <c r="EL128" s="36">
        <f t="shared" si="193"/>
        <v>77.2</v>
      </c>
      <c r="EM128" s="36">
        <f t="shared" si="194"/>
        <v>84.5</v>
      </c>
      <c r="EN128" s="36">
        <f t="shared" si="195"/>
        <v>89.8</v>
      </c>
      <c r="EO128" s="36">
        <f t="shared" si="196"/>
        <v>95.5</v>
      </c>
      <c r="EP128" s="36">
        <f t="shared" si="197"/>
        <v>94.3</v>
      </c>
      <c r="EQ128" s="36">
        <f t="shared" si="198"/>
        <v>92.5</v>
      </c>
      <c r="ER128" s="36">
        <f t="shared" si="199"/>
        <v>88.8</v>
      </c>
      <c r="ES128" s="35">
        <v>132</v>
      </c>
      <c r="ET128" s="36">
        <f t="shared" si="200"/>
        <v>65.3</v>
      </c>
      <c r="EU128" s="36">
        <f t="shared" si="201"/>
        <v>77.400000000000006</v>
      </c>
      <c r="EV128" s="36">
        <f t="shared" si="202"/>
        <v>86.5</v>
      </c>
      <c r="EW128" s="36">
        <f t="shared" si="203"/>
        <v>92.5</v>
      </c>
      <c r="EX128" s="36">
        <f t="shared" si="204"/>
        <v>96.4</v>
      </c>
      <c r="EY128" s="36">
        <f t="shared" si="205"/>
        <v>93</v>
      </c>
      <c r="EZ128" s="36">
        <f t="shared" si="206"/>
        <v>90.4</v>
      </c>
      <c r="FA128" s="36">
        <f t="shared" si="207"/>
        <v>83.7</v>
      </c>
      <c r="FB128" s="35">
        <v>133</v>
      </c>
      <c r="FC128" s="36">
        <f t="shared" si="208"/>
        <v>70.7</v>
      </c>
      <c r="FD128" s="36">
        <f t="shared" si="209"/>
        <v>82</v>
      </c>
      <c r="FE128" s="36">
        <f t="shared" si="210"/>
        <v>89.3</v>
      </c>
      <c r="FF128" s="36">
        <f t="shared" si="211"/>
        <v>93.3</v>
      </c>
      <c r="FG128" s="36">
        <f t="shared" si="212"/>
        <v>95.5</v>
      </c>
      <c r="FH128" s="36">
        <f t="shared" si="213"/>
        <v>93</v>
      </c>
      <c r="FI128" s="36">
        <f t="shared" si="214"/>
        <v>90.1</v>
      </c>
      <c r="FJ128" s="36">
        <f t="shared" si="215"/>
        <v>83</v>
      </c>
      <c r="FK128" s="35">
        <v>134</v>
      </c>
      <c r="FL128" s="36">
        <f t="shared" si="216"/>
        <v>75.599999999999994</v>
      </c>
      <c r="FM128" s="36">
        <f t="shared" si="217"/>
        <v>84.2</v>
      </c>
      <c r="FN128" s="36">
        <f t="shared" si="218"/>
        <v>90.1</v>
      </c>
      <c r="FO128" s="36">
        <f t="shared" si="219"/>
        <v>93.6</v>
      </c>
      <c r="FP128" s="36">
        <f t="shared" si="220"/>
        <v>96.2</v>
      </c>
      <c r="FQ128" s="36">
        <f t="shared" si="221"/>
        <v>91.3</v>
      </c>
      <c r="FR128" s="36">
        <f t="shared" si="222"/>
        <v>87.9</v>
      </c>
      <c r="FS128" s="36">
        <f t="shared" si="223"/>
        <v>81.900000000000006</v>
      </c>
      <c r="FT128" s="35">
        <v>135</v>
      </c>
      <c r="FU128" s="36">
        <f t="shared" si="224"/>
        <v>77.599999999999994</v>
      </c>
      <c r="FV128" s="36">
        <f t="shared" si="225"/>
        <v>88</v>
      </c>
      <c r="FW128" s="36">
        <f t="shared" si="226"/>
        <v>93.4</v>
      </c>
      <c r="FX128" s="36">
        <f t="shared" si="227"/>
        <v>93.8</v>
      </c>
      <c r="FY128" s="36">
        <f t="shared" si="228"/>
        <v>94.2</v>
      </c>
      <c r="FZ128" s="36">
        <f t="shared" si="229"/>
        <v>91.4</v>
      </c>
      <c r="GA128" s="36">
        <f t="shared" si="230"/>
        <v>87.9</v>
      </c>
      <c r="GB128" s="36">
        <f t="shared" si="231"/>
        <v>79.900000000000006</v>
      </c>
      <c r="GC128" s="35">
        <v>128</v>
      </c>
      <c r="GD128" s="36">
        <f t="shared" si="232"/>
        <v>-2.3603849250278586E-2</v>
      </c>
      <c r="GE128" s="36">
        <f t="shared" si="233"/>
        <v>-2.3544224454084883E-2</v>
      </c>
      <c r="GF128" s="35">
        <v>129</v>
      </c>
      <c r="GG128" s="36">
        <f t="shared" si="234"/>
        <v>-1.2384835451356935E-2</v>
      </c>
      <c r="GH128" s="36">
        <f t="shared" si="235"/>
        <v>-1.1998855162644873E-2</v>
      </c>
      <c r="GI128" s="35">
        <v>130</v>
      </c>
      <c r="GJ128" s="36">
        <f t="shared" si="236"/>
        <v>-2.0040529691527809E-2</v>
      </c>
      <c r="GK128" s="36">
        <f t="shared" si="237"/>
        <v>-1.9627671504537147E-2</v>
      </c>
      <c r="GL128" s="35">
        <v>131</v>
      </c>
      <c r="GM128" s="36">
        <f t="shared" si="238"/>
        <v>-2.9994818512207644E-2</v>
      </c>
      <c r="GN128" s="36">
        <f t="shared" si="239"/>
        <v>-2.8499066434065412E-2</v>
      </c>
      <c r="GO128" s="35">
        <v>132</v>
      </c>
      <c r="GP128" s="36">
        <f t="shared" si="240"/>
        <v>1.1033250097071345E-2</v>
      </c>
      <c r="GQ128" s="36">
        <f t="shared" si="241"/>
        <v>1.2508825519844891E-2</v>
      </c>
      <c r="GR128" s="35">
        <v>133</v>
      </c>
      <c r="GS128" s="36">
        <f t="shared" si="242"/>
        <v>3.2452499206684138E-2</v>
      </c>
      <c r="GT128" s="36">
        <f t="shared" si="243"/>
        <v>3.7596330632538866E-2</v>
      </c>
      <c r="GU128" s="35">
        <v>134</v>
      </c>
      <c r="GV128" s="36">
        <f t="shared" si="244"/>
        <v>4.2495075939370963E-2</v>
      </c>
      <c r="GW128" s="36">
        <f t="shared" si="245"/>
        <v>5.8447665967733542E-2</v>
      </c>
      <c r="GX128" s="35">
        <v>135</v>
      </c>
      <c r="GY128" s="36">
        <f t="shared" si="246"/>
        <v>-2.9037543498589002E-5</v>
      </c>
      <c r="GZ128" s="36">
        <f t="shared" si="247"/>
        <v>2.5034014590687548E-2</v>
      </c>
      <c r="HA128" s="35">
        <v>-1.2</v>
      </c>
      <c r="HB128" s="35">
        <v>-0.49</v>
      </c>
      <c r="HC128" s="35">
        <v>0.14000000000000001</v>
      </c>
      <c r="HD128" s="35">
        <v>1.56</v>
      </c>
      <c r="HE128" s="35">
        <v>-2.98</v>
      </c>
      <c r="HF128" s="35">
        <v>-1.01</v>
      </c>
      <c r="HG128" s="35">
        <v>0.85</v>
      </c>
      <c r="HH128" s="35">
        <v>3.14</v>
      </c>
    </row>
    <row r="129" spans="1:216" x14ac:dyDescent="0.2">
      <c r="A129" s="8">
        <v>119</v>
      </c>
      <c r="D129" s="8" t="s">
        <v>1002</v>
      </c>
      <c r="E129" s="29"/>
      <c r="F129" s="29"/>
      <c r="G129" s="29"/>
      <c r="H129" s="29"/>
      <c r="I129" s="29"/>
      <c r="J129" s="29"/>
      <c r="K129" s="29"/>
      <c r="L129" s="29"/>
      <c r="M129" s="30"/>
      <c r="N129" s="30"/>
      <c r="O129" s="30"/>
      <c r="P129" s="30"/>
      <c r="Q129" s="30"/>
      <c r="R129" s="30"/>
      <c r="S129" s="30"/>
      <c r="T129" s="30"/>
      <c r="U129" s="31">
        <f t="shared" si="151"/>
        <v>0</v>
      </c>
      <c r="V129" s="31">
        <f t="shared" si="152"/>
        <v>0</v>
      </c>
      <c r="W129" s="31">
        <f t="shared" si="153"/>
        <v>0</v>
      </c>
      <c r="X129" s="31">
        <f t="shared" si="154"/>
        <v>0</v>
      </c>
      <c r="Y129" s="31">
        <f t="shared" si="155"/>
        <v>0</v>
      </c>
      <c r="Z129" s="31">
        <f t="shared" si="156"/>
        <v>0</v>
      </c>
      <c r="AA129" s="31">
        <f t="shared" si="157"/>
        <v>0</v>
      </c>
      <c r="AB129" s="31">
        <f t="shared" si="158"/>
        <v>0</v>
      </c>
      <c r="AC129" s="32">
        <f t="shared" si="138"/>
        <v>-1.4641977937706968E-2</v>
      </c>
      <c r="AD129" s="32">
        <f t="shared" si="139"/>
        <v>2.4910512713808348E-2</v>
      </c>
      <c r="AE129" s="32">
        <f t="shared" si="140"/>
        <v>4.5595616594547202E-2</v>
      </c>
      <c r="AF129" s="33">
        <f t="shared" si="159"/>
        <v>65.3</v>
      </c>
      <c r="AG129" s="33">
        <f t="shared" si="160"/>
        <v>75.400000000000006</v>
      </c>
      <c r="AH129" s="33">
        <f t="shared" si="161"/>
        <v>82.9</v>
      </c>
      <c r="AI129" s="33">
        <f t="shared" si="162"/>
        <v>88.3</v>
      </c>
      <c r="AJ129" s="33">
        <f t="shared" si="163"/>
        <v>91.5</v>
      </c>
      <c r="AK129" s="33">
        <f t="shared" si="164"/>
        <v>92.7</v>
      </c>
      <c r="AL129" s="33">
        <f t="shared" si="165"/>
        <v>92.5</v>
      </c>
      <c r="AM129" s="33">
        <f t="shared" si="166"/>
        <v>90.4</v>
      </c>
      <c r="AN129" s="32">
        <f t="shared" si="167"/>
        <v>1.5128685188023212</v>
      </c>
      <c r="AO129" s="34">
        <v>1</v>
      </c>
      <c r="AP129" s="35">
        <v>51.4</v>
      </c>
      <c r="AQ129" s="35">
        <v>62.6</v>
      </c>
      <c r="AR129" s="35">
        <v>70.8</v>
      </c>
      <c r="AS129" s="35">
        <v>81</v>
      </c>
      <c r="AT129" s="35">
        <v>90.4</v>
      </c>
      <c r="AU129" s="35">
        <v>96.2</v>
      </c>
      <c r="AV129" s="35">
        <v>94.7</v>
      </c>
      <c r="AW129" s="35">
        <v>92.3</v>
      </c>
      <c r="AX129" s="34">
        <v>2</v>
      </c>
      <c r="AY129" s="35">
        <v>59.5</v>
      </c>
      <c r="AZ129" s="35">
        <v>68.900000000000006</v>
      </c>
      <c r="BA129" s="35">
        <v>78.3</v>
      </c>
      <c r="BB129" s="35">
        <v>84.3</v>
      </c>
      <c r="BC129" s="35">
        <v>92.8</v>
      </c>
      <c r="BD129" s="35">
        <v>96.3</v>
      </c>
      <c r="BE129" s="35">
        <v>94</v>
      </c>
      <c r="BF129" s="35">
        <v>90</v>
      </c>
      <c r="BG129" s="34">
        <v>3</v>
      </c>
      <c r="BH129" s="35">
        <v>59.8</v>
      </c>
      <c r="BI129" s="35">
        <v>71.099999999999994</v>
      </c>
      <c r="BJ129" s="35">
        <v>80.8</v>
      </c>
      <c r="BK129" s="35">
        <v>88</v>
      </c>
      <c r="BL129" s="35">
        <v>95</v>
      </c>
      <c r="BM129" s="35">
        <v>94.4</v>
      </c>
      <c r="BN129" s="35">
        <v>94.1</v>
      </c>
      <c r="BO129" s="35">
        <v>89</v>
      </c>
      <c r="BP129" s="34">
        <v>4</v>
      </c>
      <c r="BQ129" s="35">
        <v>65.400000000000006</v>
      </c>
      <c r="BR129" s="35">
        <v>77.2</v>
      </c>
      <c r="BS129" s="35">
        <v>84.5</v>
      </c>
      <c r="BT129" s="35">
        <v>89.8</v>
      </c>
      <c r="BU129" s="35">
        <v>95.5</v>
      </c>
      <c r="BV129" s="35">
        <v>94.3</v>
      </c>
      <c r="BW129" s="35">
        <v>92.5</v>
      </c>
      <c r="BX129" s="35">
        <v>88.8</v>
      </c>
      <c r="BY129" s="34">
        <v>5</v>
      </c>
      <c r="BZ129" s="35">
        <v>65.3</v>
      </c>
      <c r="CA129" s="35">
        <v>77.400000000000006</v>
      </c>
      <c r="CB129" s="35">
        <v>86.5</v>
      </c>
      <c r="CC129" s="35">
        <v>92.5</v>
      </c>
      <c r="CD129" s="35">
        <v>96.4</v>
      </c>
      <c r="CE129" s="35">
        <v>93</v>
      </c>
      <c r="CF129" s="35">
        <v>90.4</v>
      </c>
      <c r="CG129" s="35">
        <v>83.7</v>
      </c>
      <c r="CH129" s="34">
        <v>6</v>
      </c>
      <c r="CI129" s="35">
        <v>70.7</v>
      </c>
      <c r="CJ129" s="35">
        <v>82</v>
      </c>
      <c r="CK129" s="35">
        <v>89.3</v>
      </c>
      <c r="CL129" s="35">
        <v>93.3</v>
      </c>
      <c r="CM129" s="35">
        <v>95.5</v>
      </c>
      <c r="CN129" s="35">
        <v>93</v>
      </c>
      <c r="CO129" s="35">
        <v>90.1</v>
      </c>
      <c r="CP129" s="35">
        <v>83</v>
      </c>
      <c r="CQ129" s="34">
        <v>7</v>
      </c>
      <c r="CR129" s="35">
        <v>75.599999999999994</v>
      </c>
      <c r="CS129" s="35">
        <v>84.2</v>
      </c>
      <c r="CT129" s="35">
        <v>90.1</v>
      </c>
      <c r="CU129" s="35">
        <v>93.6</v>
      </c>
      <c r="CV129" s="35">
        <v>96.2</v>
      </c>
      <c r="CW129" s="35">
        <v>91.3</v>
      </c>
      <c r="CX129" s="35">
        <v>87.9</v>
      </c>
      <c r="CY129" s="35">
        <v>81.900000000000006</v>
      </c>
      <c r="CZ129" s="34">
        <v>8</v>
      </c>
      <c r="DA129" s="35">
        <v>77.599999999999994</v>
      </c>
      <c r="DB129" s="35">
        <v>88</v>
      </c>
      <c r="DC129" s="35">
        <v>93.4</v>
      </c>
      <c r="DD129" s="35">
        <v>93.8</v>
      </c>
      <c r="DE129" s="35">
        <v>94.2</v>
      </c>
      <c r="DF129" s="35">
        <v>91.4</v>
      </c>
      <c r="DG129" s="35">
        <v>87.9</v>
      </c>
      <c r="DH129" s="35">
        <v>79.900000000000006</v>
      </c>
      <c r="DI129" s="35">
        <v>1</v>
      </c>
      <c r="DJ129" s="36">
        <f t="shared" si="168"/>
        <v>51.4</v>
      </c>
      <c r="DK129" s="36">
        <f t="shared" si="169"/>
        <v>62.6</v>
      </c>
      <c r="DL129" s="36">
        <f t="shared" si="170"/>
        <v>70.8</v>
      </c>
      <c r="DM129" s="36">
        <f t="shared" si="171"/>
        <v>81</v>
      </c>
      <c r="DN129" s="36">
        <f t="shared" si="172"/>
        <v>90.4</v>
      </c>
      <c r="DO129" s="36">
        <f t="shared" si="173"/>
        <v>96.2</v>
      </c>
      <c r="DP129" s="36">
        <f t="shared" si="174"/>
        <v>94.7</v>
      </c>
      <c r="DQ129" s="36">
        <f t="shared" si="175"/>
        <v>92.3</v>
      </c>
      <c r="DR129" s="35">
        <v>130</v>
      </c>
      <c r="DS129" s="36">
        <f t="shared" si="176"/>
        <v>59.5</v>
      </c>
      <c r="DT129" s="36">
        <f t="shared" si="177"/>
        <v>68.900000000000006</v>
      </c>
      <c r="DU129" s="36">
        <f t="shared" si="178"/>
        <v>78.3</v>
      </c>
      <c r="DV129" s="36">
        <f t="shared" si="179"/>
        <v>84.3</v>
      </c>
      <c r="DW129" s="36">
        <f t="shared" si="180"/>
        <v>92.8</v>
      </c>
      <c r="DX129" s="36">
        <f t="shared" si="181"/>
        <v>96.3</v>
      </c>
      <c r="DY129" s="36">
        <f t="shared" si="182"/>
        <v>94</v>
      </c>
      <c r="DZ129" s="36">
        <f t="shared" si="183"/>
        <v>90</v>
      </c>
      <c r="EA129" s="35">
        <v>131</v>
      </c>
      <c r="EB129" s="36">
        <f t="shared" si="184"/>
        <v>59.8</v>
      </c>
      <c r="EC129" s="36">
        <f t="shared" si="185"/>
        <v>71.099999999999994</v>
      </c>
      <c r="ED129" s="36">
        <f t="shared" si="186"/>
        <v>80.8</v>
      </c>
      <c r="EE129" s="36">
        <f t="shared" si="187"/>
        <v>88</v>
      </c>
      <c r="EF129" s="36">
        <f t="shared" si="188"/>
        <v>95</v>
      </c>
      <c r="EG129" s="36">
        <f t="shared" si="189"/>
        <v>94.4</v>
      </c>
      <c r="EH129" s="36">
        <f t="shared" si="190"/>
        <v>94.1</v>
      </c>
      <c r="EI129" s="36">
        <f t="shared" si="191"/>
        <v>89</v>
      </c>
      <c r="EJ129" s="35">
        <v>132</v>
      </c>
      <c r="EK129" s="36">
        <f t="shared" si="192"/>
        <v>65.400000000000006</v>
      </c>
      <c r="EL129" s="36">
        <f t="shared" si="193"/>
        <v>77.2</v>
      </c>
      <c r="EM129" s="36">
        <f t="shared" si="194"/>
        <v>84.5</v>
      </c>
      <c r="EN129" s="36">
        <f t="shared" si="195"/>
        <v>89.8</v>
      </c>
      <c r="EO129" s="36">
        <f t="shared" si="196"/>
        <v>95.5</v>
      </c>
      <c r="EP129" s="36">
        <f t="shared" si="197"/>
        <v>94.3</v>
      </c>
      <c r="EQ129" s="36">
        <f t="shared" si="198"/>
        <v>92.5</v>
      </c>
      <c r="ER129" s="36">
        <f t="shared" si="199"/>
        <v>88.8</v>
      </c>
      <c r="ES129" s="35">
        <v>133</v>
      </c>
      <c r="ET129" s="36">
        <f t="shared" si="200"/>
        <v>65.3</v>
      </c>
      <c r="EU129" s="36">
        <f t="shared" si="201"/>
        <v>77.400000000000006</v>
      </c>
      <c r="EV129" s="36">
        <f t="shared" si="202"/>
        <v>86.5</v>
      </c>
      <c r="EW129" s="36">
        <f t="shared" si="203"/>
        <v>92.5</v>
      </c>
      <c r="EX129" s="36">
        <f t="shared" si="204"/>
        <v>96.4</v>
      </c>
      <c r="EY129" s="36">
        <f t="shared" si="205"/>
        <v>93</v>
      </c>
      <c r="EZ129" s="36">
        <f t="shared" si="206"/>
        <v>90.4</v>
      </c>
      <c r="FA129" s="36">
        <f t="shared" si="207"/>
        <v>83.7</v>
      </c>
      <c r="FB129" s="35">
        <v>134</v>
      </c>
      <c r="FC129" s="36">
        <f t="shared" si="208"/>
        <v>70.7</v>
      </c>
      <c r="FD129" s="36">
        <f t="shared" si="209"/>
        <v>82</v>
      </c>
      <c r="FE129" s="36">
        <f t="shared" si="210"/>
        <v>89.3</v>
      </c>
      <c r="FF129" s="36">
        <f t="shared" si="211"/>
        <v>93.3</v>
      </c>
      <c r="FG129" s="36">
        <f t="shared" si="212"/>
        <v>95.5</v>
      </c>
      <c r="FH129" s="36">
        <f t="shared" si="213"/>
        <v>93</v>
      </c>
      <c r="FI129" s="36">
        <f t="shared" si="214"/>
        <v>90.1</v>
      </c>
      <c r="FJ129" s="36">
        <f t="shared" si="215"/>
        <v>83</v>
      </c>
      <c r="FK129" s="35">
        <v>135</v>
      </c>
      <c r="FL129" s="36">
        <f t="shared" si="216"/>
        <v>75.599999999999994</v>
      </c>
      <c r="FM129" s="36">
        <f t="shared" si="217"/>
        <v>84.2</v>
      </c>
      <c r="FN129" s="36">
        <f t="shared" si="218"/>
        <v>90.1</v>
      </c>
      <c r="FO129" s="36">
        <f t="shared" si="219"/>
        <v>93.6</v>
      </c>
      <c r="FP129" s="36">
        <f t="shared" si="220"/>
        <v>96.2</v>
      </c>
      <c r="FQ129" s="36">
        <f t="shared" si="221"/>
        <v>91.3</v>
      </c>
      <c r="FR129" s="36">
        <f t="shared" si="222"/>
        <v>87.9</v>
      </c>
      <c r="FS129" s="36">
        <f t="shared" si="223"/>
        <v>81.900000000000006</v>
      </c>
      <c r="FT129" s="35">
        <v>136</v>
      </c>
      <c r="FU129" s="36">
        <f t="shared" si="224"/>
        <v>77.599999999999994</v>
      </c>
      <c r="FV129" s="36">
        <f t="shared" si="225"/>
        <v>88</v>
      </c>
      <c r="FW129" s="36">
        <f t="shared" si="226"/>
        <v>93.4</v>
      </c>
      <c r="FX129" s="36">
        <f t="shared" si="227"/>
        <v>93.8</v>
      </c>
      <c r="FY129" s="36">
        <f t="shared" si="228"/>
        <v>94.2</v>
      </c>
      <c r="FZ129" s="36">
        <f t="shared" si="229"/>
        <v>91.4</v>
      </c>
      <c r="GA129" s="36">
        <f t="shared" si="230"/>
        <v>87.9</v>
      </c>
      <c r="GB129" s="36">
        <f t="shared" si="231"/>
        <v>79.900000000000006</v>
      </c>
      <c r="GC129" s="35">
        <v>129</v>
      </c>
      <c r="GD129" s="36">
        <f t="shared" si="232"/>
        <v>-2.3603849250278586E-2</v>
      </c>
      <c r="GE129" s="36">
        <f t="shared" si="233"/>
        <v>-2.3544224454084883E-2</v>
      </c>
      <c r="GF129" s="35">
        <v>130</v>
      </c>
      <c r="GG129" s="36">
        <f t="shared" si="234"/>
        <v>-1.2384835451356935E-2</v>
      </c>
      <c r="GH129" s="36">
        <f t="shared" si="235"/>
        <v>-1.1998855162644873E-2</v>
      </c>
      <c r="GI129" s="35">
        <v>131</v>
      </c>
      <c r="GJ129" s="36">
        <f t="shared" si="236"/>
        <v>-2.0040529691527809E-2</v>
      </c>
      <c r="GK129" s="36">
        <f t="shared" si="237"/>
        <v>-1.9627671504537147E-2</v>
      </c>
      <c r="GL129" s="35">
        <v>132</v>
      </c>
      <c r="GM129" s="36">
        <f t="shared" si="238"/>
        <v>-2.9994818512207644E-2</v>
      </c>
      <c r="GN129" s="36">
        <f t="shared" si="239"/>
        <v>-2.8499066434065412E-2</v>
      </c>
      <c r="GO129" s="35">
        <v>133</v>
      </c>
      <c r="GP129" s="36">
        <f t="shared" si="240"/>
        <v>1.1033250097071345E-2</v>
      </c>
      <c r="GQ129" s="36">
        <f t="shared" si="241"/>
        <v>1.2508825519844891E-2</v>
      </c>
      <c r="GR129" s="35">
        <v>134</v>
      </c>
      <c r="GS129" s="36">
        <f t="shared" si="242"/>
        <v>3.2452499206684138E-2</v>
      </c>
      <c r="GT129" s="36">
        <f t="shared" si="243"/>
        <v>3.7596330632538866E-2</v>
      </c>
      <c r="GU129" s="35">
        <v>135</v>
      </c>
      <c r="GV129" s="36">
        <f t="shared" si="244"/>
        <v>4.2495075939370963E-2</v>
      </c>
      <c r="GW129" s="36">
        <f t="shared" si="245"/>
        <v>5.8447665967733542E-2</v>
      </c>
      <c r="GX129" s="35">
        <v>136</v>
      </c>
      <c r="GY129" s="36">
        <f t="shared" si="246"/>
        <v>-2.9037543498589002E-5</v>
      </c>
      <c r="GZ129" s="36">
        <f t="shared" si="247"/>
        <v>2.5034014590687548E-2</v>
      </c>
      <c r="HA129" s="35">
        <v>-1.2</v>
      </c>
      <c r="HB129" s="35">
        <v>-0.49</v>
      </c>
      <c r="HC129" s="35">
        <v>0.14000000000000001</v>
      </c>
      <c r="HD129" s="35">
        <v>1.56</v>
      </c>
      <c r="HE129" s="35">
        <v>-2.98</v>
      </c>
      <c r="HF129" s="35">
        <v>-1.01</v>
      </c>
      <c r="HG129" s="35">
        <v>0.85</v>
      </c>
      <c r="HH129" s="35">
        <v>3.14</v>
      </c>
    </row>
    <row r="130" spans="1:216" x14ac:dyDescent="0.2">
      <c r="A130" s="8">
        <v>120</v>
      </c>
      <c r="D130" s="8" t="s">
        <v>1003</v>
      </c>
      <c r="E130" s="29"/>
      <c r="F130" s="29"/>
      <c r="G130" s="29"/>
      <c r="H130" s="29"/>
      <c r="I130" s="29"/>
      <c r="J130" s="29"/>
      <c r="K130" s="29"/>
      <c r="L130" s="29"/>
      <c r="M130" s="30"/>
      <c r="N130" s="30"/>
      <c r="O130" s="30"/>
      <c r="P130" s="30"/>
      <c r="Q130" s="30"/>
      <c r="R130" s="30"/>
      <c r="S130" s="30"/>
      <c r="T130" s="30"/>
      <c r="U130" s="31">
        <f t="shared" si="151"/>
        <v>0</v>
      </c>
      <c r="V130" s="31">
        <f t="shared" si="152"/>
        <v>0</v>
      </c>
      <c r="W130" s="31">
        <f t="shared" si="153"/>
        <v>0</v>
      </c>
      <c r="X130" s="31">
        <f t="shared" si="154"/>
        <v>0</v>
      </c>
      <c r="Y130" s="31">
        <f t="shared" si="155"/>
        <v>0</v>
      </c>
      <c r="Z130" s="31">
        <f t="shared" si="156"/>
        <v>0</v>
      </c>
      <c r="AA130" s="31">
        <f t="shared" si="157"/>
        <v>0</v>
      </c>
      <c r="AB130" s="31">
        <f t="shared" si="158"/>
        <v>0</v>
      </c>
      <c r="AC130" s="32">
        <f t="shared" si="138"/>
        <v>-1.4641977937706968E-2</v>
      </c>
      <c r="AD130" s="32">
        <f t="shared" si="139"/>
        <v>2.4910512713808348E-2</v>
      </c>
      <c r="AE130" s="32">
        <f t="shared" si="140"/>
        <v>4.5595616594547202E-2</v>
      </c>
      <c r="AF130" s="33">
        <f t="shared" si="159"/>
        <v>65.3</v>
      </c>
      <c r="AG130" s="33">
        <f t="shared" si="160"/>
        <v>75.400000000000006</v>
      </c>
      <c r="AH130" s="33">
        <f t="shared" si="161"/>
        <v>82.9</v>
      </c>
      <c r="AI130" s="33">
        <f t="shared" si="162"/>
        <v>88.3</v>
      </c>
      <c r="AJ130" s="33">
        <f t="shared" si="163"/>
        <v>91.5</v>
      </c>
      <c r="AK130" s="33">
        <f t="shared" si="164"/>
        <v>92.7</v>
      </c>
      <c r="AL130" s="33">
        <f t="shared" si="165"/>
        <v>92.5</v>
      </c>
      <c r="AM130" s="33">
        <f t="shared" si="166"/>
        <v>90.4</v>
      </c>
      <c r="AN130" s="32">
        <f t="shared" si="167"/>
        <v>1.5128685188023212</v>
      </c>
      <c r="AO130" s="34">
        <v>1</v>
      </c>
      <c r="AP130" s="35">
        <v>51.4</v>
      </c>
      <c r="AQ130" s="35">
        <v>62.6</v>
      </c>
      <c r="AR130" s="35">
        <v>70.8</v>
      </c>
      <c r="AS130" s="35">
        <v>81</v>
      </c>
      <c r="AT130" s="35">
        <v>90.4</v>
      </c>
      <c r="AU130" s="35">
        <v>96.2</v>
      </c>
      <c r="AV130" s="35">
        <v>94.7</v>
      </c>
      <c r="AW130" s="35">
        <v>92.3</v>
      </c>
      <c r="AX130" s="34">
        <v>2</v>
      </c>
      <c r="AY130" s="35">
        <v>59.5</v>
      </c>
      <c r="AZ130" s="35">
        <v>68.900000000000006</v>
      </c>
      <c r="BA130" s="35">
        <v>78.3</v>
      </c>
      <c r="BB130" s="35">
        <v>84.3</v>
      </c>
      <c r="BC130" s="35">
        <v>92.8</v>
      </c>
      <c r="BD130" s="35">
        <v>96.3</v>
      </c>
      <c r="BE130" s="35">
        <v>94</v>
      </c>
      <c r="BF130" s="35">
        <v>90</v>
      </c>
      <c r="BG130" s="34">
        <v>3</v>
      </c>
      <c r="BH130" s="35">
        <v>59.8</v>
      </c>
      <c r="BI130" s="35">
        <v>71.099999999999994</v>
      </c>
      <c r="BJ130" s="35">
        <v>80.8</v>
      </c>
      <c r="BK130" s="35">
        <v>88</v>
      </c>
      <c r="BL130" s="35">
        <v>95</v>
      </c>
      <c r="BM130" s="35">
        <v>94.4</v>
      </c>
      <c r="BN130" s="35">
        <v>94.1</v>
      </c>
      <c r="BO130" s="35">
        <v>89</v>
      </c>
      <c r="BP130" s="34">
        <v>4</v>
      </c>
      <c r="BQ130" s="35">
        <v>65.400000000000006</v>
      </c>
      <c r="BR130" s="35">
        <v>77.2</v>
      </c>
      <c r="BS130" s="35">
        <v>84.5</v>
      </c>
      <c r="BT130" s="35">
        <v>89.8</v>
      </c>
      <c r="BU130" s="35">
        <v>95.5</v>
      </c>
      <c r="BV130" s="35">
        <v>94.3</v>
      </c>
      <c r="BW130" s="35">
        <v>92.5</v>
      </c>
      <c r="BX130" s="35">
        <v>88.8</v>
      </c>
      <c r="BY130" s="34">
        <v>5</v>
      </c>
      <c r="BZ130" s="35">
        <v>65.3</v>
      </c>
      <c r="CA130" s="35">
        <v>77.400000000000006</v>
      </c>
      <c r="CB130" s="35">
        <v>86.5</v>
      </c>
      <c r="CC130" s="35">
        <v>92.5</v>
      </c>
      <c r="CD130" s="35">
        <v>96.4</v>
      </c>
      <c r="CE130" s="35">
        <v>93</v>
      </c>
      <c r="CF130" s="35">
        <v>90.4</v>
      </c>
      <c r="CG130" s="35">
        <v>83.7</v>
      </c>
      <c r="CH130" s="34">
        <v>6</v>
      </c>
      <c r="CI130" s="35">
        <v>70.7</v>
      </c>
      <c r="CJ130" s="35">
        <v>82</v>
      </c>
      <c r="CK130" s="35">
        <v>89.3</v>
      </c>
      <c r="CL130" s="35">
        <v>93.3</v>
      </c>
      <c r="CM130" s="35">
        <v>95.5</v>
      </c>
      <c r="CN130" s="35">
        <v>93</v>
      </c>
      <c r="CO130" s="35">
        <v>90.1</v>
      </c>
      <c r="CP130" s="35">
        <v>83</v>
      </c>
      <c r="CQ130" s="34">
        <v>7</v>
      </c>
      <c r="CR130" s="35">
        <v>75.599999999999994</v>
      </c>
      <c r="CS130" s="35">
        <v>84.2</v>
      </c>
      <c r="CT130" s="35">
        <v>90.1</v>
      </c>
      <c r="CU130" s="35">
        <v>93.6</v>
      </c>
      <c r="CV130" s="35">
        <v>96.2</v>
      </c>
      <c r="CW130" s="35">
        <v>91.3</v>
      </c>
      <c r="CX130" s="35">
        <v>87.9</v>
      </c>
      <c r="CY130" s="35">
        <v>81.900000000000006</v>
      </c>
      <c r="CZ130" s="34">
        <v>8</v>
      </c>
      <c r="DA130" s="35">
        <v>77.599999999999994</v>
      </c>
      <c r="DB130" s="35">
        <v>88</v>
      </c>
      <c r="DC130" s="35">
        <v>93.4</v>
      </c>
      <c r="DD130" s="35">
        <v>93.8</v>
      </c>
      <c r="DE130" s="35">
        <v>94.2</v>
      </c>
      <c r="DF130" s="35">
        <v>91.4</v>
      </c>
      <c r="DG130" s="35">
        <v>87.9</v>
      </c>
      <c r="DH130" s="35">
        <v>79.900000000000006</v>
      </c>
      <c r="DI130" s="35">
        <v>1</v>
      </c>
      <c r="DJ130" s="36">
        <f t="shared" si="168"/>
        <v>51.4</v>
      </c>
      <c r="DK130" s="36">
        <f t="shared" si="169"/>
        <v>62.6</v>
      </c>
      <c r="DL130" s="36">
        <f t="shared" si="170"/>
        <v>70.8</v>
      </c>
      <c r="DM130" s="36">
        <f t="shared" si="171"/>
        <v>81</v>
      </c>
      <c r="DN130" s="36">
        <f t="shared" si="172"/>
        <v>90.4</v>
      </c>
      <c r="DO130" s="36">
        <f t="shared" si="173"/>
        <v>96.2</v>
      </c>
      <c r="DP130" s="36">
        <f t="shared" si="174"/>
        <v>94.7</v>
      </c>
      <c r="DQ130" s="36">
        <f t="shared" si="175"/>
        <v>92.3</v>
      </c>
      <c r="DR130" s="35">
        <v>131</v>
      </c>
      <c r="DS130" s="36">
        <f t="shared" si="176"/>
        <v>59.5</v>
      </c>
      <c r="DT130" s="36">
        <f t="shared" si="177"/>
        <v>68.900000000000006</v>
      </c>
      <c r="DU130" s="36">
        <f t="shared" si="178"/>
        <v>78.3</v>
      </c>
      <c r="DV130" s="36">
        <f t="shared" si="179"/>
        <v>84.3</v>
      </c>
      <c r="DW130" s="36">
        <f t="shared" si="180"/>
        <v>92.8</v>
      </c>
      <c r="DX130" s="36">
        <f t="shared" si="181"/>
        <v>96.3</v>
      </c>
      <c r="DY130" s="36">
        <f t="shared" si="182"/>
        <v>94</v>
      </c>
      <c r="DZ130" s="36">
        <f t="shared" si="183"/>
        <v>90</v>
      </c>
      <c r="EA130" s="35">
        <v>132</v>
      </c>
      <c r="EB130" s="36">
        <f t="shared" si="184"/>
        <v>59.8</v>
      </c>
      <c r="EC130" s="36">
        <f t="shared" si="185"/>
        <v>71.099999999999994</v>
      </c>
      <c r="ED130" s="36">
        <f t="shared" si="186"/>
        <v>80.8</v>
      </c>
      <c r="EE130" s="36">
        <f t="shared" si="187"/>
        <v>88</v>
      </c>
      <c r="EF130" s="36">
        <f t="shared" si="188"/>
        <v>95</v>
      </c>
      <c r="EG130" s="36">
        <f t="shared" si="189"/>
        <v>94.4</v>
      </c>
      <c r="EH130" s="36">
        <f t="shared" si="190"/>
        <v>94.1</v>
      </c>
      <c r="EI130" s="36">
        <f t="shared" si="191"/>
        <v>89</v>
      </c>
      <c r="EJ130" s="35">
        <v>133</v>
      </c>
      <c r="EK130" s="36">
        <f t="shared" si="192"/>
        <v>65.400000000000006</v>
      </c>
      <c r="EL130" s="36">
        <f t="shared" si="193"/>
        <v>77.2</v>
      </c>
      <c r="EM130" s="36">
        <f t="shared" si="194"/>
        <v>84.5</v>
      </c>
      <c r="EN130" s="36">
        <f t="shared" si="195"/>
        <v>89.8</v>
      </c>
      <c r="EO130" s="36">
        <f t="shared" si="196"/>
        <v>95.5</v>
      </c>
      <c r="EP130" s="36">
        <f t="shared" si="197"/>
        <v>94.3</v>
      </c>
      <c r="EQ130" s="36">
        <f t="shared" si="198"/>
        <v>92.5</v>
      </c>
      <c r="ER130" s="36">
        <f t="shared" si="199"/>
        <v>88.8</v>
      </c>
      <c r="ES130" s="35">
        <v>134</v>
      </c>
      <c r="ET130" s="36">
        <f t="shared" si="200"/>
        <v>65.3</v>
      </c>
      <c r="EU130" s="36">
        <f t="shared" si="201"/>
        <v>77.400000000000006</v>
      </c>
      <c r="EV130" s="36">
        <f t="shared" si="202"/>
        <v>86.5</v>
      </c>
      <c r="EW130" s="36">
        <f t="shared" si="203"/>
        <v>92.5</v>
      </c>
      <c r="EX130" s="36">
        <f t="shared" si="204"/>
        <v>96.4</v>
      </c>
      <c r="EY130" s="36">
        <f t="shared" si="205"/>
        <v>93</v>
      </c>
      <c r="EZ130" s="36">
        <f t="shared" si="206"/>
        <v>90.4</v>
      </c>
      <c r="FA130" s="36">
        <f t="shared" si="207"/>
        <v>83.7</v>
      </c>
      <c r="FB130" s="35">
        <v>135</v>
      </c>
      <c r="FC130" s="36">
        <f t="shared" si="208"/>
        <v>70.7</v>
      </c>
      <c r="FD130" s="36">
        <f t="shared" si="209"/>
        <v>82</v>
      </c>
      <c r="FE130" s="36">
        <f t="shared" si="210"/>
        <v>89.3</v>
      </c>
      <c r="FF130" s="36">
        <f t="shared" si="211"/>
        <v>93.3</v>
      </c>
      <c r="FG130" s="36">
        <f t="shared" si="212"/>
        <v>95.5</v>
      </c>
      <c r="FH130" s="36">
        <f t="shared" si="213"/>
        <v>93</v>
      </c>
      <c r="FI130" s="36">
        <f t="shared" si="214"/>
        <v>90.1</v>
      </c>
      <c r="FJ130" s="36">
        <f t="shared" si="215"/>
        <v>83</v>
      </c>
      <c r="FK130" s="35">
        <v>136</v>
      </c>
      <c r="FL130" s="36">
        <f t="shared" si="216"/>
        <v>75.599999999999994</v>
      </c>
      <c r="FM130" s="36">
        <f t="shared" si="217"/>
        <v>84.2</v>
      </c>
      <c r="FN130" s="36">
        <f t="shared" si="218"/>
        <v>90.1</v>
      </c>
      <c r="FO130" s="36">
        <f t="shared" si="219"/>
        <v>93.6</v>
      </c>
      <c r="FP130" s="36">
        <f t="shared" si="220"/>
        <v>96.2</v>
      </c>
      <c r="FQ130" s="36">
        <f t="shared" si="221"/>
        <v>91.3</v>
      </c>
      <c r="FR130" s="36">
        <f t="shared" si="222"/>
        <v>87.9</v>
      </c>
      <c r="FS130" s="36">
        <f t="shared" si="223"/>
        <v>81.900000000000006</v>
      </c>
      <c r="FT130" s="35">
        <v>137</v>
      </c>
      <c r="FU130" s="36">
        <f t="shared" si="224"/>
        <v>77.599999999999994</v>
      </c>
      <c r="FV130" s="36">
        <f t="shared" si="225"/>
        <v>88</v>
      </c>
      <c r="FW130" s="36">
        <f t="shared" si="226"/>
        <v>93.4</v>
      </c>
      <c r="FX130" s="36">
        <f t="shared" si="227"/>
        <v>93.8</v>
      </c>
      <c r="FY130" s="36">
        <f t="shared" si="228"/>
        <v>94.2</v>
      </c>
      <c r="FZ130" s="36">
        <f t="shared" si="229"/>
        <v>91.4</v>
      </c>
      <c r="GA130" s="36">
        <f t="shared" si="230"/>
        <v>87.9</v>
      </c>
      <c r="GB130" s="36">
        <f t="shared" si="231"/>
        <v>79.900000000000006</v>
      </c>
      <c r="GC130" s="35">
        <v>130</v>
      </c>
      <c r="GD130" s="36">
        <f t="shared" si="232"/>
        <v>-2.3603849250278586E-2</v>
      </c>
      <c r="GE130" s="36">
        <f t="shared" si="233"/>
        <v>-2.3544224454084883E-2</v>
      </c>
      <c r="GF130" s="35">
        <v>131</v>
      </c>
      <c r="GG130" s="36">
        <f t="shared" si="234"/>
        <v>-1.2384835451356935E-2</v>
      </c>
      <c r="GH130" s="36">
        <f t="shared" si="235"/>
        <v>-1.1998855162644873E-2</v>
      </c>
      <c r="GI130" s="35">
        <v>132</v>
      </c>
      <c r="GJ130" s="36">
        <f t="shared" si="236"/>
        <v>-2.0040529691527809E-2</v>
      </c>
      <c r="GK130" s="36">
        <f t="shared" si="237"/>
        <v>-1.9627671504537147E-2</v>
      </c>
      <c r="GL130" s="35">
        <v>133</v>
      </c>
      <c r="GM130" s="36">
        <f t="shared" si="238"/>
        <v>-2.9994818512207644E-2</v>
      </c>
      <c r="GN130" s="36">
        <f t="shared" si="239"/>
        <v>-2.8499066434065412E-2</v>
      </c>
      <c r="GO130" s="35">
        <v>134</v>
      </c>
      <c r="GP130" s="36">
        <f t="shared" si="240"/>
        <v>1.1033250097071345E-2</v>
      </c>
      <c r="GQ130" s="36">
        <f t="shared" si="241"/>
        <v>1.2508825519844891E-2</v>
      </c>
      <c r="GR130" s="35">
        <v>135</v>
      </c>
      <c r="GS130" s="36">
        <f t="shared" si="242"/>
        <v>3.2452499206684138E-2</v>
      </c>
      <c r="GT130" s="36">
        <f t="shared" si="243"/>
        <v>3.7596330632538866E-2</v>
      </c>
      <c r="GU130" s="35">
        <v>136</v>
      </c>
      <c r="GV130" s="36">
        <f t="shared" si="244"/>
        <v>4.2495075939370963E-2</v>
      </c>
      <c r="GW130" s="36">
        <f t="shared" si="245"/>
        <v>5.8447665967733542E-2</v>
      </c>
      <c r="GX130" s="35">
        <v>137</v>
      </c>
      <c r="GY130" s="36">
        <f t="shared" si="246"/>
        <v>-2.9037543498589002E-5</v>
      </c>
      <c r="GZ130" s="36">
        <f t="shared" si="247"/>
        <v>2.5034014590687548E-2</v>
      </c>
      <c r="HA130" s="35">
        <v>-1.2</v>
      </c>
      <c r="HB130" s="35">
        <v>-0.49</v>
      </c>
      <c r="HC130" s="35">
        <v>0.14000000000000001</v>
      </c>
      <c r="HD130" s="35">
        <v>1.56</v>
      </c>
      <c r="HE130" s="35">
        <v>-2.98</v>
      </c>
      <c r="HF130" s="35">
        <v>-1.01</v>
      </c>
      <c r="HG130" s="35">
        <v>0.85</v>
      </c>
      <c r="HH130" s="35">
        <v>3.14</v>
      </c>
    </row>
  </sheetData>
  <autoFilter ref="A9:HH18" xr:uid="{00000000-0009-0000-0000-00000D000000}">
    <filterColumn colId="4" showButton="0"/>
    <filterColumn colId="5" showButton="0"/>
    <filterColumn colId="6" showButton="0"/>
    <filterColumn colId="7" showButton="0"/>
    <filterColumn colId="8" showButton="0"/>
    <filterColumn colId="9" showButton="0"/>
    <filterColumn colId="10" showButton="0"/>
    <filterColumn colId="12" showButton="0"/>
    <filterColumn colId="13" showButton="0"/>
    <filterColumn colId="14" showButton="0"/>
    <filterColumn colId="15" showButton="0"/>
    <filterColumn colId="16" showButton="0"/>
    <filterColumn colId="17" showButton="0"/>
    <filterColumn colId="18" showButton="0"/>
    <filterColumn colId="20" showButton="0"/>
    <filterColumn colId="21" showButton="0"/>
    <filterColumn colId="22" showButton="0"/>
    <filterColumn colId="23" showButton="0"/>
    <filterColumn colId="24" showButton="0"/>
    <filterColumn colId="25" showButton="0"/>
    <filterColumn colId="26" showButton="0"/>
    <filterColumn colId="40" showButton="0"/>
    <filterColumn colId="41" showButton="0"/>
    <filterColumn colId="42" showButton="0"/>
    <filterColumn colId="43" showButton="0"/>
    <filterColumn colId="44" showButton="0"/>
    <filterColumn colId="45" showButton="0"/>
    <filterColumn colId="46" showButton="0"/>
    <filterColumn colId="47" showButton="0"/>
    <filterColumn colId="48" showButton="0"/>
    <filterColumn colId="49" showButton="0"/>
    <filterColumn colId="50" showButton="0"/>
    <filterColumn colId="51" showButton="0"/>
    <filterColumn colId="52" showButton="0"/>
    <filterColumn colId="53" showButton="0"/>
    <filterColumn colId="54" showButton="0"/>
    <filterColumn colId="55" showButton="0"/>
    <filterColumn colId="56" showButton="0"/>
    <filterColumn colId="57" showButton="0"/>
    <filterColumn colId="58" showButton="0"/>
    <filterColumn colId="59" showButton="0"/>
    <filterColumn colId="60" showButton="0"/>
    <filterColumn colId="61" showButton="0"/>
    <filterColumn colId="62" showButton="0"/>
    <filterColumn colId="63" showButton="0"/>
    <filterColumn colId="64" showButton="0"/>
    <filterColumn colId="65" showButton="0"/>
    <filterColumn colId="66" showButton="0"/>
    <filterColumn colId="67" showButton="0"/>
    <filterColumn colId="68" showButton="0"/>
    <filterColumn colId="69" showButton="0"/>
    <filterColumn colId="70" showButton="0"/>
    <filterColumn colId="71" showButton="0"/>
    <filterColumn colId="72" showButton="0"/>
    <filterColumn colId="73" showButton="0"/>
    <filterColumn colId="74" showButton="0"/>
    <filterColumn colId="75" showButton="0"/>
    <filterColumn colId="76" showButton="0"/>
    <filterColumn colId="77" showButton="0"/>
    <filterColumn colId="78" showButton="0"/>
    <filterColumn colId="79" showButton="0"/>
    <filterColumn colId="80" showButton="0"/>
    <filterColumn colId="81" showButton="0"/>
    <filterColumn colId="82" showButton="0"/>
    <filterColumn colId="83" showButton="0"/>
    <filterColumn colId="84" showButton="0"/>
    <filterColumn colId="85" showButton="0"/>
    <filterColumn colId="86" showButton="0"/>
    <filterColumn colId="87" showButton="0"/>
    <filterColumn colId="88" showButton="0"/>
    <filterColumn colId="89" showButton="0"/>
    <filterColumn colId="90" showButton="0"/>
    <filterColumn colId="91" showButton="0"/>
    <filterColumn colId="92" showButton="0"/>
    <filterColumn colId="93" showButton="0"/>
    <filterColumn colId="94" showButton="0"/>
    <filterColumn colId="95" showButton="0"/>
    <filterColumn colId="96" showButton="0"/>
    <filterColumn colId="97" showButton="0"/>
    <filterColumn colId="98" showButton="0"/>
    <filterColumn colId="99" showButton="0"/>
    <filterColumn colId="100" showButton="0"/>
    <filterColumn colId="101" showButton="0"/>
    <filterColumn colId="102" showButton="0"/>
    <filterColumn colId="103" showButton="0"/>
    <filterColumn colId="104" showButton="0"/>
    <filterColumn colId="105" showButton="0"/>
    <filterColumn colId="106" showButton="0"/>
    <filterColumn colId="107" showButton="0"/>
    <filterColumn colId="108" showButton="0"/>
    <filterColumn colId="109" showButton="0"/>
    <filterColumn colId="110" showButton="0"/>
    <filterColumn colId="112" showButton="0"/>
    <filterColumn colId="113" showButton="0"/>
    <filterColumn colId="114" showButton="0"/>
    <filterColumn colId="115" showButton="0"/>
    <filterColumn colId="116" showButton="0"/>
    <filterColumn colId="117" showButton="0"/>
    <filterColumn colId="118" showButton="0"/>
    <filterColumn colId="119" showButton="0"/>
    <filterColumn colId="120" showButton="0"/>
    <filterColumn colId="121" showButton="0"/>
    <filterColumn colId="122" showButton="0"/>
    <filterColumn colId="123" showButton="0"/>
    <filterColumn colId="124" showButton="0"/>
    <filterColumn colId="125" showButton="0"/>
    <filterColumn colId="126" showButton="0"/>
    <filterColumn colId="127" showButton="0"/>
    <filterColumn colId="128" showButton="0"/>
    <filterColumn colId="129" showButton="0"/>
    <filterColumn colId="130" showButton="0"/>
    <filterColumn colId="131" showButton="0"/>
    <filterColumn colId="132" showButton="0"/>
    <filterColumn colId="133" showButton="0"/>
    <filterColumn colId="134" showButton="0"/>
    <filterColumn colId="135" showButton="0"/>
    <filterColumn colId="136" showButton="0"/>
    <filterColumn colId="137" showButton="0"/>
    <filterColumn colId="138" showButton="0"/>
    <filterColumn colId="139" showButton="0"/>
    <filterColumn colId="140" showButton="0"/>
    <filterColumn colId="141" showButton="0"/>
    <filterColumn colId="142" showButton="0"/>
    <filterColumn colId="143" showButton="0"/>
    <filterColumn colId="144" showButton="0"/>
    <filterColumn colId="145" showButton="0"/>
    <filterColumn colId="146" showButton="0"/>
    <filterColumn colId="147" showButton="0"/>
    <filterColumn colId="148" showButton="0"/>
    <filterColumn colId="149" showButton="0"/>
    <filterColumn colId="150" showButton="0"/>
    <filterColumn colId="151" showButton="0"/>
    <filterColumn colId="152" showButton="0"/>
    <filterColumn colId="153" showButton="0"/>
    <filterColumn colId="154" showButton="0"/>
    <filterColumn colId="155" showButton="0"/>
    <filterColumn colId="156" showButton="0"/>
    <filterColumn colId="157" showButton="0"/>
    <filterColumn colId="158" showButton="0"/>
    <filterColumn colId="159" showButton="0"/>
    <filterColumn colId="160" showButton="0"/>
    <filterColumn colId="161" showButton="0"/>
    <filterColumn colId="162" showButton="0"/>
    <filterColumn colId="163" showButton="0"/>
    <filterColumn colId="164" showButton="0"/>
    <filterColumn colId="165" showButton="0"/>
    <filterColumn colId="166" showButton="0"/>
    <filterColumn colId="167" showButton="0"/>
    <filterColumn colId="168" showButton="0"/>
    <filterColumn colId="169" showButton="0"/>
    <filterColumn colId="170" showButton="0"/>
    <filterColumn colId="171" showButton="0"/>
    <filterColumn colId="172" showButton="0"/>
    <filterColumn colId="173" showButton="0"/>
    <filterColumn colId="174" showButton="0"/>
    <filterColumn colId="175" showButton="0"/>
    <filterColumn colId="176" showButton="0"/>
    <filterColumn colId="177" showButton="0"/>
    <filterColumn colId="178" showButton="0"/>
    <filterColumn colId="179" showButton="0"/>
    <filterColumn colId="180" showButton="0"/>
    <filterColumn colId="181" showButton="0"/>
    <filterColumn colId="182" showButton="0"/>
    <filterColumn colId="208" showButton="0"/>
    <filterColumn colId="209" showButton="0"/>
    <filterColumn colId="210" showButton="0"/>
    <filterColumn colId="211" showButton="0"/>
    <filterColumn colId="212" showButton="0"/>
    <filterColumn colId="213" showButton="0"/>
    <filterColumn colId="214" showButton="0"/>
  </autoFilter>
  <mergeCells count="6">
    <mergeCell ref="HA9:HH9"/>
    <mergeCell ref="E9:L9"/>
    <mergeCell ref="M9:T9"/>
    <mergeCell ref="U9:AB9"/>
    <mergeCell ref="AO9:DH9"/>
    <mergeCell ref="DI9:GB9"/>
  </mergeCells>
  <conditionalFormatting sqref="E11:E27 E30:E56 E65:E1048576">
    <cfRule type="cellIs" dxfId="16" priority="15" operator="equal">
      <formula>$F11</formula>
    </cfRule>
  </conditionalFormatting>
  <conditionalFormatting sqref="E28">
    <cfRule type="cellIs" dxfId="15" priority="13" operator="equal">
      <formula>$F28</formula>
    </cfRule>
  </conditionalFormatting>
  <conditionalFormatting sqref="E29">
    <cfRule type="cellIs" dxfId="14" priority="12" operator="equal">
      <formula>$F29</formula>
    </cfRule>
  </conditionalFormatting>
  <conditionalFormatting sqref="E57:E58">
    <cfRule type="cellIs" dxfId="13" priority="11" operator="equal">
      <formula>$F57</formula>
    </cfRule>
  </conditionalFormatting>
  <conditionalFormatting sqref="E59">
    <cfRule type="cellIs" dxfId="12" priority="10" operator="equal">
      <formula>$F59</formula>
    </cfRule>
  </conditionalFormatting>
  <conditionalFormatting sqref="E60">
    <cfRule type="cellIs" dxfId="11" priority="9" operator="equal">
      <formula>$F60</formula>
    </cfRule>
  </conditionalFormatting>
  <conditionalFormatting sqref="E61">
    <cfRule type="cellIs" dxfId="10" priority="8" operator="equal">
      <formula>$F61</formula>
    </cfRule>
  </conditionalFormatting>
  <conditionalFormatting sqref="E62">
    <cfRule type="cellIs" dxfId="9" priority="7" operator="equal">
      <formula>$F62</formula>
    </cfRule>
  </conditionalFormatting>
  <conditionalFormatting sqref="E63">
    <cfRule type="cellIs" dxfId="8" priority="6" operator="equal">
      <formula>$F63</formula>
    </cfRule>
  </conditionalFormatting>
  <conditionalFormatting sqref="E64">
    <cfRule type="cellIs" dxfId="7" priority="5" operator="equal">
      <formula>$F64</formula>
    </cfRule>
  </conditionalFormatting>
  <conditionalFormatting sqref="C11:C130">
    <cfRule type="cellIs" dxfId="6" priority="1" operator="equal">
      <formula>"SIN REGISTRO ISPCh"</formula>
    </cfRule>
    <cfRule type="cellIs" dxfId="5" priority="2" operator="equal">
      <formula>"REGISTRO ISPCh"</formula>
    </cfRule>
    <cfRule type="cellIs" dxfId="4" priority="3" operator="equal">
      <formula>"VIGENTE"</formula>
    </cfRule>
    <cfRule type="cellIs" dxfId="3" priority="4" operator="equal">
      <formula>"NO VIGENTE"</formula>
    </cfRule>
  </conditionalFormatting>
  <pageMargins left="0.7" right="0.7" top="0.75" bottom="0.75" header="0.3" footer="0.3"/>
  <pageSetup orientation="portrait" copies="2"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3">
    <tabColor rgb="FF0A7E3F"/>
  </sheetPr>
  <dimension ref="A1:G80"/>
  <sheetViews>
    <sheetView workbookViewId="0">
      <selection activeCell="F3" sqref="F3"/>
    </sheetView>
  </sheetViews>
  <sheetFormatPr baseColWidth="10" defaultRowHeight="15" x14ac:dyDescent="0.25"/>
  <cols>
    <col min="1" max="1" width="2.7109375" style="132" customWidth="1"/>
    <col min="2" max="2" width="14.7109375" style="133" customWidth="1"/>
    <col min="3" max="3" width="16.7109375" style="133" customWidth="1"/>
    <col min="4" max="4" width="7.7109375" style="132" customWidth="1"/>
    <col min="5" max="5" width="8.7109375" style="132" customWidth="1"/>
    <col min="6" max="6" width="18.7109375" style="132" customWidth="1"/>
    <col min="7" max="7" width="30.7109375" style="132" customWidth="1"/>
  </cols>
  <sheetData>
    <row r="1" spans="1:7" ht="33.950000000000003" customHeight="1" x14ac:dyDescent="0.25">
      <c r="A1" s="174" t="s">
        <v>9</v>
      </c>
      <c r="B1" s="174" t="s">
        <v>0</v>
      </c>
      <c r="C1" s="174" t="s">
        <v>1</v>
      </c>
      <c r="D1" s="174" t="s">
        <v>234</v>
      </c>
      <c r="E1" s="174" t="s">
        <v>222</v>
      </c>
      <c r="F1" s="174" t="s">
        <v>16</v>
      </c>
      <c r="G1" s="174" t="s">
        <v>887</v>
      </c>
    </row>
    <row r="2" spans="1:7" ht="65.099999999999994" customHeight="1" x14ac:dyDescent="0.25">
      <c r="A2" s="175">
        <v>1</v>
      </c>
      <c r="B2" s="175" t="s">
        <v>13</v>
      </c>
      <c r="C2" s="175" t="s">
        <v>126</v>
      </c>
      <c r="D2" s="175">
        <v>0.3</v>
      </c>
      <c r="E2" s="176" t="s">
        <v>888</v>
      </c>
      <c r="F2" s="175" t="s">
        <v>885</v>
      </c>
      <c r="G2" s="175" t="s">
        <v>886</v>
      </c>
    </row>
    <row r="3" spans="1:7" ht="65.099999999999994" customHeight="1" x14ac:dyDescent="0.25">
      <c r="A3" s="175">
        <v>2</v>
      </c>
      <c r="B3" s="175" t="s">
        <v>875</v>
      </c>
      <c r="C3" s="175" t="s">
        <v>126</v>
      </c>
      <c r="D3" s="175">
        <v>1</v>
      </c>
      <c r="E3" s="180" t="s">
        <v>1013</v>
      </c>
      <c r="F3" s="175" t="s">
        <v>1014</v>
      </c>
      <c r="G3" s="175" t="s">
        <v>1015</v>
      </c>
    </row>
    <row r="4" spans="1:7" ht="65.099999999999994" customHeight="1" x14ac:dyDescent="0.25">
      <c r="A4" s="175">
        <v>3</v>
      </c>
      <c r="B4" s="175" t="s">
        <v>73</v>
      </c>
      <c r="C4" s="175" t="s">
        <v>126</v>
      </c>
      <c r="D4" s="175">
        <v>10.1</v>
      </c>
      <c r="E4" s="181" t="s">
        <v>1016</v>
      </c>
      <c r="F4" s="175" t="s">
        <v>1017</v>
      </c>
      <c r="G4" s="175" t="s">
        <v>1018</v>
      </c>
    </row>
    <row r="5" spans="1:7" ht="65.099999999999994" customHeight="1" x14ac:dyDescent="0.25">
      <c r="A5" s="175">
        <v>4</v>
      </c>
      <c r="B5" s="175" t="s">
        <v>73</v>
      </c>
      <c r="C5" s="175" t="s">
        <v>138</v>
      </c>
      <c r="D5" s="175">
        <v>0.3</v>
      </c>
      <c r="E5" s="176" t="s">
        <v>888</v>
      </c>
      <c r="F5" s="175" t="s">
        <v>885</v>
      </c>
      <c r="G5" s="175" t="s">
        <v>886</v>
      </c>
    </row>
    <row r="6" spans="1:7" ht="65.099999999999994" customHeight="1" x14ac:dyDescent="0.25">
      <c r="A6" s="175">
        <v>5</v>
      </c>
      <c r="B6" s="175" t="s">
        <v>875</v>
      </c>
      <c r="C6" s="175" t="s">
        <v>878</v>
      </c>
      <c r="D6" s="175">
        <v>0.4</v>
      </c>
      <c r="E6" s="176" t="s">
        <v>888</v>
      </c>
      <c r="F6" s="175" t="s">
        <v>885</v>
      </c>
      <c r="G6" s="175" t="s">
        <v>886</v>
      </c>
    </row>
    <row r="7" spans="1:7" ht="65.099999999999994" customHeight="1" x14ac:dyDescent="0.25">
      <c r="A7" s="134"/>
      <c r="B7" s="135"/>
      <c r="C7" s="135"/>
      <c r="D7" s="134"/>
      <c r="E7" s="134"/>
      <c r="F7" s="134"/>
      <c r="G7" s="134"/>
    </row>
    <row r="8" spans="1:7" ht="65.099999999999994" customHeight="1" x14ac:dyDescent="0.25"/>
    <row r="9" spans="1:7" ht="65.099999999999994" customHeight="1" x14ac:dyDescent="0.25"/>
    <row r="10" spans="1:7" ht="65.099999999999994" customHeight="1" x14ac:dyDescent="0.25"/>
    <row r="11" spans="1:7" ht="65.099999999999994" customHeight="1" x14ac:dyDescent="0.25"/>
    <row r="12" spans="1:7" ht="65.099999999999994" customHeight="1" x14ac:dyDescent="0.25"/>
    <row r="13" spans="1:7" ht="65.099999999999994" customHeight="1" x14ac:dyDescent="0.25"/>
    <row r="14" spans="1:7" ht="65.099999999999994" customHeight="1" x14ac:dyDescent="0.25"/>
    <row r="15" spans="1:7" ht="65.099999999999994" customHeight="1" x14ac:dyDescent="0.25"/>
    <row r="16" spans="1:7" ht="65.099999999999994" customHeight="1" x14ac:dyDescent="0.25"/>
    <row r="17" ht="65.099999999999994" customHeight="1" x14ac:dyDescent="0.25"/>
    <row r="18" ht="65.099999999999994" customHeight="1" x14ac:dyDescent="0.25"/>
    <row r="19" ht="65.099999999999994" customHeight="1" x14ac:dyDescent="0.25"/>
    <row r="20" ht="65.099999999999994" customHeight="1" x14ac:dyDescent="0.25"/>
    <row r="21" ht="65.099999999999994" customHeight="1" x14ac:dyDescent="0.25"/>
    <row r="22" ht="65.099999999999994" customHeight="1" x14ac:dyDescent="0.25"/>
    <row r="23" ht="65.099999999999994" customHeight="1" x14ac:dyDescent="0.25"/>
    <row r="24" ht="65.099999999999994" customHeight="1" x14ac:dyDescent="0.25"/>
    <row r="25" ht="65.099999999999994" customHeight="1" x14ac:dyDescent="0.25"/>
    <row r="26" ht="65.099999999999994" customHeight="1" x14ac:dyDescent="0.25"/>
    <row r="27" ht="65.099999999999994" customHeight="1" x14ac:dyDescent="0.25"/>
    <row r="28" ht="65.099999999999994" customHeight="1" x14ac:dyDescent="0.25"/>
    <row r="29" ht="65.099999999999994" customHeight="1" x14ac:dyDescent="0.25"/>
    <row r="30" ht="65.099999999999994" customHeight="1" x14ac:dyDescent="0.25"/>
    <row r="31" ht="65.099999999999994" customHeight="1" x14ac:dyDescent="0.25"/>
    <row r="32" ht="65.099999999999994" customHeight="1" x14ac:dyDescent="0.25"/>
    <row r="33" ht="65.099999999999994" customHeight="1" x14ac:dyDescent="0.25"/>
    <row r="34" ht="65.099999999999994" customHeight="1" x14ac:dyDescent="0.25"/>
    <row r="35" ht="65.099999999999994" customHeight="1" x14ac:dyDescent="0.25"/>
    <row r="36" ht="65.099999999999994" customHeight="1" x14ac:dyDescent="0.25"/>
    <row r="37" ht="65.099999999999994" customHeight="1" x14ac:dyDescent="0.25"/>
    <row r="38" ht="65.099999999999994" customHeight="1" x14ac:dyDescent="0.25"/>
    <row r="39" ht="65.099999999999994" customHeight="1" x14ac:dyDescent="0.25"/>
    <row r="40" ht="65.099999999999994" customHeight="1" x14ac:dyDescent="0.25"/>
    <row r="41" ht="65.099999999999994" customHeight="1" x14ac:dyDescent="0.25"/>
    <row r="42" ht="65.099999999999994" customHeight="1" x14ac:dyDescent="0.25"/>
    <row r="43" ht="65.099999999999994" customHeight="1" x14ac:dyDescent="0.25"/>
    <row r="44" ht="65.099999999999994" customHeight="1" x14ac:dyDescent="0.25"/>
    <row r="45" ht="65.099999999999994" customHeight="1" x14ac:dyDescent="0.25"/>
    <row r="46" ht="65.099999999999994" customHeight="1" x14ac:dyDescent="0.25"/>
    <row r="47" ht="65.099999999999994" customHeight="1" x14ac:dyDescent="0.25"/>
    <row r="48" ht="65.099999999999994" customHeight="1" x14ac:dyDescent="0.25"/>
    <row r="49" ht="65.099999999999994" customHeight="1" x14ac:dyDescent="0.25"/>
    <row r="50" ht="65.099999999999994" customHeight="1" x14ac:dyDescent="0.25"/>
    <row r="51" ht="65.099999999999994" customHeight="1" x14ac:dyDescent="0.25"/>
    <row r="52" ht="65.099999999999994" customHeight="1" x14ac:dyDescent="0.25"/>
    <row r="53" ht="65.099999999999994" customHeight="1" x14ac:dyDescent="0.25"/>
    <row r="54" ht="65.099999999999994" customHeight="1" x14ac:dyDescent="0.25"/>
    <row r="55" ht="65.099999999999994" customHeight="1" x14ac:dyDescent="0.25"/>
    <row r="56" ht="65.099999999999994" customHeight="1" x14ac:dyDescent="0.25"/>
    <row r="57" ht="65.099999999999994" customHeight="1" x14ac:dyDescent="0.25"/>
    <row r="58" ht="65.099999999999994" customHeight="1" x14ac:dyDescent="0.25"/>
    <row r="59" ht="65.099999999999994" customHeight="1" x14ac:dyDescent="0.25"/>
    <row r="60" ht="65.099999999999994" customHeight="1" x14ac:dyDescent="0.25"/>
    <row r="61" ht="65.099999999999994" customHeight="1" x14ac:dyDescent="0.25"/>
    <row r="62" ht="65.099999999999994" customHeight="1" x14ac:dyDescent="0.25"/>
    <row r="63" ht="65.099999999999994" customHeight="1" x14ac:dyDescent="0.25"/>
    <row r="64" ht="65.099999999999994" customHeight="1" x14ac:dyDescent="0.25"/>
    <row r="65" ht="65.099999999999994" customHeight="1" x14ac:dyDescent="0.25"/>
    <row r="66" ht="65.099999999999994" customHeight="1" x14ac:dyDescent="0.25"/>
    <row r="67" ht="65.099999999999994" customHeight="1" x14ac:dyDescent="0.25"/>
    <row r="68" ht="65.099999999999994" customHeight="1" x14ac:dyDescent="0.25"/>
    <row r="69" ht="65.099999999999994" customHeight="1" x14ac:dyDescent="0.25"/>
    <row r="70" ht="65.099999999999994" customHeight="1" x14ac:dyDescent="0.25"/>
    <row r="71" ht="65.099999999999994" customHeight="1" x14ac:dyDescent="0.25"/>
    <row r="72" ht="65.099999999999994" customHeight="1" x14ac:dyDescent="0.25"/>
    <row r="73" ht="65.099999999999994" customHeight="1" x14ac:dyDescent="0.25"/>
    <row r="74" ht="65.099999999999994" customHeight="1" x14ac:dyDescent="0.25"/>
    <row r="75" ht="65.099999999999994" customHeight="1" x14ac:dyDescent="0.25"/>
    <row r="76" ht="65.099999999999994" customHeight="1" x14ac:dyDescent="0.25"/>
    <row r="77" ht="65.099999999999994" customHeight="1" x14ac:dyDescent="0.25"/>
    <row r="78" ht="65.099999999999994" customHeight="1" x14ac:dyDescent="0.25"/>
    <row r="79" ht="65.099999999999994" customHeight="1" x14ac:dyDescent="0.25"/>
    <row r="80" ht="65.099999999999994" customHeight="1" x14ac:dyDescent="0.25"/>
  </sheetData>
  <pageMargins left="0.7" right="0.7" top="0.75" bottom="0.75" header="0.3" footer="0.3"/>
  <pageSetup orientation="portrait" horizontalDpi="300" verticalDpi="300" r:id="rId1"/>
  <drawing r:id="rId2"/>
  <legacyDrawing r:id="rId3"/>
  <controls>
    <mc:AlternateContent xmlns:mc="http://schemas.openxmlformats.org/markup-compatibility/2006">
      <mc:Choice Requires="x14">
        <control shapeId="41985" r:id="rId4" name="CommandButton1">
          <controlPr defaultSize="0" autoLine="0" r:id="rId5">
            <anchor moveWithCells="1">
              <from>
                <xdr:col>8</xdr:col>
                <xdr:colOff>190500</xdr:colOff>
                <xdr:row>0</xdr:row>
                <xdr:rowOff>0</xdr:rowOff>
              </from>
              <to>
                <xdr:col>12</xdr:col>
                <xdr:colOff>476250</xdr:colOff>
                <xdr:row>1</xdr:row>
                <xdr:rowOff>123825</xdr:rowOff>
              </to>
            </anchor>
          </controlPr>
        </control>
      </mc:Choice>
      <mc:Fallback>
        <control shapeId="41985" r:id="rId4" name="CommandButton1"/>
      </mc:Fallback>
    </mc:AlternateContent>
  </control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
    <tabColor theme="5" tint="0.39997558519241921"/>
  </sheetPr>
  <dimension ref="A2:K102"/>
  <sheetViews>
    <sheetView workbookViewId="0">
      <selection activeCell="F13" sqref="F13"/>
    </sheetView>
  </sheetViews>
  <sheetFormatPr baseColWidth="10" defaultRowHeight="15" x14ac:dyDescent="0.25"/>
  <cols>
    <col min="1" max="1" width="4.42578125" customWidth="1"/>
    <col min="2" max="2" width="37.28515625" bestFit="1" customWidth="1"/>
    <col min="3" max="3" width="44.7109375" customWidth="1"/>
    <col min="4" max="4" width="9.140625" customWidth="1"/>
  </cols>
  <sheetData>
    <row r="2" spans="1:11" x14ac:dyDescent="0.25">
      <c r="A2" s="3" t="s">
        <v>9</v>
      </c>
      <c r="B2" s="3" t="s">
        <v>100</v>
      </c>
      <c r="C2" s="3" t="s">
        <v>101</v>
      </c>
    </row>
    <row r="3" spans="1:11" ht="15.75" x14ac:dyDescent="0.25">
      <c r="A3" s="4">
        <v>1</v>
      </c>
      <c r="B3" s="60" t="s">
        <v>102</v>
      </c>
      <c r="C3" s="5" t="str">
        <f>Empresa!B4</f>
        <v>Ingenieria AVA Montajes Ltda</v>
      </c>
    </row>
    <row r="4" spans="1:11" x14ac:dyDescent="0.25">
      <c r="A4" s="4">
        <v>2</v>
      </c>
      <c r="B4" s="53" t="s">
        <v>103</v>
      </c>
      <c r="C4" s="5" t="str">
        <f>Empresa!B10</f>
        <v>76.214.280-5</v>
      </c>
    </row>
    <row r="5" spans="1:11" x14ac:dyDescent="0.25">
      <c r="A5" s="4">
        <v>3</v>
      </c>
      <c r="B5" s="52" t="s">
        <v>104</v>
      </c>
      <c r="C5" s="56" t="s">
        <v>88</v>
      </c>
    </row>
    <row r="6" spans="1:11" x14ac:dyDescent="0.25">
      <c r="A6" s="4">
        <v>4</v>
      </c>
      <c r="B6" s="53" t="s">
        <v>105</v>
      </c>
      <c r="C6" s="56" t="s">
        <v>98</v>
      </c>
    </row>
    <row r="7" spans="1:11" x14ac:dyDescent="0.25">
      <c r="A7" s="4">
        <v>5</v>
      </c>
      <c r="B7" s="53" t="s">
        <v>115</v>
      </c>
      <c r="C7" s="56" t="s">
        <v>116</v>
      </c>
    </row>
    <row r="8" spans="1:11" x14ac:dyDescent="0.25">
      <c r="A8" s="4">
        <v>6</v>
      </c>
      <c r="B8" s="52" t="s">
        <v>108</v>
      </c>
      <c r="C8" s="59" t="s">
        <v>109</v>
      </c>
      <c r="E8" s="44"/>
      <c r="F8" s="45" t="s">
        <v>80</v>
      </c>
      <c r="G8" s="66"/>
      <c r="H8" s="66"/>
      <c r="I8" s="66"/>
      <c r="J8" s="66"/>
      <c r="K8" s="67"/>
    </row>
    <row r="9" spans="1:11" x14ac:dyDescent="0.25">
      <c r="A9" s="4">
        <v>7</v>
      </c>
      <c r="B9" s="53" t="s">
        <v>106</v>
      </c>
      <c r="C9" s="58" t="str">
        <f>Empresa!B11</f>
        <v>l88</v>
      </c>
      <c r="E9" s="2"/>
      <c r="F9" s="380" t="s">
        <v>244</v>
      </c>
      <c r="G9" s="381"/>
      <c r="H9" s="381"/>
      <c r="I9" s="381"/>
      <c r="J9" s="381"/>
      <c r="K9" s="382"/>
    </row>
    <row r="10" spans="1:11" x14ac:dyDescent="0.25">
      <c r="A10" s="4">
        <v>8</v>
      </c>
      <c r="B10" s="53"/>
      <c r="C10" s="55"/>
    </row>
    <row r="11" spans="1:11" x14ac:dyDescent="0.25">
      <c r="A11" s="4">
        <v>9</v>
      </c>
      <c r="B11" s="52" t="s">
        <v>107</v>
      </c>
      <c r="C11" s="57">
        <v>41715</v>
      </c>
    </row>
    <row r="12" spans="1:11" x14ac:dyDescent="0.25">
      <c r="A12" s="4">
        <v>10</v>
      </c>
      <c r="B12" s="53" t="s">
        <v>110</v>
      </c>
      <c r="C12" s="5" t="str">
        <f>Empresa!B7</f>
        <v>Autopista Concepción – Talcahuano N° 8696 Edifcio Bio Bio Oficina 713, 714/SECTOR LA NEGRA S/N LOTE 1 y 2</v>
      </c>
    </row>
    <row r="13" spans="1:11" x14ac:dyDescent="0.25">
      <c r="A13" s="4">
        <v>11</v>
      </c>
      <c r="B13" s="53" t="s">
        <v>111</v>
      </c>
      <c r="C13" s="5" t="str">
        <f>Empresa!B8</f>
        <v>Hualpen/ Antofagasta</v>
      </c>
    </row>
    <row r="14" spans="1:11" x14ac:dyDescent="0.25">
      <c r="A14" s="4">
        <v>12</v>
      </c>
      <c r="B14" s="72" t="s">
        <v>187</v>
      </c>
      <c r="C14" s="5" t="str">
        <f>Empresa!B9</f>
        <v>Alejandro Nataniel Vega Vallejos</v>
      </c>
    </row>
    <row r="15" spans="1:11" x14ac:dyDescent="0.25">
      <c r="A15" s="4">
        <v>13</v>
      </c>
      <c r="B15" s="72" t="s">
        <v>207</v>
      </c>
      <c r="C15" s="5" t="str">
        <f>Empresa!B5</f>
        <v>OBRAS DE INGENIERÍA</v>
      </c>
    </row>
    <row r="16" spans="1:11" x14ac:dyDescent="0.25">
      <c r="A16" s="4">
        <v>14</v>
      </c>
      <c r="B16" s="53" t="s">
        <v>133</v>
      </c>
      <c r="C16" s="57" t="s">
        <v>132</v>
      </c>
    </row>
    <row r="17" spans="1:3" x14ac:dyDescent="0.25">
      <c r="A17" s="4">
        <v>15</v>
      </c>
      <c r="B17" s="53" t="s">
        <v>134</v>
      </c>
      <c r="C17" s="57" t="s">
        <v>135</v>
      </c>
    </row>
    <row r="18" spans="1:3" ht="60.75" x14ac:dyDescent="0.25">
      <c r="A18" s="4">
        <v>16</v>
      </c>
      <c r="B18" s="72" t="s">
        <v>149</v>
      </c>
      <c r="C18" s="79" t="s">
        <v>150</v>
      </c>
    </row>
    <row r="19" spans="1:3" x14ac:dyDescent="0.25">
      <c r="A19" s="4">
        <v>17</v>
      </c>
      <c r="B19" s="72" t="s">
        <v>160</v>
      </c>
      <c r="C19" s="5" t="str">
        <f>Empresa!A50</f>
        <v>OO.CC</v>
      </c>
    </row>
    <row r="20" spans="1:3" x14ac:dyDescent="0.25">
      <c r="A20" s="4">
        <v>18</v>
      </c>
      <c r="B20" s="72" t="s">
        <v>161</v>
      </c>
      <c r="C20" s="82" t="str">
        <f>Empresa!B50</f>
        <v>Uso de herramientas electricas (uso de sierra)</v>
      </c>
    </row>
    <row r="21" spans="1:3" x14ac:dyDescent="0.25">
      <c r="A21" s="4">
        <v>19</v>
      </c>
      <c r="B21" s="72" t="s">
        <v>164</v>
      </c>
      <c r="C21" s="82" t="str">
        <f>Empresa!A51</f>
        <v>Supervision</v>
      </c>
    </row>
    <row r="22" spans="1:3" x14ac:dyDescent="0.25">
      <c r="A22" s="4">
        <v>20</v>
      </c>
      <c r="B22" s="72" t="s">
        <v>165</v>
      </c>
      <c r="C22" s="82" t="str">
        <f>Empresa!B51</f>
        <v xml:space="preserve">Supervision en terreno </v>
      </c>
    </row>
    <row r="23" spans="1:3" x14ac:dyDescent="0.25">
      <c r="A23" s="4">
        <v>21</v>
      </c>
      <c r="B23" s="72" t="s">
        <v>166</v>
      </c>
      <c r="C23" s="85" t="str">
        <f>Empresa!A52</f>
        <v>OO.CC</v>
      </c>
    </row>
    <row r="24" spans="1:3" x14ac:dyDescent="0.25">
      <c r="A24" s="4">
        <v>22</v>
      </c>
      <c r="B24" s="72" t="s">
        <v>167</v>
      </c>
      <c r="C24" s="85" t="str">
        <f>Empresa!B52</f>
        <v>Uso de herramientas electricas.</v>
      </c>
    </row>
    <row r="25" spans="1:3" x14ac:dyDescent="0.25">
      <c r="A25" s="4">
        <v>23</v>
      </c>
      <c r="B25" s="72" t="s">
        <v>168</v>
      </c>
      <c r="C25" s="85" t="str">
        <f>Empresa!A53</f>
        <v>OO.CC</v>
      </c>
    </row>
    <row r="26" spans="1:3" x14ac:dyDescent="0.25">
      <c r="A26" s="4">
        <v>24</v>
      </c>
      <c r="B26" s="72" t="s">
        <v>169</v>
      </c>
      <c r="C26" s="85" t="str">
        <f>Empresa!B53</f>
        <v>Uso de herramientas electricas.</v>
      </c>
    </row>
    <row r="27" spans="1:3" x14ac:dyDescent="0.25">
      <c r="A27" s="4">
        <v>25</v>
      </c>
      <c r="B27" s="72" t="s">
        <v>170</v>
      </c>
      <c r="C27" s="85" t="str">
        <f>Empresa!A54</f>
        <v>OO.CC</v>
      </c>
    </row>
    <row r="28" spans="1:3" x14ac:dyDescent="0.25">
      <c r="A28" s="4">
        <v>26</v>
      </c>
      <c r="B28" s="72" t="s">
        <v>171</v>
      </c>
      <c r="C28" s="85" t="str">
        <f>Empresa!B54</f>
        <v>Uso de herramientas electricas.</v>
      </c>
    </row>
    <row r="29" spans="1:3" x14ac:dyDescent="0.25">
      <c r="A29" s="4">
        <v>27</v>
      </c>
      <c r="B29" s="72" t="s">
        <v>162</v>
      </c>
      <c r="C29" s="85" t="str">
        <f>Empresa!A40</f>
        <v>area 9200 y 9300</v>
      </c>
    </row>
    <row r="30" spans="1:3" x14ac:dyDescent="0.25">
      <c r="A30" s="4">
        <v>28</v>
      </c>
      <c r="B30" s="72" t="s">
        <v>163</v>
      </c>
      <c r="C30" s="85" t="str">
        <f>Empresa!B40</f>
        <v xml:space="preserve">Recinto abierto en construcción. </v>
      </c>
    </row>
    <row r="31" spans="1:3" x14ac:dyDescent="0.25">
      <c r="A31" s="4">
        <v>29</v>
      </c>
      <c r="B31" s="72" t="s">
        <v>172</v>
      </c>
      <c r="C31" s="85" t="str">
        <f>Empresa!A41</f>
        <v>instalalacion de faena</v>
      </c>
    </row>
    <row r="32" spans="1:3" ht="24.75" x14ac:dyDescent="0.25">
      <c r="A32" s="4">
        <v>30</v>
      </c>
      <c r="B32" s="72" t="s">
        <v>173</v>
      </c>
      <c r="C32" s="85" t="str">
        <f>Empresa!B41</f>
        <v xml:space="preserve">Recinto cerrado, con piso de madera, parcialmente forrados de madera. </v>
      </c>
    </row>
    <row r="33" spans="1:3" x14ac:dyDescent="0.25">
      <c r="A33" s="4">
        <v>31</v>
      </c>
      <c r="B33" s="72" t="s">
        <v>174</v>
      </c>
      <c r="C33" s="85" t="str">
        <f>Empresa!A42</f>
        <v>Sentina</v>
      </c>
    </row>
    <row r="34" spans="1:3" x14ac:dyDescent="0.25">
      <c r="A34" s="4">
        <v>32</v>
      </c>
      <c r="B34" s="72" t="s">
        <v>175</v>
      </c>
      <c r="C34" s="85" t="str">
        <f>Empresa!B42</f>
        <v>Recinto abierto, con piso de tierra</v>
      </c>
    </row>
    <row r="35" spans="1:3" x14ac:dyDescent="0.25">
      <c r="A35" s="4">
        <v>33</v>
      </c>
      <c r="B35" s="72" t="s">
        <v>176</v>
      </c>
      <c r="C35" s="85" t="str">
        <f>Empresa!A43</f>
        <v>patio fierro</v>
      </c>
    </row>
    <row r="36" spans="1:3" x14ac:dyDescent="0.25">
      <c r="A36" s="4">
        <v>34</v>
      </c>
      <c r="B36" s="72" t="s">
        <v>177</v>
      </c>
      <c r="C36" s="85" t="str">
        <f>Empresa!B43</f>
        <v>Recinto abierto, con piso de tierra</v>
      </c>
    </row>
    <row r="37" spans="1:3" x14ac:dyDescent="0.25">
      <c r="A37" s="4">
        <v>35</v>
      </c>
      <c r="B37" s="72" t="s">
        <v>178</v>
      </c>
      <c r="C37" s="85" t="str">
        <f>Empresa!A44</f>
        <v>patio instalacion de faena</v>
      </c>
    </row>
    <row r="38" spans="1:3" x14ac:dyDescent="0.25">
      <c r="A38" s="4">
        <v>36</v>
      </c>
      <c r="B38" s="72" t="s">
        <v>179</v>
      </c>
      <c r="C38" s="85" t="str">
        <f>Empresa!B44</f>
        <v>Recinto abierto, con piso de tierra</v>
      </c>
    </row>
    <row r="39" spans="1:3" x14ac:dyDescent="0.25">
      <c r="A39" s="4">
        <v>37</v>
      </c>
      <c r="B39" s="72" t="s">
        <v>180</v>
      </c>
      <c r="C39" s="86">
        <f>Empresa!B31</f>
        <v>3</v>
      </c>
    </row>
    <row r="40" spans="1:3" x14ac:dyDescent="0.25">
      <c r="A40" s="4">
        <v>38</v>
      </c>
      <c r="B40" s="72" t="s">
        <v>181</v>
      </c>
      <c r="C40" s="87" t="str">
        <f>Empresa!B34</f>
        <v>7:30 a 17:30</v>
      </c>
    </row>
    <row r="41" spans="1:3" x14ac:dyDescent="0.25">
      <c r="A41" s="4">
        <v>39</v>
      </c>
      <c r="B41" s="72" t="s">
        <v>182</v>
      </c>
      <c r="C41" s="87" t="str">
        <f>Empresa!C34</f>
        <v>7:30 a 19:30</v>
      </c>
    </row>
    <row r="42" spans="1:3" x14ac:dyDescent="0.25">
      <c r="A42" s="4">
        <v>40</v>
      </c>
      <c r="B42" s="72" t="s">
        <v>183</v>
      </c>
      <c r="C42" s="87" t="str">
        <f>Empresa!D34</f>
        <v>7:30 a 19:30</v>
      </c>
    </row>
    <row r="43" spans="1:3" x14ac:dyDescent="0.25">
      <c r="A43" s="4">
        <v>41</v>
      </c>
      <c r="B43" s="2"/>
      <c r="C43" s="2"/>
    </row>
    <row r="44" spans="1:3" x14ac:dyDescent="0.25">
      <c r="A44" s="4">
        <v>42</v>
      </c>
      <c r="B44" s="2"/>
      <c r="C44" s="2"/>
    </row>
    <row r="45" spans="1:3" x14ac:dyDescent="0.25">
      <c r="A45" s="4">
        <v>43</v>
      </c>
      <c r="B45" s="2"/>
      <c r="C45" s="2"/>
    </row>
    <row r="46" spans="1:3" x14ac:dyDescent="0.25">
      <c r="A46" s="4">
        <v>44</v>
      </c>
      <c r="B46" s="5"/>
      <c r="C46" s="5"/>
    </row>
    <row r="47" spans="1:3" x14ac:dyDescent="0.25">
      <c r="A47" s="4">
        <v>45</v>
      </c>
      <c r="B47" s="5"/>
      <c r="C47" s="5"/>
    </row>
    <row r="48" spans="1:3" x14ac:dyDescent="0.25">
      <c r="A48" s="4">
        <v>46</v>
      </c>
      <c r="B48" s="5"/>
      <c r="C48" s="5"/>
    </row>
    <row r="49" spans="1:3" x14ac:dyDescent="0.25">
      <c r="A49" s="4">
        <v>47</v>
      </c>
      <c r="B49" s="5"/>
      <c r="C49" s="5"/>
    </row>
    <row r="50" spans="1:3" x14ac:dyDescent="0.25">
      <c r="A50" s="4">
        <v>48</v>
      </c>
      <c r="B50" s="5"/>
      <c r="C50" s="5"/>
    </row>
    <row r="51" spans="1:3" x14ac:dyDescent="0.25">
      <c r="A51" s="4">
        <v>49</v>
      </c>
      <c r="B51" s="5"/>
      <c r="C51" s="5"/>
    </row>
    <row r="52" spans="1:3" x14ac:dyDescent="0.25">
      <c r="A52" s="4">
        <v>50</v>
      </c>
      <c r="B52" s="5"/>
      <c r="C52" s="5"/>
    </row>
    <row r="53" spans="1:3" x14ac:dyDescent="0.25">
      <c r="A53" s="4">
        <v>51</v>
      </c>
      <c r="B53" s="5"/>
      <c r="C53" s="5"/>
    </row>
    <row r="54" spans="1:3" x14ac:dyDescent="0.25">
      <c r="A54" s="4">
        <v>52</v>
      </c>
      <c r="B54" s="5"/>
      <c r="C54" s="5"/>
    </row>
    <row r="55" spans="1:3" x14ac:dyDescent="0.25">
      <c r="A55" s="4">
        <v>53</v>
      </c>
      <c r="B55" s="5"/>
      <c r="C55" s="5"/>
    </row>
    <row r="56" spans="1:3" x14ac:dyDescent="0.25">
      <c r="A56" s="4">
        <v>54</v>
      </c>
      <c r="B56" s="5"/>
      <c r="C56" s="5"/>
    </row>
    <row r="57" spans="1:3" x14ac:dyDescent="0.25">
      <c r="A57" s="4">
        <v>55</v>
      </c>
      <c r="B57" s="5"/>
      <c r="C57" s="5"/>
    </row>
    <row r="58" spans="1:3" x14ac:dyDescent="0.25">
      <c r="A58" s="4">
        <v>56</v>
      </c>
      <c r="B58" s="5"/>
      <c r="C58" s="5"/>
    </row>
    <row r="59" spans="1:3" x14ac:dyDescent="0.25">
      <c r="A59" s="4">
        <v>57</v>
      </c>
      <c r="B59" s="5"/>
      <c r="C59" s="5"/>
    </row>
    <row r="60" spans="1:3" x14ac:dyDescent="0.25">
      <c r="A60" s="4">
        <v>58</v>
      </c>
      <c r="B60" s="5"/>
      <c r="C60" s="5"/>
    </row>
    <row r="61" spans="1:3" x14ac:dyDescent="0.25">
      <c r="A61" s="4">
        <v>59</v>
      </c>
      <c r="B61" s="5"/>
      <c r="C61" s="5"/>
    </row>
    <row r="62" spans="1:3" x14ac:dyDescent="0.25">
      <c r="A62" s="4">
        <v>60</v>
      </c>
      <c r="B62" s="5"/>
      <c r="C62" s="5"/>
    </row>
    <row r="63" spans="1:3" x14ac:dyDescent="0.25">
      <c r="A63" s="4">
        <v>61</v>
      </c>
      <c r="B63" s="5"/>
      <c r="C63" s="5"/>
    </row>
    <row r="64" spans="1:3" x14ac:dyDescent="0.25">
      <c r="A64" s="4">
        <v>62</v>
      </c>
      <c r="B64" s="5"/>
      <c r="C64" s="5"/>
    </row>
    <row r="65" spans="1:3" x14ac:dyDescent="0.25">
      <c r="A65" s="4">
        <v>63</v>
      </c>
      <c r="B65" s="5"/>
      <c r="C65" s="5"/>
    </row>
    <row r="66" spans="1:3" x14ac:dyDescent="0.25">
      <c r="A66" s="4">
        <v>64</v>
      </c>
      <c r="B66" s="5"/>
      <c r="C66" s="5"/>
    </row>
    <row r="67" spans="1:3" x14ac:dyDescent="0.25">
      <c r="A67" s="4">
        <v>65</v>
      </c>
      <c r="B67" s="5"/>
      <c r="C67" s="5"/>
    </row>
    <row r="68" spans="1:3" x14ac:dyDescent="0.25">
      <c r="A68" s="4">
        <v>66</v>
      </c>
      <c r="B68" s="5"/>
      <c r="C68" s="5"/>
    </row>
    <row r="69" spans="1:3" x14ac:dyDescent="0.25">
      <c r="A69" s="4">
        <v>67</v>
      </c>
      <c r="B69" s="5"/>
      <c r="C69" s="5"/>
    </row>
    <row r="70" spans="1:3" x14ac:dyDescent="0.25">
      <c r="A70" s="4">
        <v>68</v>
      </c>
      <c r="B70" s="5"/>
      <c r="C70" s="5"/>
    </row>
    <row r="71" spans="1:3" x14ac:dyDescent="0.25">
      <c r="A71" s="4">
        <v>69</v>
      </c>
      <c r="B71" s="5"/>
      <c r="C71" s="5"/>
    </row>
    <row r="72" spans="1:3" x14ac:dyDescent="0.25">
      <c r="A72" s="4">
        <v>70</v>
      </c>
      <c r="B72" s="5"/>
      <c r="C72" s="5"/>
    </row>
    <row r="73" spans="1:3" x14ac:dyDescent="0.25">
      <c r="A73" s="4">
        <v>71</v>
      </c>
      <c r="B73" s="5"/>
      <c r="C73" s="5"/>
    </row>
    <row r="74" spans="1:3" x14ac:dyDescent="0.25">
      <c r="A74" s="4">
        <v>72</v>
      </c>
      <c r="B74" s="5"/>
      <c r="C74" s="5"/>
    </row>
    <row r="75" spans="1:3" x14ac:dyDescent="0.25">
      <c r="A75" s="4">
        <v>73</v>
      </c>
      <c r="B75" s="5"/>
      <c r="C75" s="5"/>
    </row>
    <row r="76" spans="1:3" x14ac:dyDescent="0.25">
      <c r="A76" s="4">
        <v>74</v>
      </c>
      <c r="B76" s="5"/>
      <c r="C76" s="5"/>
    </row>
    <row r="77" spans="1:3" x14ac:dyDescent="0.25">
      <c r="A77" s="4">
        <v>75</v>
      </c>
      <c r="B77" s="5"/>
      <c r="C77" s="5"/>
    </row>
    <row r="78" spans="1:3" x14ac:dyDescent="0.25">
      <c r="A78" s="4">
        <v>76</v>
      </c>
      <c r="B78" s="5"/>
      <c r="C78" s="5"/>
    </row>
    <row r="79" spans="1:3" x14ac:dyDescent="0.25">
      <c r="A79" s="4">
        <v>77</v>
      </c>
      <c r="B79" s="5"/>
      <c r="C79" s="5"/>
    </row>
    <row r="80" spans="1:3" x14ac:dyDescent="0.25">
      <c r="A80" s="4">
        <v>78</v>
      </c>
      <c r="B80" s="5"/>
      <c r="C80" s="5"/>
    </row>
    <row r="81" spans="1:3" x14ac:dyDescent="0.25">
      <c r="A81" s="4">
        <v>79</v>
      </c>
      <c r="B81" s="5"/>
      <c r="C81" s="5"/>
    </row>
    <row r="82" spans="1:3" x14ac:dyDescent="0.25">
      <c r="A82" s="4">
        <v>80</v>
      </c>
      <c r="B82" s="5"/>
      <c r="C82" s="5"/>
    </row>
    <row r="83" spans="1:3" x14ac:dyDescent="0.25">
      <c r="A83" s="4">
        <v>81</v>
      </c>
      <c r="B83" s="5"/>
      <c r="C83" s="5"/>
    </row>
    <row r="84" spans="1:3" x14ac:dyDescent="0.25">
      <c r="A84" s="4">
        <v>82</v>
      </c>
      <c r="B84" s="5"/>
      <c r="C84" s="5"/>
    </row>
    <row r="85" spans="1:3" x14ac:dyDescent="0.25">
      <c r="A85" s="4">
        <v>83</v>
      </c>
      <c r="B85" s="5"/>
      <c r="C85" s="5"/>
    </row>
    <row r="86" spans="1:3" x14ac:dyDescent="0.25">
      <c r="A86" s="4">
        <v>84</v>
      </c>
      <c r="B86" s="5"/>
      <c r="C86" s="5"/>
    </row>
    <row r="87" spans="1:3" x14ac:dyDescent="0.25">
      <c r="A87" s="4">
        <v>85</v>
      </c>
      <c r="B87" s="5"/>
      <c r="C87" s="5"/>
    </row>
    <row r="88" spans="1:3" x14ac:dyDescent="0.25">
      <c r="A88" s="4">
        <v>86</v>
      </c>
      <c r="B88" s="5"/>
      <c r="C88" s="5"/>
    </row>
    <row r="89" spans="1:3" x14ac:dyDescent="0.25">
      <c r="A89" s="4">
        <v>87</v>
      </c>
      <c r="B89" s="5"/>
      <c r="C89" s="5"/>
    </row>
    <row r="90" spans="1:3" x14ac:dyDescent="0.25">
      <c r="A90" s="4">
        <v>88</v>
      </c>
      <c r="B90" s="5"/>
      <c r="C90" s="5"/>
    </row>
    <row r="91" spans="1:3" x14ac:dyDescent="0.25">
      <c r="A91" s="4">
        <v>89</v>
      </c>
      <c r="B91" s="5"/>
      <c r="C91" s="5"/>
    </row>
    <row r="92" spans="1:3" x14ac:dyDescent="0.25">
      <c r="A92" s="4">
        <v>90</v>
      </c>
      <c r="B92" s="5"/>
      <c r="C92" s="5"/>
    </row>
    <row r="93" spans="1:3" x14ac:dyDescent="0.25">
      <c r="A93" s="4">
        <v>91</v>
      </c>
      <c r="B93" s="5"/>
      <c r="C93" s="5"/>
    </row>
    <row r="94" spans="1:3" x14ac:dyDescent="0.25">
      <c r="A94" s="4">
        <v>92</v>
      </c>
      <c r="B94" s="5"/>
      <c r="C94" s="5"/>
    </row>
    <row r="95" spans="1:3" x14ac:dyDescent="0.25">
      <c r="A95" s="4">
        <v>93</v>
      </c>
      <c r="B95" s="5"/>
      <c r="C95" s="5"/>
    </row>
    <row r="96" spans="1:3" x14ac:dyDescent="0.25">
      <c r="A96" s="4">
        <v>94</v>
      </c>
      <c r="B96" s="5"/>
      <c r="C96" s="5"/>
    </row>
    <row r="97" spans="1:3" x14ac:dyDescent="0.25">
      <c r="A97" s="4">
        <v>95</v>
      </c>
      <c r="B97" s="5"/>
      <c r="C97" s="5"/>
    </row>
    <row r="98" spans="1:3" x14ac:dyDescent="0.25">
      <c r="A98" s="4">
        <v>96</v>
      </c>
      <c r="B98" s="5"/>
      <c r="C98" s="5"/>
    </row>
    <row r="99" spans="1:3" x14ac:dyDescent="0.25">
      <c r="A99" s="4">
        <v>97</v>
      </c>
      <c r="B99" s="5"/>
      <c r="C99" s="5"/>
    </row>
    <row r="100" spans="1:3" x14ac:dyDescent="0.25">
      <c r="A100" s="4">
        <v>98</v>
      </c>
      <c r="B100" s="5"/>
      <c r="C100" s="5"/>
    </row>
    <row r="101" spans="1:3" x14ac:dyDescent="0.25">
      <c r="A101" s="4">
        <v>99</v>
      </c>
      <c r="B101" s="5"/>
      <c r="C101" s="5"/>
    </row>
    <row r="102" spans="1:3" x14ac:dyDescent="0.25">
      <c r="A102" s="4">
        <v>100</v>
      </c>
      <c r="B102" s="5"/>
      <c r="C102" s="5"/>
    </row>
  </sheetData>
  <mergeCells count="1">
    <mergeCell ref="F9:K9"/>
  </mergeCells>
  <pageMargins left="0.7" right="0.7" top="0.75" bottom="0.75" header="0.3" footer="0.3"/>
  <pageSetup orientation="portrait" horizontalDpi="300" verticalDpi="300" r:id="rId1"/>
  <drawing r:id="rId2"/>
  <legacyDrawing r:id="rId3"/>
  <controls>
    <mc:AlternateContent xmlns:mc="http://schemas.openxmlformats.org/markup-compatibility/2006">
      <mc:Choice Requires="x14">
        <control shapeId="16385" r:id="rId4" name="Informe">
          <controlPr defaultSize="0" autoLine="0" r:id="rId5">
            <anchor moveWithCells="1">
              <from>
                <xdr:col>4</xdr:col>
                <xdr:colOff>0</xdr:colOff>
                <xdr:row>3</xdr:row>
                <xdr:rowOff>57150</xdr:rowOff>
              </from>
              <to>
                <xdr:col>7</xdr:col>
                <xdr:colOff>28575</xdr:colOff>
                <xdr:row>6</xdr:row>
                <xdr:rowOff>57150</xdr:rowOff>
              </to>
            </anchor>
          </controlPr>
        </control>
      </mc:Choice>
      <mc:Fallback>
        <control shapeId="16385" r:id="rId4" name="Informe"/>
      </mc:Fallback>
    </mc:AlternateContent>
  </control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20"/>
  <dimension ref="A2:J20"/>
  <sheetViews>
    <sheetView workbookViewId="0">
      <selection activeCell="I11" sqref="I11"/>
    </sheetView>
  </sheetViews>
  <sheetFormatPr baseColWidth="10" defaultRowHeight="15" x14ac:dyDescent="0.25"/>
  <cols>
    <col min="1" max="1" width="3.7109375" customWidth="1"/>
    <col min="2" max="2" width="12.7109375" customWidth="1"/>
    <col min="3" max="3" width="16.7109375" customWidth="1"/>
    <col min="4" max="5" width="8.7109375" customWidth="1"/>
    <col min="6" max="6" width="9.42578125" customWidth="1"/>
    <col min="7" max="7" width="22.7109375" customWidth="1"/>
  </cols>
  <sheetData>
    <row r="2" spans="1:10" x14ac:dyDescent="0.25">
      <c r="A2" s="373" t="s">
        <v>238</v>
      </c>
      <c r="B2" s="373"/>
      <c r="C2" s="373"/>
      <c r="D2" s="373"/>
      <c r="E2" s="373"/>
      <c r="F2" s="373"/>
      <c r="G2" s="373"/>
    </row>
    <row r="4" spans="1:10" x14ac:dyDescent="0.25">
      <c r="B4" t="s">
        <v>239</v>
      </c>
      <c r="G4" t="str">
        <f ca="1">VLOOKUP(D7,bdepa2,3,FALSE)</f>
        <v>SIN REGISTRO ISPCh</v>
      </c>
    </row>
    <row r="5" spans="1:10" x14ac:dyDescent="0.25">
      <c r="B5" t="s">
        <v>240</v>
      </c>
      <c r="G5" t="str">
        <f ca="1">VLOOKUP(I7,bdepa2,3,FALSE)</f>
        <v>NO VIGENTE</v>
      </c>
    </row>
    <row r="6" spans="1:10" hidden="1" x14ac:dyDescent="0.25"/>
    <row r="7" spans="1:10" hidden="1" x14ac:dyDescent="0.25">
      <c r="D7">
        <v>6</v>
      </c>
      <c r="E7" t="str">
        <f>VLOOKUP(D7,bdepa2,4,FALSE)</f>
        <v>3M PELTOR - H510P3 OPTIME I Acoplable a casco</v>
      </c>
      <c r="I7">
        <v>29</v>
      </c>
      <c r="J7" t="str">
        <f>VLOOKUP(I7,bdepa2,4,FALSE)</f>
        <v>Steelpro - DESECHABLE CON CORDÓN</v>
      </c>
    </row>
    <row r="8" spans="1:10" hidden="1" x14ac:dyDescent="0.25">
      <c r="D8" t="s">
        <v>241</v>
      </c>
      <c r="E8">
        <f>ROUND(VLOOKUP(D7,bdepa2,40,FALSE),1)</f>
        <v>24.8</v>
      </c>
      <c r="I8" t="s">
        <v>242</v>
      </c>
      <c r="J8">
        <f>ROUND(VLOOKUP(I7,bdepa2,40,FALSE),1)</f>
        <v>25.1</v>
      </c>
    </row>
    <row r="10" spans="1:10" ht="72" customHeight="1" x14ac:dyDescent="0.25">
      <c r="A10" s="163" t="s">
        <v>9</v>
      </c>
      <c r="B10" s="163" t="s">
        <v>0</v>
      </c>
      <c r="C10" s="163" t="s">
        <v>21</v>
      </c>
      <c r="D10" s="163" t="s">
        <v>23</v>
      </c>
      <c r="E10" s="163" t="s">
        <v>243</v>
      </c>
      <c r="F10" s="163" t="s">
        <v>237</v>
      </c>
      <c r="G10" s="163" t="str">
        <f>CONCATENATE("Calificación del uso conjunto de los Protectores"," ",E7," y ",J7)</f>
        <v>Calificación del uso conjunto de los Protectores 3M PELTOR - H510P3 OPTIME I Acoplable a casco y Steelpro - DESECHABLE CON CORDÓN</v>
      </c>
    </row>
    <row r="11" spans="1:10" ht="24.95" customHeight="1" x14ac:dyDescent="0.25">
      <c r="A11" s="177">
        <v>1</v>
      </c>
      <c r="B11" s="164" t="s">
        <v>77</v>
      </c>
      <c r="C11" s="164" t="s">
        <v>78</v>
      </c>
      <c r="D11" s="170">
        <v>121</v>
      </c>
      <c r="E11" s="170">
        <f t="shared" ref="E11:E20" si="0">ROUND((33*LOG10(0.4*$E$8+0.1*$J$8)),1)</f>
        <v>36.1</v>
      </c>
      <c r="F11" s="177">
        <f>D11-E11</f>
        <v>84.9</v>
      </c>
      <c r="G11" s="177" t="str">
        <f>IF(AND(60&lt;F11,F11&lt;80),"Adecuada",IF(F11&gt;=80,"Insuficiente",IF(F11&lt;=60,"Excesiva","ERROR!")))</f>
        <v>Insuficiente</v>
      </c>
    </row>
    <row r="12" spans="1:10" ht="24.95" customHeight="1" x14ac:dyDescent="0.25">
      <c r="A12" s="177">
        <v>2</v>
      </c>
      <c r="B12" s="164" t="s">
        <v>77</v>
      </c>
      <c r="C12" s="164" t="s">
        <v>78</v>
      </c>
      <c r="D12" s="170">
        <v>100</v>
      </c>
      <c r="E12" s="170">
        <f t="shared" si="0"/>
        <v>36.1</v>
      </c>
      <c r="F12" s="177">
        <f t="shared" ref="F12:F20" si="1">D12-E12</f>
        <v>63.9</v>
      </c>
      <c r="G12" s="177" t="str">
        <f t="shared" ref="G12:G20" si="2">IF(AND(60&lt;F12,F12&lt;80),"Adecuada",IF(F12&gt;=80,"Insuficiente",IF(F12&lt;=60,"Excesiva","ERROR!")))</f>
        <v>Adecuada</v>
      </c>
    </row>
    <row r="13" spans="1:10" ht="24.95" customHeight="1" x14ac:dyDescent="0.25">
      <c r="A13" s="177">
        <v>3</v>
      </c>
      <c r="B13" s="164" t="s">
        <v>77</v>
      </c>
      <c r="C13" s="164" t="s">
        <v>78</v>
      </c>
      <c r="D13" s="170">
        <v>88</v>
      </c>
      <c r="E13" s="170">
        <f t="shared" si="0"/>
        <v>36.1</v>
      </c>
      <c r="F13" s="177">
        <f t="shared" si="1"/>
        <v>51.9</v>
      </c>
      <c r="G13" s="177" t="str">
        <f t="shared" si="2"/>
        <v>Excesiva</v>
      </c>
    </row>
    <row r="14" spans="1:10" ht="24.95" customHeight="1" x14ac:dyDescent="0.25">
      <c r="A14" s="177">
        <v>4</v>
      </c>
      <c r="B14" s="164" t="s">
        <v>77</v>
      </c>
      <c r="C14" s="164" t="s">
        <v>78</v>
      </c>
      <c r="D14" s="170">
        <v>121</v>
      </c>
      <c r="E14" s="170">
        <f t="shared" si="0"/>
        <v>36.1</v>
      </c>
      <c r="F14" s="177">
        <f t="shared" si="1"/>
        <v>84.9</v>
      </c>
      <c r="G14" s="177" t="str">
        <f t="shared" si="2"/>
        <v>Insuficiente</v>
      </c>
    </row>
    <row r="15" spans="1:10" ht="24.95" customHeight="1" x14ac:dyDescent="0.25">
      <c r="A15" s="177">
        <v>5</v>
      </c>
      <c r="B15" s="164" t="s">
        <v>77</v>
      </c>
      <c r="C15" s="164" t="s">
        <v>78</v>
      </c>
      <c r="D15" s="170">
        <v>121</v>
      </c>
      <c r="E15" s="170">
        <f t="shared" si="0"/>
        <v>36.1</v>
      </c>
      <c r="F15" s="177">
        <f t="shared" si="1"/>
        <v>84.9</v>
      </c>
      <c r="G15" s="177" t="str">
        <f t="shared" si="2"/>
        <v>Insuficiente</v>
      </c>
    </row>
    <row r="16" spans="1:10" ht="24.95" customHeight="1" x14ac:dyDescent="0.25">
      <c r="A16" s="177">
        <v>6</v>
      </c>
      <c r="B16" s="164" t="s">
        <v>77</v>
      </c>
      <c r="C16" s="164" t="s">
        <v>78</v>
      </c>
      <c r="D16" s="170">
        <v>121</v>
      </c>
      <c r="E16" s="170">
        <f t="shared" si="0"/>
        <v>36.1</v>
      </c>
      <c r="F16" s="177">
        <f t="shared" si="1"/>
        <v>84.9</v>
      </c>
      <c r="G16" s="177" t="str">
        <f t="shared" si="2"/>
        <v>Insuficiente</v>
      </c>
    </row>
    <row r="17" spans="1:7" ht="24.95" customHeight="1" x14ac:dyDescent="0.25">
      <c r="A17" s="177">
        <v>7</v>
      </c>
      <c r="B17" s="164" t="s">
        <v>77</v>
      </c>
      <c r="C17" s="164" t="s">
        <v>78</v>
      </c>
      <c r="D17" s="170">
        <v>121</v>
      </c>
      <c r="E17" s="170">
        <f t="shared" si="0"/>
        <v>36.1</v>
      </c>
      <c r="F17" s="177">
        <f t="shared" si="1"/>
        <v>84.9</v>
      </c>
      <c r="G17" s="177" t="str">
        <f t="shared" si="2"/>
        <v>Insuficiente</v>
      </c>
    </row>
    <row r="18" spans="1:7" ht="24.95" customHeight="1" x14ac:dyDescent="0.25">
      <c r="A18" s="177">
        <v>8</v>
      </c>
      <c r="B18" s="164" t="s">
        <v>77</v>
      </c>
      <c r="C18" s="164" t="s">
        <v>78</v>
      </c>
      <c r="D18" s="170">
        <v>121</v>
      </c>
      <c r="E18" s="170">
        <f t="shared" si="0"/>
        <v>36.1</v>
      </c>
      <c r="F18" s="177">
        <f t="shared" si="1"/>
        <v>84.9</v>
      </c>
      <c r="G18" s="177" t="str">
        <f t="shared" si="2"/>
        <v>Insuficiente</v>
      </c>
    </row>
    <row r="19" spans="1:7" ht="24.95" customHeight="1" x14ac:dyDescent="0.25">
      <c r="A19" s="177">
        <v>9</v>
      </c>
      <c r="B19" s="164" t="s">
        <v>77</v>
      </c>
      <c r="C19" s="164" t="s">
        <v>78</v>
      </c>
      <c r="D19" s="170">
        <v>121</v>
      </c>
      <c r="E19" s="170">
        <f t="shared" si="0"/>
        <v>36.1</v>
      </c>
      <c r="F19" s="177">
        <f t="shared" si="1"/>
        <v>84.9</v>
      </c>
      <c r="G19" s="177" t="str">
        <f t="shared" si="2"/>
        <v>Insuficiente</v>
      </c>
    </row>
    <row r="20" spans="1:7" ht="24.95" customHeight="1" x14ac:dyDescent="0.25">
      <c r="A20" s="177">
        <v>10</v>
      </c>
      <c r="B20" s="164" t="s">
        <v>77</v>
      </c>
      <c r="C20" s="164" t="s">
        <v>78</v>
      </c>
      <c r="D20" s="170">
        <v>121</v>
      </c>
      <c r="E20" s="170">
        <f t="shared" si="0"/>
        <v>36.1</v>
      </c>
      <c r="F20" s="177">
        <f t="shared" si="1"/>
        <v>84.9</v>
      </c>
      <c r="G20" s="177" t="str">
        <f t="shared" si="2"/>
        <v>Insuficiente</v>
      </c>
    </row>
  </sheetData>
  <mergeCells count="1">
    <mergeCell ref="A2:G2"/>
  </mergeCells>
  <conditionalFormatting sqref="G11:G20">
    <cfRule type="cellIs" dxfId="2" priority="1" operator="equal">
      <formula>"Excesiva"</formula>
    </cfRule>
    <cfRule type="cellIs" dxfId="1" priority="2" operator="equal">
      <formula>"Adecuada"</formula>
    </cfRule>
    <cfRule type="cellIs" dxfId="0" priority="3" operator="equal">
      <formula>"Insuficiente"</formula>
    </cfRule>
  </conditionalFormatting>
  <pageMargins left="0.7" right="0.7" top="0.75" bottom="0.75" header="0.3" footer="0.3"/>
  <pageSetup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49153" r:id="rId4" name="Drop Down 1">
              <controlPr locked="0" defaultSize="0" autoLine="0" autoPict="0">
                <anchor moveWithCells="1">
                  <from>
                    <xdr:col>2</xdr:col>
                    <xdr:colOff>1381125</xdr:colOff>
                    <xdr:row>3</xdr:row>
                    <xdr:rowOff>9525</xdr:rowOff>
                  </from>
                  <to>
                    <xdr:col>5</xdr:col>
                    <xdr:colOff>762000</xdr:colOff>
                    <xdr:row>4</xdr:row>
                    <xdr:rowOff>9525</xdr:rowOff>
                  </to>
                </anchor>
              </controlPr>
            </control>
          </mc:Choice>
        </mc:AlternateContent>
        <mc:AlternateContent xmlns:mc="http://schemas.openxmlformats.org/markup-compatibility/2006">
          <mc:Choice Requires="x14">
            <control shapeId="49154" r:id="rId5" name="Drop Down 2">
              <controlPr locked="0" defaultSize="0" autoLine="0" autoPict="0">
                <anchor moveWithCells="1">
                  <from>
                    <xdr:col>2</xdr:col>
                    <xdr:colOff>1381125</xdr:colOff>
                    <xdr:row>4</xdr:row>
                    <xdr:rowOff>9525</xdr:rowOff>
                  </from>
                  <to>
                    <xdr:col>5</xdr:col>
                    <xdr:colOff>762000</xdr:colOff>
                    <xdr:row>8</xdr:row>
                    <xdr:rowOff>9525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6"/>
  <dimension ref="B4:N35"/>
  <sheetViews>
    <sheetView topLeftCell="C1" workbookViewId="0">
      <selection activeCell="G7" sqref="G7"/>
    </sheetView>
  </sheetViews>
  <sheetFormatPr baseColWidth="10" defaultRowHeight="15" x14ac:dyDescent="0.25"/>
  <cols>
    <col min="6" max="6" width="12.5703125" bestFit="1" customWidth="1"/>
    <col min="13" max="14" width="11.42578125" style="139"/>
  </cols>
  <sheetData>
    <row r="4" spans="2:5" x14ac:dyDescent="0.25">
      <c r="B4" t="s">
        <v>258</v>
      </c>
      <c r="C4" t="s">
        <v>227</v>
      </c>
      <c r="D4" t="s">
        <v>258</v>
      </c>
      <c r="E4" s="139" t="s">
        <v>261</v>
      </c>
    </row>
    <row r="5" spans="2:5" x14ac:dyDescent="0.25">
      <c r="B5" t="s">
        <v>256</v>
      </c>
      <c r="C5" t="s">
        <v>227</v>
      </c>
      <c r="D5" t="s">
        <v>258</v>
      </c>
      <c r="E5" s="139">
        <v>2200</v>
      </c>
    </row>
    <row r="6" spans="2:5" x14ac:dyDescent="0.25">
      <c r="B6" t="s">
        <v>257</v>
      </c>
      <c r="C6" t="s">
        <v>227</v>
      </c>
      <c r="D6" t="s">
        <v>258</v>
      </c>
      <c r="E6" s="139">
        <v>2800</v>
      </c>
    </row>
    <row r="7" spans="2:5" x14ac:dyDescent="0.25">
      <c r="B7" t="s">
        <v>259</v>
      </c>
      <c r="C7" t="s">
        <v>227</v>
      </c>
      <c r="D7" t="s">
        <v>258</v>
      </c>
      <c r="E7" s="139">
        <v>2900</v>
      </c>
    </row>
    <row r="8" spans="2:5" x14ac:dyDescent="0.25">
      <c r="B8" t="s">
        <v>260</v>
      </c>
      <c r="C8" t="s">
        <v>228</v>
      </c>
      <c r="D8" t="s">
        <v>258</v>
      </c>
      <c r="E8" s="139" t="s">
        <v>263</v>
      </c>
    </row>
    <row r="9" spans="2:5" x14ac:dyDescent="0.25">
      <c r="C9" t="s">
        <v>228</v>
      </c>
      <c r="D9" t="s">
        <v>258</v>
      </c>
      <c r="E9" s="139" t="s">
        <v>264</v>
      </c>
    </row>
    <row r="10" spans="2:5" x14ac:dyDescent="0.25">
      <c r="C10" t="s">
        <v>228</v>
      </c>
      <c r="D10" t="s">
        <v>258</v>
      </c>
      <c r="E10" s="139" t="s">
        <v>265</v>
      </c>
    </row>
    <row r="11" spans="2:5" x14ac:dyDescent="0.25">
      <c r="C11" t="s">
        <v>228</v>
      </c>
      <c r="D11" t="s">
        <v>258</v>
      </c>
      <c r="E11" s="139" t="s">
        <v>266</v>
      </c>
    </row>
    <row r="12" spans="2:5" x14ac:dyDescent="0.25">
      <c r="C12" t="s">
        <v>229</v>
      </c>
      <c r="D12" t="s">
        <v>258</v>
      </c>
      <c r="E12" s="139" t="s">
        <v>271</v>
      </c>
    </row>
    <row r="13" spans="2:5" x14ac:dyDescent="0.25">
      <c r="C13" t="s">
        <v>229</v>
      </c>
      <c r="D13" t="s">
        <v>258</v>
      </c>
      <c r="E13" s="139" t="s">
        <v>270</v>
      </c>
    </row>
    <row r="14" spans="2:5" x14ac:dyDescent="0.25">
      <c r="C14" t="s">
        <v>227</v>
      </c>
      <c r="D14" t="s">
        <v>256</v>
      </c>
      <c r="E14" s="139" t="s">
        <v>262</v>
      </c>
    </row>
    <row r="15" spans="2:5" x14ac:dyDescent="0.25">
      <c r="C15" t="s">
        <v>228</v>
      </c>
      <c r="D15" t="s">
        <v>256</v>
      </c>
      <c r="E15" s="139" t="s">
        <v>267</v>
      </c>
    </row>
    <row r="16" spans="2:5" x14ac:dyDescent="0.25">
      <c r="C16" t="s">
        <v>228</v>
      </c>
      <c r="D16" t="s">
        <v>256</v>
      </c>
      <c r="E16" s="139" t="s">
        <v>268</v>
      </c>
    </row>
    <row r="17" spans="3:7" x14ac:dyDescent="0.25">
      <c r="C17" t="s">
        <v>229</v>
      </c>
      <c r="D17" t="s">
        <v>256</v>
      </c>
      <c r="E17" s="139" t="s">
        <v>275</v>
      </c>
    </row>
    <row r="18" spans="3:7" x14ac:dyDescent="0.25">
      <c r="C18" t="s">
        <v>228</v>
      </c>
      <c r="D18" t="s">
        <v>257</v>
      </c>
      <c r="E18" s="139" t="s">
        <v>269</v>
      </c>
    </row>
    <row r="19" spans="3:7" x14ac:dyDescent="0.25">
      <c r="C19" t="s">
        <v>229</v>
      </c>
      <c r="D19" t="s">
        <v>257</v>
      </c>
      <c r="E19" s="139" t="s">
        <v>272</v>
      </c>
    </row>
    <row r="20" spans="3:7" x14ac:dyDescent="0.25">
      <c r="C20" t="s">
        <v>227</v>
      </c>
      <c r="D20" t="s">
        <v>259</v>
      </c>
      <c r="E20" s="139">
        <v>2236</v>
      </c>
    </row>
    <row r="21" spans="3:7" x14ac:dyDescent="0.25">
      <c r="C21" t="s">
        <v>228</v>
      </c>
      <c r="D21" t="s">
        <v>259</v>
      </c>
      <c r="E21" s="139">
        <v>4436</v>
      </c>
    </row>
    <row r="22" spans="3:7" x14ac:dyDescent="0.25">
      <c r="C22" t="s">
        <v>229</v>
      </c>
      <c r="D22" t="s">
        <v>259</v>
      </c>
      <c r="E22" s="139">
        <v>4231</v>
      </c>
    </row>
    <row r="23" spans="3:7" x14ac:dyDescent="0.25">
      <c r="C23" t="s">
        <v>229</v>
      </c>
      <c r="D23" t="s">
        <v>260</v>
      </c>
      <c r="E23" s="139" t="s">
        <v>274</v>
      </c>
    </row>
    <row r="25" spans="3:7" x14ac:dyDescent="0.25">
      <c r="C25" t="s">
        <v>258</v>
      </c>
      <c r="D25" t="s">
        <v>256</v>
      </c>
      <c r="E25" t="s">
        <v>257</v>
      </c>
      <c r="F25" t="s">
        <v>259</v>
      </c>
      <c r="G25" t="s">
        <v>260</v>
      </c>
    </row>
    <row r="26" spans="3:7" x14ac:dyDescent="0.25">
      <c r="C26" s="139" t="s">
        <v>261</v>
      </c>
      <c r="D26" s="139" t="s">
        <v>262</v>
      </c>
      <c r="E26" s="139" t="s">
        <v>269</v>
      </c>
      <c r="F26" s="139">
        <v>2236</v>
      </c>
      <c r="G26" s="139" t="s">
        <v>274</v>
      </c>
    </row>
    <row r="27" spans="3:7" x14ac:dyDescent="0.25">
      <c r="C27" s="139">
        <v>2200</v>
      </c>
      <c r="D27" s="139" t="s">
        <v>267</v>
      </c>
      <c r="E27" s="139" t="s">
        <v>272</v>
      </c>
      <c r="F27" s="139">
        <v>4436</v>
      </c>
    </row>
    <row r="28" spans="3:7" x14ac:dyDescent="0.25">
      <c r="C28" s="139">
        <v>2800</v>
      </c>
      <c r="D28" s="139" t="s">
        <v>268</v>
      </c>
      <c r="F28" s="139">
        <v>4231</v>
      </c>
    </row>
    <row r="29" spans="3:7" x14ac:dyDescent="0.25">
      <c r="C29" s="139">
        <v>2900</v>
      </c>
      <c r="D29" s="139" t="s">
        <v>275</v>
      </c>
    </row>
    <row r="30" spans="3:7" x14ac:dyDescent="0.25">
      <c r="C30" s="139" t="s">
        <v>263</v>
      </c>
    </row>
    <row r="31" spans="3:7" x14ac:dyDescent="0.25">
      <c r="C31" s="139" t="s">
        <v>264</v>
      </c>
    </row>
    <row r="32" spans="3:7" x14ac:dyDescent="0.25">
      <c r="C32" s="139" t="s">
        <v>265</v>
      </c>
    </row>
    <row r="33" spans="3:3" x14ac:dyDescent="0.25">
      <c r="C33" s="139" t="s">
        <v>266</v>
      </c>
    </row>
    <row r="34" spans="3:3" x14ac:dyDescent="0.25">
      <c r="C34" s="139" t="s">
        <v>271</v>
      </c>
    </row>
    <row r="35" spans="3:3" x14ac:dyDescent="0.25">
      <c r="C35" s="139" t="s">
        <v>270</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9"/>
  <dimension ref="A1:I682"/>
  <sheetViews>
    <sheetView topLeftCell="A67" workbookViewId="0">
      <selection activeCell="H15" sqref="H15"/>
    </sheetView>
  </sheetViews>
  <sheetFormatPr baseColWidth="10" defaultRowHeight="15" x14ac:dyDescent="0.25"/>
  <sheetData>
    <row r="1" spans="1:9" x14ac:dyDescent="0.25">
      <c r="A1" t="s">
        <v>276</v>
      </c>
      <c r="B1" t="s">
        <v>277</v>
      </c>
      <c r="C1" t="s">
        <v>278</v>
      </c>
      <c r="D1" t="s">
        <v>279</v>
      </c>
      <c r="E1" t="s">
        <v>280</v>
      </c>
      <c r="F1" s="139" t="s">
        <v>281</v>
      </c>
      <c r="G1" s="139" t="s">
        <v>282</v>
      </c>
      <c r="H1" t="s">
        <v>283</v>
      </c>
      <c r="I1" t="s">
        <v>284</v>
      </c>
    </row>
    <row r="2" spans="1:9" x14ac:dyDescent="0.25">
      <c r="A2" t="s">
        <v>296</v>
      </c>
      <c r="B2" t="s">
        <v>297</v>
      </c>
      <c r="C2" t="s">
        <v>298</v>
      </c>
      <c r="D2" t="s">
        <v>304</v>
      </c>
      <c r="E2" t="s">
        <v>255</v>
      </c>
      <c r="F2" s="139">
        <v>2200</v>
      </c>
      <c r="G2" s="139" t="s">
        <v>306</v>
      </c>
      <c r="H2" t="s">
        <v>289</v>
      </c>
      <c r="I2" s="140">
        <v>41705</v>
      </c>
    </row>
    <row r="3" spans="1:9" x14ac:dyDescent="0.25">
      <c r="A3" t="s">
        <v>322</v>
      </c>
      <c r="B3" t="s">
        <v>323</v>
      </c>
      <c r="C3" t="s">
        <v>543</v>
      </c>
      <c r="D3" t="s">
        <v>227</v>
      </c>
      <c r="E3" t="s">
        <v>255</v>
      </c>
      <c r="F3" s="139">
        <v>2200</v>
      </c>
      <c r="G3" s="139" t="s">
        <v>551</v>
      </c>
      <c r="H3" t="s">
        <v>450</v>
      </c>
      <c r="I3" s="140">
        <v>41821</v>
      </c>
    </row>
    <row r="4" spans="1:9" x14ac:dyDescent="0.25">
      <c r="A4" t="s">
        <v>422</v>
      </c>
      <c r="B4" t="s">
        <v>519</v>
      </c>
      <c r="C4" t="s">
        <v>520</v>
      </c>
      <c r="D4" t="s">
        <v>227</v>
      </c>
      <c r="E4" t="s">
        <v>255</v>
      </c>
      <c r="F4" s="139">
        <v>2200</v>
      </c>
      <c r="G4" s="139" t="s">
        <v>602</v>
      </c>
      <c r="H4" t="s">
        <v>289</v>
      </c>
      <c r="I4" s="140">
        <v>41855</v>
      </c>
    </row>
    <row r="5" spans="1:9" x14ac:dyDescent="0.25">
      <c r="A5" t="s">
        <v>296</v>
      </c>
      <c r="B5" t="s">
        <v>297</v>
      </c>
      <c r="C5" t="s">
        <v>298</v>
      </c>
      <c r="D5" t="s">
        <v>304</v>
      </c>
      <c r="E5" t="s">
        <v>255</v>
      </c>
      <c r="F5" s="139">
        <v>2200</v>
      </c>
      <c r="G5" s="139" t="s">
        <v>604</v>
      </c>
      <c r="H5" t="s">
        <v>289</v>
      </c>
      <c r="I5" s="140">
        <v>41876</v>
      </c>
    </row>
    <row r="6" spans="1:9" x14ac:dyDescent="0.25">
      <c r="A6" t="s">
        <v>422</v>
      </c>
      <c r="B6" t="s">
        <v>607</v>
      </c>
      <c r="C6" t="s">
        <v>608</v>
      </c>
      <c r="D6" t="s">
        <v>227</v>
      </c>
      <c r="E6" t="s">
        <v>255</v>
      </c>
      <c r="F6" s="139">
        <v>2200</v>
      </c>
      <c r="G6" s="139" t="s">
        <v>610</v>
      </c>
      <c r="H6" t="s">
        <v>289</v>
      </c>
      <c r="I6" s="140">
        <v>41862</v>
      </c>
    </row>
    <row r="7" spans="1:9" x14ac:dyDescent="0.25">
      <c r="A7" t="s">
        <v>328</v>
      </c>
      <c r="B7" t="s">
        <v>380</v>
      </c>
      <c r="C7" t="s">
        <v>381</v>
      </c>
      <c r="D7" t="s">
        <v>227</v>
      </c>
      <c r="E7" t="s">
        <v>259</v>
      </c>
      <c r="F7" s="139">
        <v>2236</v>
      </c>
      <c r="G7" s="139">
        <v>2173807</v>
      </c>
      <c r="H7" t="s">
        <v>289</v>
      </c>
      <c r="I7" s="140">
        <v>41743</v>
      </c>
    </row>
    <row r="8" spans="1:9" x14ac:dyDescent="0.25">
      <c r="A8" t="s">
        <v>328</v>
      </c>
      <c r="B8" t="s">
        <v>380</v>
      </c>
      <c r="C8" t="s">
        <v>381</v>
      </c>
      <c r="D8" t="s">
        <v>227</v>
      </c>
      <c r="E8" t="s">
        <v>259</v>
      </c>
      <c r="F8" s="139">
        <v>2236</v>
      </c>
      <c r="G8" s="139">
        <v>2173802</v>
      </c>
      <c r="H8" t="s">
        <v>289</v>
      </c>
      <c r="I8" s="140">
        <v>41730</v>
      </c>
    </row>
    <row r="9" spans="1:9" x14ac:dyDescent="0.25">
      <c r="A9" t="s">
        <v>328</v>
      </c>
      <c r="B9" t="s">
        <v>380</v>
      </c>
      <c r="C9" t="s">
        <v>381</v>
      </c>
      <c r="D9" t="s">
        <v>227</v>
      </c>
      <c r="E9" t="s">
        <v>259</v>
      </c>
      <c r="F9" s="139">
        <v>2236</v>
      </c>
      <c r="G9" s="139">
        <v>2173801</v>
      </c>
      <c r="H9" t="s">
        <v>289</v>
      </c>
      <c r="I9" s="140">
        <v>41730</v>
      </c>
    </row>
    <row r="10" spans="1:9" x14ac:dyDescent="0.25">
      <c r="A10" t="s">
        <v>328</v>
      </c>
      <c r="B10" t="s">
        <v>329</v>
      </c>
      <c r="C10" t="s">
        <v>330</v>
      </c>
      <c r="D10" t="s">
        <v>227</v>
      </c>
      <c r="E10" t="s">
        <v>259</v>
      </c>
      <c r="F10" s="139">
        <v>2236</v>
      </c>
      <c r="G10" s="139">
        <v>2173803</v>
      </c>
      <c r="H10" t="s">
        <v>289</v>
      </c>
      <c r="I10" s="140">
        <v>41730</v>
      </c>
    </row>
    <row r="11" spans="1:9" x14ac:dyDescent="0.25">
      <c r="A11" t="s">
        <v>328</v>
      </c>
      <c r="B11" t="s">
        <v>329</v>
      </c>
      <c r="C11" t="s">
        <v>330</v>
      </c>
      <c r="D11" t="s">
        <v>227</v>
      </c>
      <c r="E11" t="s">
        <v>259</v>
      </c>
      <c r="F11" s="139">
        <v>2236</v>
      </c>
      <c r="G11" s="139">
        <v>2173806</v>
      </c>
      <c r="H11" t="s">
        <v>289</v>
      </c>
      <c r="I11" s="140">
        <v>41730</v>
      </c>
    </row>
    <row r="12" spans="1:9" x14ac:dyDescent="0.25">
      <c r="A12" t="s">
        <v>442</v>
      </c>
      <c r="B12" t="s">
        <v>447</v>
      </c>
      <c r="C12" t="s">
        <v>484</v>
      </c>
      <c r="D12" t="s">
        <v>227</v>
      </c>
      <c r="E12" t="s">
        <v>259</v>
      </c>
      <c r="F12" s="139">
        <v>2236</v>
      </c>
      <c r="G12" s="139">
        <v>2173804</v>
      </c>
      <c r="H12" t="s">
        <v>289</v>
      </c>
      <c r="I12" s="140">
        <v>41799</v>
      </c>
    </row>
    <row r="13" spans="1:9" x14ac:dyDescent="0.25">
      <c r="A13" t="s">
        <v>442</v>
      </c>
      <c r="B13" t="s">
        <v>447</v>
      </c>
      <c r="C13" t="s">
        <v>491</v>
      </c>
      <c r="D13" t="s">
        <v>227</v>
      </c>
      <c r="E13" t="s">
        <v>259</v>
      </c>
      <c r="F13" s="139">
        <v>2236</v>
      </c>
      <c r="G13" s="139">
        <v>2173809</v>
      </c>
      <c r="H13" t="s">
        <v>289</v>
      </c>
      <c r="I13" s="140">
        <v>41806</v>
      </c>
    </row>
    <row r="14" spans="1:9" x14ac:dyDescent="0.25">
      <c r="A14" t="s">
        <v>442</v>
      </c>
      <c r="B14" t="s">
        <v>525</v>
      </c>
      <c r="C14" t="s">
        <v>526</v>
      </c>
      <c r="D14" t="s">
        <v>227</v>
      </c>
      <c r="E14" t="s">
        <v>259</v>
      </c>
      <c r="F14" s="139">
        <v>2236</v>
      </c>
      <c r="G14" s="139">
        <v>2173805</v>
      </c>
      <c r="H14" t="s">
        <v>289</v>
      </c>
      <c r="I14" s="140">
        <v>41827</v>
      </c>
    </row>
    <row r="15" spans="1:9" x14ac:dyDescent="0.25">
      <c r="A15" t="s">
        <v>322</v>
      </c>
      <c r="B15" t="s">
        <v>665</v>
      </c>
      <c r="C15" t="s">
        <v>666</v>
      </c>
      <c r="D15" t="s">
        <v>227</v>
      </c>
      <c r="E15" t="s">
        <v>259</v>
      </c>
      <c r="F15" s="139">
        <v>2236</v>
      </c>
      <c r="G15" s="139">
        <v>2173810</v>
      </c>
      <c r="H15" t="s">
        <v>289</v>
      </c>
      <c r="I15" s="140">
        <v>41883</v>
      </c>
    </row>
    <row r="16" spans="1:9" x14ac:dyDescent="0.25">
      <c r="A16" t="s">
        <v>442</v>
      </c>
      <c r="B16" t="s">
        <v>761</v>
      </c>
      <c r="C16" t="s">
        <v>762</v>
      </c>
      <c r="D16" t="s">
        <v>227</v>
      </c>
      <c r="E16" t="s">
        <v>259</v>
      </c>
      <c r="F16" s="139">
        <v>2236</v>
      </c>
      <c r="G16" s="139">
        <v>2173799</v>
      </c>
      <c r="H16" t="s">
        <v>289</v>
      </c>
      <c r="I16" s="140">
        <v>41953</v>
      </c>
    </row>
    <row r="17" spans="1:9" x14ac:dyDescent="0.25">
      <c r="A17" t="s">
        <v>285</v>
      </c>
      <c r="B17" t="s">
        <v>307</v>
      </c>
      <c r="C17" t="s">
        <v>308</v>
      </c>
      <c r="D17" t="s">
        <v>227</v>
      </c>
      <c r="E17" t="s">
        <v>255</v>
      </c>
      <c r="F17" s="139">
        <v>2800</v>
      </c>
      <c r="G17" s="139" t="s">
        <v>319</v>
      </c>
      <c r="H17" t="s">
        <v>289</v>
      </c>
      <c r="I17" s="140">
        <v>41708</v>
      </c>
    </row>
    <row r="18" spans="1:9" x14ac:dyDescent="0.25">
      <c r="A18" t="s">
        <v>296</v>
      </c>
      <c r="B18" t="s">
        <v>409</v>
      </c>
      <c r="C18" t="s">
        <v>410</v>
      </c>
      <c r="D18" t="s">
        <v>227</v>
      </c>
      <c r="E18" t="s">
        <v>326</v>
      </c>
      <c r="F18" s="139">
        <v>2800</v>
      </c>
      <c r="G18" s="139" t="s">
        <v>417</v>
      </c>
      <c r="H18" t="s">
        <v>289</v>
      </c>
      <c r="I18" s="140">
        <v>41761</v>
      </c>
    </row>
    <row r="19" spans="1:9" x14ac:dyDescent="0.25">
      <c r="A19" t="s">
        <v>442</v>
      </c>
      <c r="B19" t="s">
        <v>458</v>
      </c>
      <c r="C19" t="s">
        <v>459</v>
      </c>
      <c r="D19" t="s">
        <v>304</v>
      </c>
      <c r="E19" t="s">
        <v>326</v>
      </c>
      <c r="F19" s="139">
        <v>2800</v>
      </c>
      <c r="G19" s="139" t="s">
        <v>467</v>
      </c>
      <c r="H19" t="s">
        <v>289</v>
      </c>
      <c r="I19" s="140">
        <v>41785</v>
      </c>
    </row>
    <row r="20" spans="1:9" x14ac:dyDescent="0.25">
      <c r="A20" t="s">
        <v>296</v>
      </c>
      <c r="B20" t="s">
        <v>592</v>
      </c>
      <c r="C20" t="s">
        <v>593</v>
      </c>
      <c r="D20" t="s">
        <v>227</v>
      </c>
      <c r="E20" t="s">
        <v>255</v>
      </c>
      <c r="F20" s="139">
        <v>2800</v>
      </c>
      <c r="G20" s="139" t="s">
        <v>596</v>
      </c>
      <c r="H20" t="s">
        <v>289</v>
      </c>
      <c r="I20" s="140">
        <v>41855</v>
      </c>
    </row>
    <row r="21" spans="1:9" x14ac:dyDescent="0.25">
      <c r="A21" t="s">
        <v>422</v>
      </c>
      <c r="B21" t="s">
        <v>521</v>
      </c>
      <c r="C21" t="s">
        <v>522</v>
      </c>
      <c r="D21" t="s">
        <v>304</v>
      </c>
      <c r="E21" t="s">
        <v>326</v>
      </c>
      <c r="F21" s="139">
        <v>2800</v>
      </c>
      <c r="G21" s="139" t="s">
        <v>619</v>
      </c>
      <c r="H21" t="s">
        <v>289</v>
      </c>
      <c r="I21" s="140">
        <v>41869</v>
      </c>
    </row>
    <row r="22" spans="1:9" x14ac:dyDescent="0.25">
      <c r="A22" t="s">
        <v>422</v>
      </c>
      <c r="B22" t="s">
        <v>620</v>
      </c>
      <c r="C22" t="s">
        <v>621</v>
      </c>
      <c r="D22" t="s">
        <v>304</v>
      </c>
      <c r="E22" t="s">
        <v>326</v>
      </c>
      <c r="F22" s="139">
        <v>2800</v>
      </c>
      <c r="G22" s="139" t="s">
        <v>631</v>
      </c>
      <c r="H22" t="s">
        <v>289</v>
      </c>
      <c r="I22" s="140">
        <v>41862</v>
      </c>
    </row>
    <row r="23" spans="1:9" x14ac:dyDescent="0.25">
      <c r="A23" t="s">
        <v>392</v>
      </c>
      <c r="B23" t="s">
        <v>566</v>
      </c>
      <c r="C23" t="s">
        <v>643</v>
      </c>
      <c r="D23" t="s">
        <v>227</v>
      </c>
      <c r="E23" t="s">
        <v>255</v>
      </c>
      <c r="F23" s="139">
        <v>2800</v>
      </c>
      <c r="G23" s="139" t="s">
        <v>651</v>
      </c>
      <c r="H23" t="s">
        <v>289</v>
      </c>
      <c r="I23" s="140">
        <v>41890</v>
      </c>
    </row>
    <row r="24" spans="1:9" x14ac:dyDescent="0.25">
      <c r="A24" t="s">
        <v>442</v>
      </c>
      <c r="B24" t="s">
        <v>525</v>
      </c>
      <c r="C24" t="s">
        <v>655</v>
      </c>
      <c r="D24" t="s">
        <v>227</v>
      </c>
      <c r="E24" t="s">
        <v>326</v>
      </c>
      <c r="F24" s="139">
        <v>2800</v>
      </c>
      <c r="G24" s="139" t="s">
        <v>664</v>
      </c>
      <c r="H24" t="s">
        <v>289</v>
      </c>
      <c r="I24" s="140">
        <v>41887</v>
      </c>
    </row>
    <row r="25" spans="1:9" x14ac:dyDescent="0.25">
      <c r="A25" t="s">
        <v>285</v>
      </c>
      <c r="B25" t="s">
        <v>366</v>
      </c>
      <c r="C25" t="s">
        <v>689</v>
      </c>
      <c r="D25" t="s">
        <v>227</v>
      </c>
      <c r="E25" t="s">
        <v>255</v>
      </c>
      <c r="F25" s="139">
        <v>2800</v>
      </c>
      <c r="G25" s="139" t="s">
        <v>692</v>
      </c>
      <c r="H25" t="s">
        <v>289</v>
      </c>
      <c r="I25" s="140">
        <v>41925</v>
      </c>
    </row>
    <row r="26" spans="1:9" x14ac:dyDescent="0.25">
      <c r="A26" t="s">
        <v>296</v>
      </c>
      <c r="B26" t="s">
        <v>470</v>
      </c>
      <c r="C26" t="s">
        <v>698</v>
      </c>
      <c r="D26" t="s">
        <v>304</v>
      </c>
      <c r="E26" t="s">
        <v>255</v>
      </c>
      <c r="F26" s="139">
        <v>2800</v>
      </c>
      <c r="G26" s="139" t="s">
        <v>705</v>
      </c>
      <c r="H26" t="s">
        <v>289</v>
      </c>
      <c r="I26" s="140">
        <v>41932</v>
      </c>
    </row>
    <row r="27" spans="1:9" x14ac:dyDescent="0.25">
      <c r="A27" t="s">
        <v>422</v>
      </c>
      <c r="B27" t="s">
        <v>707</v>
      </c>
      <c r="C27" t="s">
        <v>708</v>
      </c>
      <c r="D27" t="s">
        <v>227</v>
      </c>
      <c r="E27" t="s">
        <v>255</v>
      </c>
      <c r="F27" s="139">
        <v>2800</v>
      </c>
      <c r="G27" s="139" t="s">
        <v>720</v>
      </c>
      <c r="H27" t="s">
        <v>289</v>
      </c>
      <c r="I27" s="140">
        <v>41918</v>
      </c>
    </row>
    <row r="28" spans="1:9" x14ac:dyDescent="0.25">
      <c r="A28" t="s">
        <v>285</v>
      </c>
      <c r="B28" t="s">
        <v>653</v>
      </c>
      <c r="C28" t="s">
        <v>723</v>
      </c>
      <c r="D28" t="s">
        <v>227</v>
      </c>
      <c r="E28" t="s">
        <v>255</v>
      </c>
      <c r="F28" s="139">
        <v>2800</v>
      </c>
      <c r="G28" s="139" t="s">
        <v>785</v>
      </c>
      <c r="H28" t="s">
        <v>289</v>
      </c>
      <c r="I28" s="140">
        <v>41988</v>
      </c>
    </row>
    <row r="29" spans="1:9" x14ac:dyDescent="0.25">
      <c r="A29" t="s">
        <v>296</v>
      </c>
      <c r="B29" t="s">
        <v>297</v>
      </c>
      <c r="C29" t="s">
        <v>298</v>
      </c>
      <c r="D29" t="s">
        <v>304</v>
      </c>
      <c r="E29" t="s">
        <v>255</v>
      </c>
      <c r="F29" s="139">
        <v>2800</v>
      </c>
      <c r="G29" s="139" t="s">
        <v>838</v>
      </c>
      <c r="H29" t="s">
        <v>450</v>
      </c>
      <c r="I29" s="140">
        <v>42023</v>
      </c>
    </row>
    <row r="30" spans="1:9" x14ac:dyDescent="0.25">
      <c r="A30" t="s">
        <v>296</v>
      </c>
      <c r="B30" t="s">
        <v>297</v>
      </c>
      <c r="C30" t="s">
        <v>298</v>
      </c>
      <c r="D30" t="s">
        <v>304</v>
      </c>
      <c r="E30" t="s">
        <v>255</v>
      </c>
      <c r="F30" s="139">
        <v>2900</v>
      </c>
      <c r="G30" s="139" t="s">
        <v>305</v>
      </c>
      <c r="H30" t="s">
        <v>289</v>
      </c>
      <c r="I30" s="140">
        <v>41705</v>
      </c>
    </row>
    <row r="31" spans="1:9" x14ac:dyDescent="0.25">
      <c r="A31" t="s">
        <v>296</v>
      </c>
      <c r="B31" t="s">
        <v>370</v>
      </c>
      <c r="C31" t="s">
        <v>371</v>
      </c>
      <c r="D31" t="s">
        <v>227</v>
      </c>
      <c r="E31" t="s">
        <v>255</v>
      </c>
      <c r="F31" s="139">
        <v>2900</v>
      </c>
      <c r="G31" s="139" t="s">
        <v>377</v>
      </c>
      <c r="H31" t="s">
        <v>289</v>
      </c>
      <c r="I31" s="140">
        <v>41750</v>
      </c>
    </row>
    <row r="32" spans="1:9" x14ac:dyDescent="0.25">
      <c r="A32" t="s">
        <v>392</v>
      </c>
      <c r="B32" t="s">
        <v>393</v>
      </c>
      <c r="C32" t="s">
        <v>394</v>
      </c>
      <c r="D32" t="s">
        <v>304</v>
      </c>
      <c r="E32" t="s">
        <v>326</v>
      </c>
      <c r="F32" s="139">
        <v>2900</v>
      </c>
      <c r="G32" s="139" t="s">
        <v>399</v>
      </c>
      <c r="H32" t="s">
        <v>289</v>
      </c>
      <c r="I32" s="140">
        <v>41761</v>
      </c>
    </row>
    <row r="33" spans="1:9" x14ac:dyDescent="0.25">
      <c r="A33" t="s">
        <v>392</v>
      </c>
      <c r="B33" t="s">
        <v>400</v>
      </c>
      <c r="C33" t="s">
        <v>401</v>
      </c>
      <c r="D33" t="s">
        <v>227</v>
      </c>
      <c r="E33" t="s">
        <v>255</v>
      </c>
      <c r="F33" s="139">
        <v>2900</v>
      </c>
      <c r="G33" s="139" t="s">
        <v>408</v>
      </c>
      <c r="H33" t="s">
        <v>289</v>
      </c>
      <c r="I33" s="140">
        <v>41764</v>
      </c>
    </row>
    <row r="34" spans="1:9" x14ac:dyDescent="0.25">
      <c r="A34" t="s">
        <v>296</v>
      </c>
      <c r="B34" t="s">
        <v>409</v>
      </c>
      <c r="C34" t="s">
        <v>410</v>
      </c>
      <c r="D34" t="s">
        <v>227</v>
      </c>
      <c r="E34" t="s">
        <v>326</v>
      </c>
      <c r="F34" s="139">
        <v>2900</v>
      </c>
      <c r="G34" s="139" t="s">
        <v>418</v>
      </c>
      <c r="H34" t="s">
        <v>289</v>
      </c>
      <c r="I34" s="140">
        <v>41761</v>
      </c>
    </row>
    <row r="35" spans="1:9" x14ac:dyDescent="0.25">
      <c r="A35" t="s">
        <v>422</v>
      </c>
      <c r="B35" t="s">
        <v>423</v>
      </c>
      <c r="C35" t="s">
        <v>424</v>
      </c>
      <c r="D35" t="s">
        <v>227</v>
      </c>
      <c r="E35" t="s">
        <v>255</v>
      </c>
      <c r="F35" s="139">
        <v>2900</v>
      </c>
      <c r="G35" s="139" t="s">
        <v>432</v>
      </c>
      <c r="H35" t="s">
        <v>289</v>
      </c>
      <c r="I35" s="140">
        <v>41771</v>
      </c>
    </row>
    <row r="36" spans="1:9" x14ac:dyDescent="0.25">
      <c r="A36" t="s">
        <v>422</v>
      </c>
      <c r="B36" t="s">
        <v>423</v>
      </c>
      <c r="C36" t="s">
        <v>424</v>
      </c>
      <c r="D36" t="s">
        <v>227</v>
      </c>
      <c r="E36" t="s">
        <v>255</v>
      </c>
      <c r="F36" s="139">
        <v>2900</v>
      </c>
      <c r="G36" s="139" t="s">
        <v>433</v>
      </c>
      <c r="H36" t="s">
        <v>289</v>
      </c>
      <c r="I36" s="140">
        <v>41771</v>
      </c>
    </row>
    <row r="37" spans="1:9" x14ac:dyDescent="0.25">
      <c r="A37" t="s">
        <v>392</v>
      </c>
      <c r="B37" t="s">
        <v>436</v>
      </c>
      <c r="C37" t="s">
        <v>437</v>
      </c>
      <c r="D37" t="s">
        <v>227</v>
      </c>
      <c r="E37" t="s">
        <v>255</v>
      </c>
      <c r="F37" s="139">
        <v>2900</v>
      </c>
      <c r="G37" s="139" t="s">
        <v>441</v>
      </c>
      <c r="H37" t="s">
        <v>289</v>
      </c>
      <c r="I37" s="140">
        <v>41764</v>
      </c>
    </row>
    <row r="38" spans="1:9" x14ac:dyDescent="0.25">
      <c r="A38" t="s">
        <v>322</v>
      </c>
      <c r="B38" t="s">
        <v>453</v>
      </c>
      <c r="C38" t="s">
        <v>454</v>
      </c>
      <c r="D38" t="s">
        <v>227</v>
      </c>
      <c r="E38" t="s">
        <v>255</v>
      </c>
      <c r="F38" s="139">
        <v>2900</v>
      </c>
      <c r="G38" s="139" t="s">
        <v>457</v>
      </c>
      <c r="H38" t="s">
        <v>289</v>
      </c>
      <c r="I38" s="140">
        <v>41785</v>
      </c>
    </row>
    <row r="39" spans="1:9" x14ac:dyDescent="0.25">
      <c r="A39" t="s">
        <v>296</v>
      </c>
      <c r="B39" t="s">
        <v>470</v>
      </c>
      <c r="C39" t="s">
        <v>471</v>
      </c>
      <c r="D39" t="s">
        <v>227</v>
      </c>
      <c r="E39" t="s">
        <v>255</v>
      </c>
      <c r="F39" s="139">
        <v>2900</v>
      </c>
      <c r="G39" s="139" t="s">
        <v>482</v>
      </c>
      <c r="H39" t="s">
        <v>289</v>
      </c>
      <c r="I39" s="140">
        <v>41799</v>
      </c>
    </row>
    <row r="40" spans="1:9" x14ac:dyDescent="0.25">
      <c r="A40" t="s">
        <v>296</v>
      </c>
      <c r="B40" t="s">
        <v>470</v>
      </c>
      <c r="C40" t="s">
        <v>473</v>
      </c>
      <c r="D40" t="s">
        <v>227</v>
      </c>
      <c r="E40" t="s">
        <v>326</v>
      </c>
      <c r="F40" s="139">
        <v>2900</v>
      </c>
      <c r="G40" s="139" t="s">
        <v>483</v>
      </c>
      <c r="H40" t="s">
        <v>289</v>
      </c>
      <c r="I40" s="140">
        <v>41806</v>
      </c>
    </row>
    <row r="41" spans="1:9" x14ac:dyDescent="0.25">
      <c r="A41" t="s">
        <v>442</v>
      </c>
      <c r="B41" t="s">
        <v>447</v>
      </c>
      <c r="C41" t="s">
        <v>484</v>
      </c>
      <c r="D41" t="s">
        <v>227</v>
      </c>
      <c r="E41" t="s">
        <v>255</v>
      </c>
      <c r="F41" s="139">
        <v>2900</v>
      </c>
      <c r="G41" s="139" t="s">
        <v>490</v>
      </c>
      <c r="H41" t="s">
        <v>289</v>
      </c>
      <c r="I41" s="140">
        <v>41799</v>
      </c>
    </row>
    <row r="42" spans="1:9" x14ac:dyDescent="0.25">
      <c r="A42" t="s">
        <v>442</v>
      </c>
      <c r="B42" t="s">
        <v>493</v>
      </c>
      <c r="C42" t="s">
        <v>494</v>
      </c>
      <c r="D42" t="s">
        <v>227</v>
      </c>
      <c r="E42" t="s">
        <v>326</v>
      </c>
      <c r="F42" s="139">
        <v>2900</v>
      </c>
      <c r="G42" s="139" t="s">
        <v>495</v>
      </c>
      <c r="H42" t="s">
        <v>289</v>
      </c>
      <c r="I42" s="140">
        <v>41806</v>
      </c>
    </row>
    <row r="43" spans="1:9" x14ac:dyDescent="0.25">
      <c r="A43" t="s">
        <v>442</v>
      </c>
      <c r="B43" t="s">
        <v>525</v>
      </c>
      <c r="C43" t="s">
        <v>526</v>
      </c>
      <c r="D43" t="s">
        <v>227</v>
      </c>
      <c r="E43" t="s">
        <v>255</v>
      </c>
      <c r="F43" s="139">
        <v>2900</v>
      </c>
      <c r="G43" s="139" t="s">
        <v>532</v>
      </c>
      <c r="H43" t="s">
        <v>289</v>
      </c>
      <c r="I43" s="140">
        <v>41827</v>
      </c>
    </row>
    <row r="44" spans="1:9" x14ac:dyDescent="0.25">
      <c r="A44" t="s">
        <v>442</v>
      </c>
      <c r="B44" t="s">
        <v>533</v>
      </c>
      <c r="C44" t="s">
        <v>534</v>
      </c>
      <c r="D44" t="s">
        <v>227</v>
      </c>
      <c r="E44" t="s">
        <v>326</v>
      </c>
      <c r="F44" s="139">
        <v>2900</v>
      </c>
      <c r="G44" s="139" t="s">
        <v>537</v>
      </c>
      <c r="H44" t="s">
        <v>289</v>
      </c>
      <c r="I44" s="140">
        <v>41822</v>
      </c>
    </row>
    <row r="45" spans="1:9" x14ac:dyDescent="0.25">
      <c r="A45" t="s">
        <v>392</v>
      </c>
      <c r="B45" t="s">
        <v>538</v>
      </c>
      <c r="C45" t="s">
        <v>539</v>
      </c>
      <c r="D45" t="s">
        <v>227</v>
      </c>
      <c r="E45" t="s">
        <v>255</v>
      </c>
      <c r="F45" s="139">
        <v>2900</v>
      </c>
      <c r="G45" s="139" t="s">
        <v>542</v>
      </c>
      <c r="H45" t="s">
        <v>289</v>
      </c>
      <c r="I45" s="140">
        <v>41821</v>
      </c>
    </row>
    <row r="46" spans="1:9" x14ac:dyDescent="0.25">
      <c r="A46" t="s">
        <v>322</v>
      </c>
      <c r="B46" t="s">
        <v>323</v>
      </c>
      <c r="C46" t="s">
        <v>543</v>
      </c>
      <c r="D46" t="s">
        <v>227</v>
      </c>
      <c r="E46" t="s">
        <v>255</v>
      </c>
      <c r="F46" s="139">
        <v>2900</v>
      </c>
      <c r="G46" s="139" t="s">
        <v>550</v>
      </c>
      <c r="H46" t="s">
        <v>289</v>
      </c>
      <c r="I46" s="140">
        <v>41821</v>
      </c>
    </row>
    <row r="47" spans="1:9" x14ac:dyDescent="0.25">
      <c r="A47" t="s">
        <v>322</v>
      </c>
      <c r="B47" t="s">
        <v>323</v>
      </c>
      <c r="C47" t="s">
        <v>324</v>
      </c>
      <c r="D47" t="s">
        <v>227</v>
      </c>
      <c r="E47" t="s">
        <v>326</v>
      </c>
      <c r="F47" s="139">
        <v>2900</v>
      </c>
      <c r="G47" s="139" t="s">
        <v>552</v>
      </c>
      <c r="H47" t="s">
        <v>289</v>
      </c>
      <c r="I47" s="140">
        <v>41821</v>
      </c>
    </row>
    <row r="48" spans="1:9" x14ac:dyDescent="0.25">
      <c r="A48" t="s">
        <v>322</v>
      </c>
      <c r="B48" t="s">
        <v>557</v>
      </c>
      <c r="C48" t="s">
        <v>558</v>
      </c>
      <c r="D48" t="s">
        <v>227</v>
      </c>
      <c r="E48" t="s">
        <v>326</v>
      </c>
      <c r="F48" s="139">
        <v>2900</v>
      </c>
      <c r="G48" s="139" t="s">
        <v>561</v>
      </c>
      <c r="H48" t="s">
        <v>289</v>
      </c>
      <c r="I48" s="140">
        <v>41841</v>
      </c>
    </row>
    <row r="49" spans="1:9" x14ac:dyDescent="0.25">
      <c r="A49" t="s">
        <v>328</v>
      </c>
      <c r="B49" t="s">
        <v>380</v>
      </c>
      <c r="C49" t="s">
        <v>381</v>
      </c>
      <c r="D49" t="s">
        <v>227</v>
      </c>
      <c r="E49" t="s">
        <v>255</v>
      </c>
      <c r="F49" s="139">
        <v>2900</v>
      </c>
      <c r="G49" s="139" t="s">
        <v>564</v>
      </c>
      <c r="H49" t="s">
        <v>289</v>
      </c>
      <c r="I49" s="140">
        <v>41821</v>
      </c>
    </row>
    <row r="50" spans="1:9" x14ac:dyDescent="0.25">
      <c r="A50" t="s">
        <v>328</v>
      </c>
      <c r="B50" t="s">
        <v>380</v>
      </c>
      <c r="C50" t="s">
        <v>381</v>
      </c>
      <c r="D50" t="s">
        <v>227</v>
      </c>
      <c r="E50" t="s">
        <v>255</v>
      </c>
      <c r="F50" s="139">
        <v>2900</v>
      </c>
      <c r="G50" s="139" t="s">
        <v>565</v>
      </c>
      <c r="H50" t="s">
        <v>289</v>
      </c>
      <c r="I50" s="140">
        <v>41821</v>
      </c>
    </row>
    <row r="51" spans="1:9" x14ac:dyDescent="0.25">
      <c r="A51" t="s">
        <v>328</v>
      </c>
      <c r="B51" t="s">
        <v>329</v>
      </c>
      <c r="C51" t="s">
        <v>330</v>
      </c>
      <c r="D51" t="s">
        <v>227</v>
      </c>
      <c r="E51" t="s">
        <v>255</v>
      </c>
      <c r="F51" s="139">
        <v>2900</v>
      </c>
      <c r="G51" s="139" t="s">
        <v>588</v>
      </c>
      <c r="H51" t="s">
        <v>516</v>
      </c>
      <c r="I51" s="140">
        <v>41835</v>
      </c>
    </row>
    <row r="52" spans="1:9" x14ac:dyDescent="0.25">
      <c r="A52" t="s">
        <v>328</v>
      </c>
      <c r="B52" t="s">
        <v>329</v>
      </c>
      <c r="C52" t="s">
        <v>330</v>
      </c>
      <c r="D52" t="s">
        <v>227</v>
      </c>
      <c r="E52" t="s">
        <v>255</v>
      </c>
      <c r="F52" s="139">
        <v>2900</v>
      </c>
      <c r="G52" s="139" t="s">
        <v>589</v>
      </c>
      <c r="H52" t="s">
        <v>289</v>
      </c>
      <c r="I52" s="140">
        <v>41827</v>
      </c>
    </row>
    <row r="53" spans="1:9" x14ac:dyDescent="0.25">
      <c r="A53" t="s">
        <v>422</v>
      </c>
      <c r="B53" t="s">
        <v>620</v>
      </c>
      <c r="C53" t="s">
        <v>621</v>
      </c>
      <c r="D53" t="s">
        <v>304</v>
      </c>
      <c r="E53" t="s">
        <v>326</v>
      </c>
      <c r="F53" s="139">
        <v>2900</v>
      </c>
      <c r="G53" s="139" t="s">
        <v>630</v>
      </c>
      <c r="H53" t="s">
        <v>289</v>
      </c>
      <c r="I53" s="140">
        <v>41862</v>
      </c>
    </row>
    <row r="54" spans="1:9" x14ac:dyDescent="0.25">
      <c r="A54" t="s">
        <v>322</v>
      </c>
      <c r="B54" t="s">
        <v>665</v>
      </c>
      <c r="C54" t="s">
        <v>666</v>
      </c>
      <c r="D54" t="s">
        <v>227</v>
      </c>
      <c r="E54" t="s">
        <v>255</v>
      </c>
      <c r="F54" s="139">
        <v>2900</v>
      </c>
      <c r="G54" s="139" t="s">
        <v>669</v>
      </c>
      <c r="H54" t="s">
        <v>289</v>
      </c>
      <c r="I54" s="140">
        <v>41883</v>
      </c>
    </row>
    <row r="55" spans="1:9" x14ac:dyDescent="0.25">
      <c r="A55" t="s">
        <v>285</v>
      </c>
      <c r="B55" t="s">
        <v>286</v>
      </c>
      <c r="C55" t="s">
        <v>287</v>
      </c>
      <c r="D55" t="s">
        <v>227</v>
      </c>
      <c r="E55" t="s">
        <v>255</v>
      </c>
      <c r="F55" s="139">
        <v>2900</v>
      </c>
      <c r="G55" s="139" t="s">
        <v>688</v>
      </c>
      <c r="H55" t="s">
        <v>289</v>
      </c>
      <c r="I55" s="140">
        <v>41932</v>
      </c>
    </row>
    <row r="56" spans="1:9" x14ac:dyDescent="0.25">
      <c r="A56" t="s">
        <v>422</v>
      </c>
      <c r="B56" t="s">
        <v>707</v>
      </c>
      <c r="C56" t="s">
        <v>708</v>
      </c>
      <c r="D56" t="s">
        <v>227</v>
      </c>
      <c r="E56" t="s">
        <v>255</v>
      </c>
      <c r="F56" s="139">
        <v>2900</v>
      </c>
      <c r="G56" s="139" t="s">
        <v>722</v>
      </c>
      <c r="H56" t="s">
        <v>289</v>
      </c>
      <c r="I56" s="140">
        <v>41918</v>
      </c>
    </row>
    <row r="57" spans="1:9" x14ac:dyDescent="0.25">
      <c r="A57" t="s">
        <v>285</v>
      </c>
      <c r="B57" t="s">
        <v>726</v>
      </c>
      <c r="C57" t="s">
        <v>727</v>
      </c>
      <c r="D57" t="s">
        <v>227</v>
      </c>
      <c r="E57" t="s">
        <v>255</v>
      </c>
      <c r="F57" s="139">
        <v>2900</v>
      </c>
      <c r="G57" s="139" t="s">
        <v>733</v>
      </c>
      <c r="H57" t="s">
        <v>289</v>
      </c>
      <c r="I57" s="140">
        <v>41946</v>
      </c>
    </row>
    <row r="58" spans="1:9" x14ac:dyDescent="0.25">
      <c r="A58" t="s">
        <v>285</v>
      </c>
      <c r="B58" t="s">
        <v>286</v>
      </c>
      <c r="C58" t="s">
        <v>287</v>
      </c>
      <c r="D58" t="s">
        <v>227</v>
      </c>
      <c r="E58" t="s">
        <v>255</v>
      </c>
      <c r="F58" s="139">
        <v>2900</v>
      </c>
      <c r="G58" s="139" t="s">
        <v>755</v>
      </c>
      <c r="H58" t="s">
        <v>289</v>
      </c>
      <c r="I58" s="140">
        <v>41953</v>
      </c>
    </row>
    <row r="59" spans="1:9" x14ac:dyDescent="0.25">
      <c r="A59" t="s">
        <v>442</v>
      </c>
      <c r="B59" t="s">
        <v>761</v>
      </c>
      <c r="C59" t="s">
        <v>762</v>
      </c>
      <c r="D59" t="s">
        <v>227</v>
      </c>
      <c r="E59" t="s">
        <v>255</v>
      </c>
      <c r="F59" s="139">
        <v>2900</v>
      </c>
      <c r="G59" s="139" t="s">
        <v>774</v>
      </c>
      <c r="H59" t="s">
        <v>289</v>
      </c>
      <c r="I59" s="140">
        <v>41953</v>
      </c>
    </row>
    <row r="60" spans="1:9" x14ac:dyDescent="0.25">
      <c r="A60" t="s">
        <v>442</v>
      </c>
      <c r="B60" t="s">
        <v>761</v>
      </c>
      <c r="C60" t="s">
        <v>764</v>
      </c>
      <c r="D60" t="s">
        <v>227</v>
      </c>
      <c r="E60" t="s">
        <v>255</v>
      </c>
      <c r="F60" s="139">
        <v>2900</v>
      </c>
      <c r="G60" s="139" t="s">
        <v>775</v>
      </c>
      <c r="H60" t="s">
        <v>289</v>
      </c>
      <c r="I60" s="140">
        <v>41960</v>
      </c>
    </row>
    <row r="61" spans="1:9" x14ac:dyDescent="0.25">
      <c r="A61" t="s">
        <v>285</v>
      </c>
      <c r="B61" t="s">
        <v>366</v>
      </c>
      <c r="C61" t="s">
        <v>367</v>
      </c>
      <c r="D61" t="s">
        <v>227</v>
      </c>
      <c r="E61" t="s">
        <v>255</v>
      </c>
      <c r="F61" s="139">
        <v>2900</v>
      </c>
      <c r="G61" s="139" t="s">
        <v>805</v>
      </c>
      <c r="H61" t="s">
        <v>289</v>
      </c>
      <c r="I61" s="140">
        <v>41981</v>
      </c>
    </row>
    <row r="62" spans="1:9" x14ac:dyDescent="0.25">
      <c r="A62" t="s">
        <v>285</v>
      </c>
      <c r="B62" t="s">
        <v>653</v>
      </c>
      <c r="C62" t="s">
        <v>723</v>
      </c>
      <c r="D62" t="s">
        <v>227</v>
      </c>
      <c r="E62" t="s">
        <v>255</v>
      </c>
      <c r="F62" s="139">
        <v>2900</v>
      </c>
      <c r="G62" s="139" t="s">
        <v>829</v>
      </c>
      <c r="H62" t="s">
        <v>450</v>
      </c>
      <c r="I62" s="140">
        <v>42009</v>
      </c>
    </row>
    <row r="63" spans="1:9" x14ac:dyDescent="0.25">
      <c r="A63" t="s">
        <v>285</v>
      </c>
      <c r="B63" t="s">
        <v>653</v>
      </c>
      <c r="C63" t="s">
        <v>723</v>
      </c>
      <c r="D63" t="s">
        <v>227</v>
      </c>
      <c r="E63" t="s">
        <v>255</v>
      </c>
      <c r="F63" s="139">
        <v>2900</v>
      </c>
      <c r="G63" s="139" t="s">
        <v>830</v>
      </c>
      <c r="H63" t="s">
        <v>289</v>
      </c>
      <c r="I63" s="140">
        <v>42009</v>
      </c>
    </row>
    <row r="64" spans="1:9" x14ac:dyDescent="0.25">
      <c r="A64" t="s">
        <v>422</v>
      </c>
      <c r="B64" t="s">
        <v>707</v>
      </c>
      <c r="C64" t="s">
        <v>849</v>
      </c>
      <c r="D64" t="s">
        <v>227</v>
      </c>
      <c r="E64" t="s">
        <v>255</v>
      </c>
      <c r="F64" s="139">
        <v>2900</v>
      </c>
      <c r="G64" s="139" t="s">
        <v>852</v>
      </c>
      <c r="H64" t="s">
        <v>450</v>
      </c>
      <c r="I64" s="140">
        <v>42006</v>
      </c>
    </row>
    <row r="65" spans="1:9" x14ac:dyDescent="0.25">
      <c r="A65" t="s">
        <v>328</v>
      </c>
      <c r="B65" t="s">
        <v>329</v>
      </c>
      <c r="C65" t="s">
        <v>330</v>
      </c>
      <c r="D65" t="s">
        <v>290</v>
      </c>
      <c r="E65" t="s">
        <v>259</v>
      </c>
      <c r="F65" s="139">
        <v>4231</v>
      </c>
      <c r="G65" s="139">
        <v>2393973</v>
      </c>
      <c r="H65" t="s">
        <v>289</v>
      </c>
      <c r="I65" s="140">
        <v>41799</v>
      </c>
    </row>
    <row r="66" spans="1:9" x14ac:dyDescent="0.25">
      <c r="A66" t="s">
        <v>328</v>
      </c>
      <c r="B66" t="s">
        <v>380</v>
      </c>
      <c r="C66" t="s">
        <v>381</v>
      </c>
      <c r="D66" t="s">
        <v>290</v>
      </c>
      <c r="E66" t="s">
        <v>259</v>
      </c>
      <c r="F66" s="139">
        <v>4231</v>
      </c>
      <c r="G66" s="139">
        <v>1771034</v>
      </c>
      <c r="H66" t="s">
        <v>289</v>
      </c>
      <c r="I66" s="140">
        <v>41821</v>
      </c>
    </row>
    <row r="67" spans="1:9" x14ac:dyDescent="0.25">
      <c r="A67" t="s">
        <v>322</v>
      </c>
      <c r="B67" t="s">
        <v>665</v>
      </c>
      <c r="C67" t="s">
        <v>666</v>
      </c>
      <c r="D67" t="s">
        <v>290</v>
      </c>
      <c r="E67" t="s">
        <v>259</v>
      </c>
      <c r="F67" s="139">
        <v>4231</v>
      </c>
      <c r="G67" s="139">
        <v>2351195</v>
      </c>
      <c r="H67" t="s">
        <v>516</v>
      </c>
      <c r="I67" s="140">
        <v>41883</v>
      </c>
    </row>
    <row r="68" spans="1:9" x14ac:dyDescent="0.25">
      <c r="A68" t="s">
        <v>442</v>
      </c>
      <c r="B68" t="s">
        <v>761</v>
      </c>
      <c r="C68" t="s">
        <v>762</v>
      </c>
      <c r="D68" t="s">
        <v>290</v>
      </c>
      <c r="E68" t="s">
        <v>259</v>
      </c>
      <c r="F68" s="139">
        <v>4231</v>
      </c>
      <c r="G68" s="139">
        <v>1712266</v>
      </c>
      <c r="H68" t="s">
        <v>450</v>
      </c>
      <c r="I68" s="140">
        <v>41953</v>
      </c>
    </row>
    <row r="69" spans="1:9" x14ac:dyDescent="0.25">
      <c r="A69" t="s">
        <v>328</v>
      </c>
      <c r="B69" t="s">
        <v>380</v>
      </c>
      <c r="C69" t="s">
        <v>381</v>
      </c>
      <c r="D69" t="s">
        <v>228</v>
      </c>
      <c r="E69" t="s">
        <v>259</v>
      </c>
      <c r="F69" s="139">
        <v>4436</v>
      </c>
      <c r="G69" s="139">
        <v>2150139</v>
      </c>
      <c r="H69" t="s">
        <v>289</v>
      </c>
      <c r="I69" s="140">
        <v>41736</v>
      </c>
    </row>
    <row r="70" spans="1:9" x14ac:dyDescent="0.25">
      <c r="A70" t="s">
        <v>328</v>
      </c>
      <c r="B70" t="s">
        <v>380</v>
      </c>
      <c r="C70" t="s">
        <v>381</v>
      </c>
      <c r="D70" t="s">
        <v>228</v>
      </c>
      <c r="E70" t="s">
        <v>259</v>
      </c>
      <c r="F70" s="139">
        <v>4436</v>
      </c>
      <c r="G70" s="139">
        <v>2150140</v>
      </c>
      <c r="H70" t="s">
        <v>289</v>
      </c>
      <c r="I70" s="140">
        <v>41736</v>
      </c>
    </row>
    <row r="71" spans="1:9" x14ac:dyDescent="0.25">
      <c r="A71" t="s">
        <v>328</v>
      </c>
      <c r="B71" t="s">
        <v>380</v>
      </c>
      <c r="C71" t="s">
        <v>381</v>
      </c>
      <c r="D71" t="s">
        <v>228</v>
      </c>
      <c r="E71" t="s">
        <v>259</v>
      </c>
      <c r="F71" s="139">
        <v>4436</v>
      </c>
      <c r="G71" s="139">
        <v>2150156</v>
      </c>
      <c r="H71" t="s">
        <v>289</v>
      </c>
      <c r="I71" s="140">
        <v>41743</v>
      </c>
    </row>
    <row r="72" spans="1:9" x14ac:dyDescent="0.25">
      <c r="A72" t="s">
        <v>328</v>
      </c>
      <c r="B72" t="s">
        <v>380</v>
      </c>
      <c r="C72" t="s">
        <v>381</v>
      </c>
      <c r="D72" t="s">
        <v>228</v>
      </c>
      <c r="E72" t="s">
        <v>259</v>
      </c>
      <c r="F72" s="139">
        <v>4436</v>
      </c>
      <c r="G72" s="139">
        <v>2150143</v>
      </c>
      <c r="H72" t="s">
        <v>289</v>
      </c>
      <c r="I72" s="140">
        <v>41743</v>
      </c>
    </row>
    <row r="73" spans="1:9" x14ac:dyDescent="0.25">
      <c r="A73" t="s">
        <v>328</v>
      </c>
      <c r="B73" t="s">
        <v>380</v>
      </c>
      <c r="C73" t="s">
        <v>381</v>
      </c>
      <c r="D73" t="s">
        <v>228</v>
      </c>
      <c r="E73" t="s">
        <v>259</v>
      </c>
      <c r="F73" s="139">
        <v>4436</v>
      </c>
      <c r="G73" s="139">
        <v>2150151</v>
      </c>
      <c r="H73" t="s">
        <v>289</v>
      </c>
      <c r="I73" s="140">
        <v>41743</v>
      </c>
    </row>
    <row r="74" spans="1:9" x14ac:dyDescent="0.25">
      <c r="A74" t="s">
        <v>328</v>
      </c>
      <c r="B74" t="s">
        <v>380</v>
      </c>
      <c r="C74" t="s">
        <v>381</v>
      </c>
      <c r="D74" t="s">
        <v>228</v>
      </c>
      <c r="E74" t="s">
        <v>259</v>
      </c>
      <c r="F74" s="139">
        <v>4436</v>
      </c>
      <c r="G74" s="139">
        <v>2150152</v>
      </c>
      <c r="H74" t="s">
        <v>289</v>
      </c>
      <c r="I74" s="140">
        <v>41743</v>
      </c>
    </row>
    <row r="75" spans="1:9" x14ac:dyDescent="0.25">
      <c r="A75" t="s">
        <v>328</v>
      </c>
      <c r="B75" t="s">
        <v>380</v>
      </c>
      <c r="C75" t="s">
        <v>381</v>
      </c>
      <c r="D75" t="s">
        <v>228</v>
      </c>
      <c r="E75" t="s">
        <v>259</v>
      </c>
      <c r="F75" s="139">
        <v>4436</v>
      </c>
      <c r="G75" s="139">
        <v>2150142</v>
      </c>
      <c r="H75" t="s">
        <v>289</v>
      </c>
      <c r="I75" s="140">
        <v>41743</v>
      </c>
    </row>
    <row r="76" spans="1:9" x14ac:dyDescent="0.25">
      <c r="A76" t="s">
        <v>328</v>
      </c>
      <c r="B76" t="s">
        <v>380</v>
      </c>
      <c r="C76" t="s">
        <v>381</v>
      </c>
      <c r="D76" t="s">
        <v>228</v>
      </c>
      <c r="E76" t="s">
        <v>259</v>
      </c>
      <c r="F76" s="139">
        <v>4436</v>
      </c>
      <c r="G76" s="139">
        <v>2150150</v>
      </c>
      <c r="H76" t="s">
        <v>289</v>
      </c>
      <c r="I76" s="140">
        <v>41743</v>
      </c>
    </row>
    <row r="77" spans="1:9" x14ac:dyDescent="0.25">
      <c r="A77" t="s">
        <v>328</v>
      </c>
      <c r="B77" t="s">
        <v>380</v>
      </c>
      <c r="C77" t="s">
        <v>381</v>
      </c>
      <c r="D77" t="s">
        <v>228</v>
      </c>
      <c r="E77" t="s">
        <v>259</v>
      </c>
      <c r="F77" s="139">
        <v>4436</v>
      </c>
      <c r="G77" s="139">
        <v>2150128</v>
      </c>
      <c r="H77" t="s">
        <v>289</v>
      </c>
      <c r="I77" s="140">
        <v>41743</v>
      </c>
    </row>
    <row r="78" spans="1:9" x14ac:dyDescent="0.25">
      <c r="A78" t="s">
        <v>328</v>
      </c>
      <c r="B78" t="s">
        <v>380</v>
      </c>
      <c r="C78" t="s">
        <v>381</v>
      </c>
      <c r="D78" t="s">
        <v>228</v>
      </c>
      <c r="E78" t="s">
        <v>259</v>
      </c>
      <c r="F78" s="139">
        <v>4436</v>
      </c>
      <c r="G78" s="139">
        <v>1704557</v>
      </c>
      <c r="H78" t="s">
        <v>289</v>
      </c>
      <c r="I78" s="140">
        <v>41743</v>
      </c>
    </row>
    <row r="79" spans="1:9" x14ac:dyDescent="0.25">
      <c r="A79" t="s">
        <v>328</v>
      </c>
      <c r="B79" t="s">
        <v>380</v>
      </c>
      <c r="C79" t="s">
        <v>381</v>
      </c>
      <c r="D79" t="s">
        <v>228</v>
      </c>
      <c r="E79" t="s">
        <v>259</v>
      </c>
      <c r="F79" s="139">
        <v>4436</v>
      </c>
      <c r="G79" s="139">
        <v>2150141</v>
      </c>
      <c r="H79" t="s">
        <v>289</v>
      </c>
      <c r="I79" s="140">
        <v>41821</v>
      </c>
    </row>
    <row r="80" spans="1:9" x14ac:dyDescent="0.25">
      <c r="B80" t="s">
        <v>328</v>
      </c>
      <c r="C80" t="s">
        <v>380</v>
      </c>
      <c r="D80" t="s">
        <v>381</v>
      </c>
      <c r="E80" t="s">
        <v>259</v>
      </c>
      <c r="F80" s="139">
        <v>4436</v>
      </c>
      <c r="G80" s="139">
        <v>2150130</v>
      </c>
      <c r="H80" t="s">
        <v>289</v>
      </c>
      <c r="I80" s="140">
        <v>41883</v>
      </c>
    </row>
    <row r="81" spans="1:9" x14ac:dyDescent="0.25">
      <c r="B81" t="s">
        <v>328</v>
      </c>
      <c r="C81" t="s">
        <v>380</v>
      </c>
      <c r="D81" t="s">
        <v>381</v>
      </c>
      <c r="E81" t="s">
        <v>259</v>
      </c>
      <c r="F81" s="139">
        <v>4436</v>
      </c>
      <c r="G81" s="139">
        <v>2150144</v>
      </c>
      <c r="H81" t="s">
        <v>289</v>
      </c>
      <c r="I81" s="140">
        <v>41883</v>
      </c>
    </row>
    <row r="82" spans="1:9" x14ac:dyDescent="0.25">
      <c r="B82" t="s">
        <v>328</v>
      </c>
      <c r="C82" t="s">
        <v>380</v>
      </c>
      <c r="D82" t="s">
        <v>381</v>
      </c>
      <c r="E82" t="s">
        <v>259</v>
      </c>
      <c r="F82" s="139">
        <v>4436</v>
      </c>
      <c r="G82" s="139">
        <v>2150153</v>
      </c>
      <c r="H82" t="s">
        <v>289</v>
      </c>
      <c r="I82" s="140">
        <v>41883</v>
      </c>
    </row>
    <row r="83" spans="1:9" x14ac:dyDescent="0.25">
      <c r="A83" t="s">
        <v>296</v>
      </c>
      <c r="B83" t="s">
        <v>409</v>
      </c>
      <c r="C83" t="s">
        <v>410</v>
      </c>
      <c r="D83" t="s">
        <v>290</v>
      </c>
      <c r="E83" t="s">
        <v>257</v>
      </c>
      <c r="F83" s="139" t="s">
        <v>291</v>
      </c>
      <c r="G83" s="139">
        <v>81021</v>
      </c>
      <c r="H83" t="s">
        <v>289</v>
      </c>
      <c r="I83" s="140">
        <v>41761</v>
      </c>
    </row>
    <row r="84" spans="1:9" x14ac:dyDescent="0.25">
      <c r="A84" t="s">
        <v>296</v>
      </c>
      <c r="B84" t="s">
        <v>409</v>
      </c>
      <c r="C84" t="s">
        <v>410</v>
      </c>
      <c r="D84" t="s">
        <v>290</v>
      </c>
      <c r="E84" t="s">
        <v>257</v>
      </c>
      <c r="F84" s="139" t="s">
        <v>291</v>
      </c>
      <c r="G84" s="139">
        <v>81031</v>
      </c>
      <c r="H84" t="s">
        <v>289</v>
      </c>
      <c r="I84" s="140">
        <v>41761</v>
      </c>
    </row>
    <row r="85" spans="1:9" x14ac:dyDescent="0.25">
      <c r="A85" t="s">
        <v>296</v>
      </c>
      <c r="B85" t="s">
        <v>297</v>
      </c>
      <c r="C85" t="s">
        <v>298</v>
      </c>
      <c r="D85" t="s">
        <v>290</v>
      </c>
      <c r="E85" t="s">
        <v>257</v>
      </c>
      <c r="F85" s="139" t="s">
        <v>291</v>
      </c>
      <c r="G85" s="139">
        <v>81122</v>
      </c>
      <c r="H85" t="s">
        <v>289</v>
      </c>
      <c r="I85" s="140">
        <v>42002</v>
      </c>
    </row>
    <row r="86" spans="1:9" x14ac:dyDescent="0.25">
      <c r="A86" t="s">
        <v>392</v>
      </c>
      <c r="B86" t="s">
        <v>400</v>
      </c>
      <c r="C86" t="s">
        <v>401</v>
      </c>
      <c r="D86" t="s">
        <v>290</v>
      </c>
      <c r="E86" t="s">
        <v>257</v>
      </c>
      <c r="F86" s="139" t="s">
        <v>291</v>
      </c>
      <c r="G86" s="139">
        <v>81142</v>
      </c>
      <c r="H86" t="s">
        <v>289</v>
      </c>
      <c r="I86" s="140">
        <v>41764</v>
      </c>
    </row>
    <row r="87" spans="1:9" x14ac:dyDescent="0.25">
      <c r="A87" t="s">
        <v>422</v>
      </c>
      <c r="B87" t="s">
        <v>607</v>
      </c>
      <c r="C87" t="s">
        <v>608</v>
      </c>
      <c r="D87" t="s">
        <v>290</v>
      </c>
      <c r="E87" t="s">
        <v>257</v>
      </c>
      <c r="F87" s="139" t="s">
        <v>291</v>
      </c>
      <c r="G87" s="139">
        <v>81146</v>
      </c>
      <c r="H87" t="s">
        <v>289</v>
      </c>
      <c r="I87" s="140">
        <v>41862</v>
      </c>
    </row>
    <row r="88" spans="1:9" x14ac:dyDescent="0.25">
      <c r="A88" t="s">
        <v>296</v>
      </c>
      <c r="B88" t="s">
        <v>297</v>
      </c>
      <c r="C88" t="s">
        <v>298</v>
      </c>
      <c r="D88" t="s">
        <v>290</v>
      </c>
      <c r="E88" t="s">
        <v>257</v>
      </c>
      <c r="F88" s="139" t="s">
        <v>291</v>
      </c>
      <c r="G88" s="139">
        <v>81147</v>
      </c>
      <c r="H88" t="s">
        <v>289</v>
      </c>
      <c r="I88" s="140">
        <v>41974</v>
      </c>
    </row>
    <row r="89" spans="1:9" x14ac:dyDescent="0.25">
      <c r="A89" t="s">
        <v>442</v>
      </c>
      <c r="B89" t="s">
        <v>493</v>
      </c>
      <c r="C89" t="s">
        <v>494</v>
      </c>
      <c r="D89" t="s">
        <v>290</v>
      </c>
      <c r="E89" t="s">
        <v>257</v>
      </c>
      <c r="F89" s="139" t="s">
        <v>291</v>
      </c>
      <c r="G89" s="139">
        <v>81148</v>
      </c>
      <c r="H89" t="s">
        <v>289</v>
      </c>
      <c r="I89" s="140">
        <v>41869</v>
      </c>
    </row>
    <row r="90" spans="1:9" x14ac:dyDescent="0.25">
      <c r="A90" t="s">
        <v>392</v>
      </c>
      <c r="B90" t="s">
        <v>566</v>
      </c>
      <c r="C90" t="s">
        <v>643</v>
      </c>
      <c r="D90" t="s">
        <v>290</v>
      </c>
      <c r="E90" t="s">
        <v>257</v>
      </c>
      <c r="F90" s="139" t="s">
        <v>291</v>
      </c>
      <c r="G90" s="139">
        <v>81149</v>
      </c>
      <c r="H90" t="s">
        <v>289</v>
      </c>
      <c r="I90" s="140">
        <v>41890</v>
      </c>
    </row>
    <row r="91" spans="1:9" x14ac:dyDescent="0.25">
      <c r="A91" t="s">
        <v>328</v>
      </c>
      <c r="B91" t="s">
        <v>329</v>
      </c>
      <c r="C91" t="s">
        <v>330</v>
      </c>
      <c r="D91" t="s">
        <v>290</v>
      </c>
      <c r="E91" t="s">
        <v>257</v>
      </c>
      <c r="F91" s="139" t="s">
        <v>291</v>
      </c>
      <c r="G91" s="139">
        <v>81155</v>
      </c>
      <c r="H91" t="s">
        <v>289</v>
      </c>
      <c r="I91" s="140">
        <v>41904</v>
      </c>
    </row>
    <row r="92" spans="1:9" x14ac:dyDescent="0.25">
      <c r="A92" t="s">
        <v>285</v>
      </c>
      <c r="B92" t="s">
        <v>366</v>
      </c>
      <c r="C92" t="s">
        <v>367</v>
      </c>
      <c r="D92" t="s">
        <v>325</v>
      </c>
      <c r="E92" t="s">
        <v>257</v>
      </c>
      <c r="F92" s="139" t="s">
        <v>291</v>
      </c>
      <c r="G92" s="139">
        <v>81166</v>
      </c>
      <c r="H92" t="s">
        <v>289</v>
      </c>
      <c r="I92" s="140">
        <v>41730</v>
      </c>
    </row>
    <row r="93" spans="1:9" x14ac:dyDescent="0.25">
      <c r="A93" t="s">
        <v>285</v>
      </c>
      <c r="B93" t="s">
        <v>286</v>
      </c>
      <c r="C93" t="s">
        <v>287</v>
      </c>
      <c r="D93" t="s">
        <v>290</v>
      </c>
      <c r="E93" t="s">
        <v>257</v>
      </c>
      <c r="F93" s="139" t="s">
        <v>291</v>
      </c>
      <c r="G93" s="139">
        <v>81179</v>
      </c>
      <c r="H93" t="s">
        <v>289</v>
      </c>
      <c r="I93" s="140">
        <v>41701</v>
      </c>
    </row>
    <row r="94" spans="1:9" x14ac:dyDescent="0.25">
      <c r="A94" t="s">
        <v>328</v>
      </c>
      <c r="B94" t="s">
        <v>329</v>
      </c>
      <c r="C94" t="s">
        <v>330</v>
      </c>
      <c r="D94" t="s">
        <v>290</v>
      </c>
      <c r="E94" t="s">
        <v>257</v>
      </c>
      <c r="F94" s="139" t="s">
        <v>291</v>
      </c>
      <c r="G94" s="139">
        <v>81185</v>
      </c>
      <c r="H94" t="s">
        <v>289</v>
      </c>
      <c r="I94" s="140">
        <v>41995</v>
      </c>
    </row>
    <row r="95" spans="1:9" x14ac:dyDescent="0.25">
      <c r="A95" t="s">
        <v>296</v>
      </c>
      <c r="B95" t="s">
        <v>320</v>
      </c>
      <c r="C95" t="s">
        <v>321</v>
      </c>
      <c r="D95" t="s">
        <v>290</v>
      </c>
      <c r="E95" t="s">
        <v>257</v>
      </c>
      <c r="F95" s="139" t="s">
        <v>291</v>
      </c>
      <c r="G95" s="139">
        <v>81186</v>
      </c>
      <c r="H95" t="s">
        <v>289</v>
      </c>
      <c r="I95" s="140">
        <v>41715</v>
      </c>
    </row>
    <row r="96" spans="1:9" x14ac:dyDescent="0.25">
      <c r="A96" t="s">
        <v>296</v>
      </c>
      <c r="B96" t="s">
        <v>297</v>
      </c>
      <c r="C96" t="s">
        <v>298</v>
      </c>
      <c r="D96" t="s">
        <v>290</v>
      </c>
      <c r="E96" t="s">
        <v>257</v>
      </c>
      <c r="F96" s="139" t="s">
        <v>291</v>
      </c>
      <c r="G96" s="139">
        <v>81188</v>
      </c>
      <c r="H96" t="s">
        <v>289</v>
      </c>
      <c r="I96" s="140">
        <v>41701</v>
      </c>
    </row>
    <row r="97" spans="1:9" x14ac:dyDescent="0.25">
      <c r="A97" t="s">
        <v>328</v>
      </c>
      <c r="B97" t="s">
        <v>329</v>
      </c>
      <c r="C97" t="s">
        <v>330</v>
      </c>
      <c r="D97" t="s">
        <v>290</v>
      </c>
      <c r="E97" t="s">
        <v>257</v>
      </c>
      <c r="F97" s="139" t="s">
        <v>291</v>
      </c>
      <c r="G97" s="139">
        <v>81207</v>
      </c>
      <c r="H97" t="s">
        <v>289</v>
      </c>
      <c r="I97" s="140">
        <v>41995</v>
      </c>
    </row>
    <row r="98" spans="1:9" x14ac:dyDescent="0.25">
      <c r="A98" t="s">
        <v>285</v>
      </c>
      <c r="B98" t="s">
        <v>307</v>
      </c>
      <c r="C98" t="s">
        <v>308</v>
      </c>
      <c r="D98" t="s">
        <v>325</v>
      </c>
      <c r="E98" t="s">
        <v>257</v>
      </c>
      <c r="F98" s="139" t="s">
        <v>291</v>
      </c>
      <c r="G98" s="139">
        <v>81209</v>
      </c>
      <c r="H98" t="s">
        <v>289</v>
      </c>
      <c r="I98" s="140">
        <v>41736</v>
      </c>
    </row>
    <row r="99" spans="1:9" x14ac:dyDescent="0.25">
      <c r="A99" t="s">
        <v>285</v>
      </c>
      <c r="B99" t="s">
        <v>653</v>
      </c>
      <c r="C99" t="s">
        <v>654</v>
      </c>
      <c r="D99" t="s">
        <v>290</v>
      </c>
      <c r="E99" t="s">
        <v>257</v>
      </c>
      <c r="F99" s="139" t="s">
        <v>291</v>
      </c>
      <c r="G99" s="139">
        <v>81213</v>
      </c>
      <c r="H99" t="s">
        <v>289</v>
      </c>
      <c r="I99" s="140">
        <v>41904</v>
      </c>
    </row>
    <row r="100" spans="1:9" x14ac:dyDescent="0.25">
      <c r="A100" t="s">
        <v>296</v>
      </c>
      <c r="B100" t="s">
        <v>297</v>
      </c>
      <c r="C100" t="s">
        <v>298</v>
      </c>
      <c r="D100" t="s">
        <v>290</v>
      </c>
      <c r="E100" t="s">
        <v>257</v>
      </c>
      <c r="F100" s="139" t="s">
        <v>291</v>
      </c>
      <c r="G100" s="139">
        <v>81214</v>
      </c>
      <c r="H100" t="s">
        <v>289</v>
      </c>
      <c r="I100" s="140">
        <v>41730</v>
      </c>
    </row>
    <row r="101" spans="1:9" x14ac:dyDescent="0.25">
      <c r="A101" t="s">
        <v>296</v>
      </c>
      <c r="B101" t="s">
        <v>297</v>
      </c>
      <c r="C101" t="s">
        <v>298</v>
      </c>
      <c r="D101" t="s">
        <v>290</v>
      </c>
      <c r="E101" t="s">
        <v>257</v>
      </c>
      <c r="F101" s="139" t="s">
        <v>291</v>
      </c>
      <c r="G101" s="139">
        <v>81216</v>
      </c>
      <c r="H101" t="s">
        <v>289</v>
      </c>
      <c r="I101" s="140">
        <v>41876</v>
      </c>
    </row>
    <row r="102" spans="1:9" x14ac:dyDescent="0.25">
      <c r="A102" t="s">
        <v>328</v>
      </c>
      <c r="B102" t="s">
        <v>329</v>
      </c>
      <c r="C102" t="s">
        <v>330</v>
      </c>
      <c r="D102" t="s">
        <v>290</v>
      </c>
      <c r="E102" t="s">
        <v>257</v>
      </c>
      <c r="F102" s="139" t="s">
        <v>291</v>
      </c>
      <c r="G102" s="139">
        <v>81217</v>
      </c>
      <c r="H102" t="s">
        <v>289</v>
      </c>
      <c r="I102" s="140">
        <v>41904</v>
      </c>
    </row>
    <row r="103" spans="1:9" x14ac:dyDescent="0.25">
      <c r="A103" t="s">
        <v>328</v>
      </c>
      <c r="B103" t="s">
        <v>380</v>
      </c>
      <c r="C103" t="s">
        <v>381</v>
      </c>
      <c r="D103" t="s">
        <v>325</v>
      </c>
      <c r="E103" t="s">
        <v>257</v>
      </c>
      <c r="F103" s="139" t="s">
        <v>291</v>
      </c>
      <c r="G103" s="139">
        <v>81218</v>
      </c>
      <c r="H103" t="s">
        <v>289</v>
      </c>
      <c r="I103" s="140">
        <v>41792</v>
      </c>
    </row>
    <row r="104" spans="1:9" x14ac:dyDescent="0.25">
      <c r="A104" t="s">
        <v>328</v>
      </c>
      <c r="B104" t="s">
        <v>518</v>
      </c>
      <c r="C104" t="s">
        <v>381</v>
      </c>
      <c r="D104" t="s">
        <v>325</v>
      </c>
      <c r="E104" t="s">
        <v>257</v>
      </c>
      <c r="F104" s="139" t="s">
        <v>291</v>
      </c>
      <c r="G104" s="139">
        <v>81220</v>
      </c>
      <c r="H104" t="s">
        <v>289</v>
      </c>
      <c r="I104" s="140">
        <v>41792</v>
      </c>
    </row>
    <row r="105" spans="1:9" x14ac:dyDescent="0.25">
      <c r="A105" t="s">
        <v>296</v>
      </c>
      <c r="B105" t="s">
        <v>297</v>
      </c>
      <c r="C105" t="s">
        <v>298</v>
      </c>
      <c r="D105" t="s">
        <v>290</v>
      </c>
      <c r="E105" t="s">
        <v>257</v>
      </c>
      <c r="F105" s="139" t="s">
        <v>291</v>
      </c>
      <c r="G105" s="139">
        <v>81225</v>
      </c>
      <c r="H105" t="s">
        <v>289</v>
      </c>
      <c r="I105" s="140">
        <v>41946</v>
      </c>
    </row>
    <row r="106" spans="1:9" x14ac:dyDescent="0.25">
      <c r="A106" t="s">
        <v>296</v>
      </c>
      <c r="B106" t="s">
        <v>297</v>
      </c>
      <c r="C106" t="s">
        <v>298</v>
      </c>
      <c r="D106" t="s">
        <v>290</v>
      </c>
      <c r="E106" t="s">
        <v>257</v>
      </c>
      <c r="F106" s="139" t="s">
        <v>291</v>
      </c>
      <c r="G106" s="139">
        <v>81227</v>
      </c>
      <c r="H106" t="s">
        <v>289</v>
      </c>
      <c r="I106" s="140">
        <v>41835</v>
      </c>
    </row>
    <row r="107" spans="1:9" x14ac:dyDescent="0.25">
      <c r="A107" t="s">
        <v>422</v>
      </c>
      <c r="B107" t="s">
        <v>620</v>
      </c>
      <c r="C107" t="s">
        <v>621</v>
      </c>
      <c r="D107" t="s">
        <v>290</v>
      </c>
      <c r="E107" t="s">
        <v>257</v>
      </c>
      <c r="F107" s="139" t="s">
        <v>291</v>
      </c>
      <c r="G107" s="139">
        <v>81237</v>
      </c>
      <c r="H107" t="s">
        <v>289</v>
      </c>
      <c r="I107" s="140">
        <v>41995</v>
      </c>
    </row>
    <row r="108" spans="1:9" x14ac:dyDescent="0.25">
      <c r="A108" t="s">
        <v>285</v>
      </c>
      <c r="B108" t="s">
        <v>286</v>
      </c>
      <c r="C108" t="s">
        <v>287</v>
      </c>
      <c r="D108" t="s">
        <v>290</v>
      </c>
      <c r="E108" t="s">
        <v>257</v>
      </c>
      <c r="F108" s="139" t="s">
        <v>291</v>
      </c>
      <c r="G108" s="139">
        <v>81243</v>
      </c>
      <c r="H108" t="s">
        <v>289</v>
      </c>
      <c r="I108" s="140">
        <v>41736</v>
      </c>
    </row>
    <row r="109" spans="1:9" x14ac:dyDescent="0.25">
      <c r="A109" t="s">
        <v>285</v>
      </c>
      <c r="B109" t="s">
        <v>653</v>
      </c>
      <c r="C109" t="s">
        <v>654</v>
      </c>
      <c r="D109" t="s">
        <v>290</v>
      </c>
      <c r="E109" t="s">
        <v>257</v>
      </c>
      <c r="F109" s="139" t="s">
        <v>291</v>
      </c>
      <c r="G109" s="139">
        <v>81245</v>
      </c>
      <c r="H109" t="s">
        <v>289</v>
      </c>
      <c r="I109" s="140">
        <v>41904</v>
      </c>
    </row>
    <row r="110" spans="1:9" x14ac:dyDescent="0.25">
      <c r="A110" t="s">
        <v>422</v>
      </c>
      <c r="B110" t="s">
        <v>423</v>
      </c>
      <c r="C110" t="s">
        <v>424</v>
      </c>
      <c r="D110" t="s">
        <v>290</v>
      </c>
      <c r="E110" t="s">
        <v>257</v>
      </c>
      <c r="F110" s="139" t="s">
        <v>291</v>
      </c>
      <c r="G110" s="139">
        <v>81443</v>
      </c>
      <c r="H110" t="s">
        <v>289</v>
      </c>
      <c r="I110" s="140">
        <v>41771</v>
      </c>
    </row>
    <row r="111" spans="1:9" x14ac:dyDescent="0.25">
      <c r="A111" t="s">
        <v>296</v>
      </c>
      <c r="B111" t="s">
        <v>409</v>
      </c>
      <c r="C111" t="s">
        <v>420</v>
      </c>
      <c r="D111" t="s">
        <v>290</v>
      </c>
      <c r="E111" t="s">
        <v>260</v>
      </c>
      <c r="F111" s="139" t="s">
        <v>273</v>
      </c>
      <c r="G111" s="139">
        <v>59029</v>
      </c>
      <c r="H111" t="s">
        <v>289</v>
      </c>
      <c r="I111" s="140">
        <v>41761</v>
      </c>
    </row>
    <row r="112" spans="1:9" x14ac:dyDescent="0.25">
      <c r="A112" t="s">
        <v>296</v>
      </c>
      <c r="B112" t="s">
        <v>370</v>
      </c>
      <c r="C112" t="s">
        <v>371</v>
      </c>
      <c r="D112" t="s">
        <v>325</v>
      </c>
      <c r="E112" t="s">
        <v>260</v>
      </c>
      <c r="F112" s="139" t="s">
        <v>273</v>
      </c>
      <c r="G112" s="139">
        <v>57489</v>
      </c>
      <c r="H112" t="s">
        <v>289</v>
      </c>
      <c r="I112" s="140">
        <v>41813</v>
      </c>
    </row>
    <row r="113" spans="1:9" x14ac:dyDescent="0.25">
      <c r="A113" t="s">
        <v>422</v>
      </c>
      <c r="B113" t="s">
        <v>519</v>
      </c>
      <c r="C113" t="s">
        <v>520</v>
      </c>
      <c r="D113" t="s">
        <v>290</v>
      </c>
      <c r="E113" t="s">
        <v>260</v>
      </c>
      <c r="F113" s="139" t="s">
        <v>273</v>
      </c>
      <c r="G113" s="139">
        <v>57492</v>
      </c>
      <c r="H113" t="s">
        <v>289</v>
      </c>
      <c r="I113" s="140">
        <v>41841</v>
      </c>
    </row>
    <row r="114" spans="1:9" x14ac:dyDescent="0.25">
      <c r="A114" t="s">
        <v>442</v>
      </c>
      <c r="B114" t="s">
        <v>443</v>
      </c>
      <c r="C114" t="s">
        <v>693</v>
      </c>
      <c r="D114" t="s">
        <v>290</v>
      </c>
      <c r="E114" t="s">
        <v>260</v>
      </c>
      <c r="F114" s="139" t="s">
        <v>273</v>
      </c>
      <c r="G114" s="139">
        <v>59017</v>
      </c>
      <c r="H114" t="s">
        <v>289</v>
      </c>
      <c r="I114" s="140">
        <v>41925</v>
      </c>
    </row>
    <row r="115" spans="1:9" x14ac:dyDescent="0.25">
      <c r="A115" t="s">
        <v>296</v>
      </c>
      <c r="B115" t="s">
        <v>470</v>
      </c>
      <c r="C115" t="s">
        <v>698</v>
      </c>
      <c r="D115" t="s">
        <v>290</v>
      </c>
      <c r="E115" t="s">
        <v>260</v>
      </c>
      <c r="F115" s="139" t="s">
        <v>273</v>
      </c>
      <c r="G115" s="139">
        <v>57849</v>
      </c>
      <c r="H115" t="s">
        <v>450</v>
      </c>
      <c r="I115" s="140">
        <v>41932</v>
      </c>
    </row>
    <row r="116" spans="1:9" x14ac:dyDescent="0.25">
      <c r="A116" t="s">
        <v>442</v>
      </c>
      <c r="B116" t="s">
        <v>761</v>
      </c>
      <c r="C116" t="s">
        <v>764</v>
      </c>
      <c r="D116" t="s">
        <v>228</v>
      </c>
      <c r="E116" t="s">
        <v>255</v>
      </c>
      <c r="F116" s="139" t="s">
        <v>770</v>
      </c>
      <c r="G116" s="139" t="s">
        <v>771</v>
      </c>
      <c r="H116" t="s">
        <v>450</v>
      </c>
      <c r="I116" s="140">
        <v>41960</v>
      </c>
    </row>
    <row r="117" spans="1:9" x14ac:dyDescent="0.25">
      <c r="A117" t="s">
        <v>442</v>
      </c>
      <c r="B117" t="s">
        <v>761</v>
      </c>
      <c r="C117" t="s">
        <v>762</v>
      </c>
      <c r="D117" t="s">
        <v>331</v>
      </c>
      <c r="E117" t="s">
        <v>255</v>
      </c>
      <c r="F117" s="139" t="s">
        <v>770</v>
      </c>
      <c r="G117" s="139" t="s">
        <v>773</v>
      </c>
      <c r="H117" t="s">
        <v>450</v>
      </c>
      <c r="I117" s="140">
        <v>41953</v>
      </c>
    </row>
    <row r="118" spans="1:9" x14ac:dyDescent="0.25">
      <c r="A118" t="s">
        <v>392</v>
      </c>
      <c r="B118" t="s">
        <v>566</v>
      </c>
      <c r="C118" t="s">
        <v>643</v>
      </c>
      <c r="D118" t="s">
        <v>228</v>
      </c>
      <c r="E118" t="s">
        <v>255</v>
      </c>
      <c r="F118" s="139" t="s">
        <v>263</v>
      </c>
      <c r="G118" s="139" t="s">
        <v>649</v>
      </c>
      <c r="H118" t="s">
        <v>289</v>
      </c>
      <c r="I118" s="140">
        <v>41890</v>
      </c>
    </row>
    <row r="119" spans="1:9" x14ac:dyDescent="0.25">
      <c r="A119" t="s">
        <v>392</v>
      </c>
      <c r="B119" t="s">
        <v>566</v>
      </c>
      <c r="C119" t="s">
        <v>643</v>
      </c>
      <c r="D119" t="s">
        <v>228</v>
      </c>
      <c r="E119" t="s">
        <v>255</v>
      </c>
      <c r="F119" s="139" t="s">
        <v>263</v>
      </c>
      <c r="G119" s="139" t="s">
        <v>648</v>
      </c>
      <c r="H119" t="s">
        <v>289</v>
      </c>
      <c r="I119" s="140">
        <v>41890</v>
      </c>
    </row>
    <row r="120" spans="1:9" x14ac:dyDescent="0.25">
      <c r="A120" t="s">
        <v>392</v>
      </c>
      <c r="B120" t="s">
        <v>566</v>
      </c>
      <c r="C120" t="s">
        <v>567</v>
      </c>
      <c r="D120" t="s">
        <v>331</v>
      </c>
      <c r="E120" t="s">
        <v>255</v>
      </c>
      <c r="F120" s="139" t="s">
        <v>263</v>
      </c>
      <c r="G120" s="139" t="s">
        <v>568</v>
      </c>
      <c r="H120" t="s">
        <v>289</v>
      </c>
      <c r="I120" s="140">
        <v>41827</v>
      </c>
    </row>
    <row r="121" spans="1:9" x14ac:dyDescent="0.25">
      <c r="A121" t="s">
        <v>328</v>
      </c>
      <c r="B121" t="s">
        <v>329</v>
      </c>
      <c r="C121" t="s">
        <v>330</v>
      </c>
      <c r="D121" t="s">
        <v>228</v>
      </c>
      <c r="E121" t="s">
        <v>326</v>
      </c>
      <c r="F121" s="139" t="s">
        <v>263</v>
      </c>
      <c r="G121" s="139" t="s">
        <v>336</v>
      </c>
      <c r="H121" t="s">
        <v>289</v>
      </c>
      <c r="I121" s="140">
        <v>41701</v>
      </c>
    </row>
    <row r="122" spans="1:9" x14ac:dyDescent="0.25">
      <c r="A122" t="s">
        <v>328</v>
      </c>
      <c r="B122" t="s">
        <v>329</v>
      </c>
      <c r="C122" t="s">
        <v>330</v>
      </c>
      <c r="D122" t="s">
        <v>228</v>
      </c>
      <c r="E122" t="s">
        <v>255</v>
      </c>
      <c r="F122" s="139" t="s">
        <v>263</v>
      </c>
      <c r="G122" s="139" t="s">
        <v>864</v>
      </c>
      <c r="H122" t="s">
        <v>450</v>
      </c>
      <c r="I122" s="140">
        <v>42016</v>
      </c>
    </row>
    <row r="123" spans="1:9" x14ac:dyDescent="0.25">
      <c r="A123" t="s">
        <v>285</v>
      </c>
      <c r="B123" t="s">
        <v>653</v>
      </c>
      <c r="C123" t="s">
        <v>723</v>
      </c>
      <c r="D123" t="s">
        <v>228</v>
      </c>
      <c r="E123" t="s">
        <v>255</v>
      </c>
      <c r="F123" s="139" t="s">
        <v>263</v>
      </c>
      <c r="G123" s="139" t="s">
        <v>778</v>
      </c>
      <c r="H123" t="s">
        <v>450</v>
      </c>
      <c r="I123" s="140">
        <v>41988</v>
      </c>
    </row>
    <row r="124" spans="1:9" x14ac:dyDescent="0.25">
      <c r="A124" t="s">
        <v>285</v>
      </c>
      <c r="B124" t="s">
        <v>653</v>
      </c>
      <c r="C124" t="s">
        <v>723</v>
      </c>
      <c r="D124" t="s">
        <v>228</v>
      </c>
      <c r="E124" t="s">
        <v>255</v>
      </c>
      <c r="F124" s="139" t="s">
        <v>263</v>
      </c>
      <c r="G124" s="139" t="s">
        <v>779</v>
      </c>
      <c r="H124" t="s">
        <v>450</v>
      </c>
      <c r="I124" s="140">
        <v>41988</v>
      </c>
    </row>
    <row r="125" spans="1:9" x14ac:dyDescent="0.25">
      <c r="A125" t="s">
        <v>328</v>
      </c>
      <c r="B125" t="s">
        <v>329</v>
      </c>
      <c r="C125" t="s">
        <v>330</v>
      </c>
      <c r="D125" t="s">
        <v>228</v>
      </c>
      <c r="E125" t="s">
        <v>255</v>
      </c>
      <c r="F125" s="139" t="s">
        <v>263</v>
      </c>
      <c r="G125" s="139" t="s">
        <v>865</v>
      </c>
      <c r="H125" t="s">
        <v>450</v>
      </c>
      <c r="I125" s="140">
        <v>42016</v>
      </c>
    </row>
    <row r="126" spans="1:9" x14ac:dyDescent="0.25">
      <c r="A126" t="s">
        <v>392</v>
      </c>
      <c r="B126" t="s">
        <v>566</v>
      </c>
      <c r="C126" t="s">
        <v>567</v>
      </c>
      <c r="D126" t="s">
        <v>228</v>
      </c>
      <c r="E126" t="s">
        <v>255</v>
      </c>
      <c r="F126" s="139" t="s">
        <v>263</v>
      </c>
      <c r="G126" s="139" t="s">
        <v>570</v>
      </c>
      <c r="H126" t="s">
        <v>289</v>
      </c>
      <c r="I126" s="140">
        <v>41827</v>
      </c>
    </row>
    <row r="127" spans="1:9" x14ac:dyDescent="0.25">
      <c r="A127" t="s">
        <v>328</v>
      </c>
      <c r="B127" t="s">
        <v>329</v>
      </c>
      <c r="C127" t="s">
        <v>330</v>
      </c>
      <c r="D127" t="s">
        <v>228</v>
      </c>
      <c r="E127" t="s">
        <v>255</v>
      </c>
      <c r="F127" s="139" t="s">
        <v>263</v>
      </c>
      <c r="G127" s="139" t="s">
        <v>570</v>
      </c>
      <c r="H127" t="s">
        <v>450</v>
      </c>
      <c r="I127" s="140">
        <v>42016</v>
      </c>
    </row>
    <row r="128" spans="1:9" x14ac:dyDescent="0.25">
      <c r="A128" t="s">
        <v>285</v>
      </c>
      <c r="B128" t="s">
        <v>653</v>
      </c>
      <c r="C128" t="s">
        <v>723</v>
      </c>
      <c r="D128" t="s">
        <v>228</v>
      </c>
      <c r="E128" t="s">
        <v>255</v>
      </c>
      <c r="F128" s="139" t="s">
        <v>263</v>
      </c>
      <c r="G128" s="139" t="s">
        <v>815</v>
      </c>
      <c r="H128" t="s">
        <v>289</v>
      </c>
      <c r="I128" s="140">
        <v>42009</v>
      </c>
    </row>
    <row r="129" spans="1:9" x14ac:dyDescent="0.25">
      <c r="A129" t="s">
        <v>296</v>
      </c>
      <c r="B129" t="s">
        <v>297</v>
      </c>
      <c r="C129" t="s">
        <v>298</v>
      </c>
      <c r="D129" t="s">
        <v>228</v>
      </c>
      <c r="E129" t="s">
        <v>255</v>
      </c>
      <c r="F129" s="139" t="s">
        <v>263</v>
      </c>
      <c r="G129" s="139" t="s">
        <v>303</v>
      </c>
      <c r="H129" t="s">
        <v>289</v>
      </c>
      <c r="I129" s="140">
        <v>41705</v>
      </c>
    </row>
    <row r="130" spans="1:9" x14ac:dyDescent="0.25">
      <c r="A130" t="s">
        <v>285</v>
      </c>
      <c r="B130" t="s">
        <v>653</v>
      </c>
      <c r="C130" t="s">
        <v>723</v>
      </c>
      <c r="D130" t="s">
        <v>331</v>
      </c>
      <c r="E130" t="s">
        <v>255</v>
      </c>
      <c r="F130" s="139" t="s">
        <v>263</v>
      </c>
      <c r="G130" s="139" t="s">
        <v>784</v>
      </c>
      <c r="H130" t="s">
        <v>289</v>
      </c>
      <c r="I130" s="140">
        <v>41988</v>
      </c>
    </row>
    <row r="131" spans="1:9" x14ac:dyDescent="0.25">
      <c r="A131" t="s">
        <v>285</v>
      </c>
      <c r="B131" t="s">
        <v>653</v>
      </c>
      <c r="C131" t="s">
        <v>723</v>
      </c>
      <c r="D131" t="s">
        <v>331</v>
      </c>
      <c r="E131" t="s">
        <v>255</v>
      </c>
      <c r="F131" s="139" t="s">
        <v>263</v>
      </c>
      <c r="G131" s="139" t="s">
        <v>817</v>
      </c>
      <c r="H131" t="s">
        <v>289</v>
      </c>
      <c r="I131" s="140">
        <v>42009</v>
      </c>
    </row>
    <row r="132" spans="1:9" x14ac:dyDescent="0.25">
      <c r="A132" t="s">
        <v>442</v>
      </c>
      <c r="B132" t="s">
        <v>525</v>
      </c>
      <c r="C132" t="s">
        <v>526</v>
      </c>
      <c r="D132" t="s">
        <v>331</v>
      </c>
      <c r="E132" t="s">
        <v>255</v>
      </c>
      <c r="F132" s="139" t="s">
        <v>263</v>
      </c>
      <c r="G132" s="139" t="s">
        <v>531</v>
      </c>
      <c r="H132" t="s">
        <v>466</v>
      </c>
      <c r="I132" s="140">
        <v>41827</v>
      </c>
    </row>
    <row r="133" spans="1:9" x14ac:dyDescent="0.25">
      <c r="A133" t="s">
        <v>392</v>
      </c>
      <c r="B133" t="s">
        <v>566</v>
      </c>
      <c r="C133" t="s">
        <v>567</v>
      </c>
      <c r="D133" t="s">
        <v>331</v>
      </c>
      <c r="E133" t="s">
        <v>255</v>
      </c>
      <c r="F133" s="139" t="s">
        <v>263</v>
      </c>
      <c r="G133" s="139" t="s">
        <v>569</v>
      </c>
      <c r="H133" t="s">
        <v>289</v>
      </c>
      <c r="I133" s="140">
        <v>41827</v>
      </c>
    </row>
    <row r="134" spans="1:9" x14ac:dyDescent="0.25">
      <c r="A134" t="s">
        <v>285</v>
      </c>
      <c r="B134" t="s">
        <v>653</v>
      </c>
      <c r="C134" t="s">
        <v>723</v>
      </c>
      <c r="D134" t="s">
        <v>331</v>
      </c>
      <c r="E134" t="s">
        <v>255</v>
      </c>
      <c r="F134" s="139" t="s">
        <v>263</v>
      </c>
      <c r="G134" s="139" t="s">
        <v>818</v>
      </c>
      <c r="H134" t="s">
        <v>289</v>
      </c>
      <c r="I134" s="140">
        <v>42009</v>
      </c>
    </row>
    <row r="135" spans="1:9" x14ac:dyDescent="0.25">
      <c r="A135" t="s">
        <v>285</v>
      </c>
      <c r="B135" t="s">
        <v>653</v>
      </c>
      <c r="C135" t="s">
        <v>723</v>
      </c>
      <c r="D135" t="s">
        <v>331</v>
      </c>
      <c r="E135" t="s">
        <v>255</v>
      </c>
      <c r="F135" s="139" t="s">
        <v>263</v>
      </c>
      <c r="G135" s="139" t="s">
        <v>819</v>
      </c>
      <c r="H135" t="s">
        <v>289</v>
      </c>
      <c r="I135" s="140">
        <v>42009</v>
      </c>
    </row>
    <row r="136" spans="1:9" x14ac:dyDescent="0.25">
      <c r="A136" t="s">
        <v>285</v>
      </c>
      <c r="B136" t="s">
        <v>653</v>
      </c>
      <c r="C136" t="s">
        <v>723</v>
      </c>
      <c r="D136" t="s">
        <v>331</v>
      </c>
      <c r="E136" t="s">
        <v>255</v>
      </c>
      <c r="F136" s="139" t="s">
        <v>263</v>
      </c>
      <c r="G136" s="139" t="s">
        <v>820</v>
      </c>
      <c r="H136" t="s">
        <v>289</v>
      </c>
      <c r="I136" s="140">
        <v>42009</v>
      </c>
    </row>
    <row r="137" spans="1:9" x14ac:dyDescent="0.25">
      <c r="A137" t="s">
        <v>285</v>
      </c>
      <c r="B137" t="s">
        <v>653</v>
      </c>
      <c r="C137" t="s">
        <v>723</v>
      </c>
      <c r="D137" t="s">
        <v>331</v>
      </c>
      <c r="E137" t="s">
        <v>255</v>
      </c>
      <c r="F137" s="139" t="s">
        <v>263</v>
      </c>
      <c r="G137" s="139" t="s">
        <v>821</v>
      </c>
      <c r="H137" t="s">
        <v>289</v>
      </c>
      <c r="I137" s="140">
        <v>42009</v>
      </c>
    </row>
    <row r="138" spans="1:9" x14ac:dyDescent="0.25">
      <c r="A138" t="s">
        <v>285</v>
      </c>
      <c r="B138" t="s">
        <v>653</v>
      </c>
      <c r="C138" t="s">
        <v>723</v>
      </c>
      <c r="D138" t="s">
        <v>331</v>
      </c>
      <c r="E138" t="s">
        <v>255</v>
      </c>
      <c r="F138" s="139" t="s">
        <v>263</v>
      </c>
      <c r="G138" s="139" t="s">
        <v>822</v>
      </c>
      <c r="H138" t="s">
        <v>450</v>
      </c>
      <c r="I138" s="140">
        <v>42009</v>
      </c>
    </row>
    <row r="139" spans="1:9" x14ac:dyDescent="0.25">
      <c r="A139" t="s">
        <v>285</v>
      </c>
      <c r="B139" t="s">
        <v>653</v>
      </c>
      <c r="C139" t="s">
        <v>723</v>
      </c>
      <c r="D139" t="s">
        <v>331</v>
      </c>
      <c r="E139" t="s">
        <v>255</v>
      </c>
      <c r="F139" s="139" t="s">
        <v>263</v>
      </c>
      <c r="G139" s="139" t="s">
        <v>823</v>
      </c>
      <c r="H139" t="s">
        <v>289</v>
      </c>
      <c r="I139" s="140">
        <v>42009</v>
      </c>
    </row>
    <row r="140" spans="1:9" x14ac:dyDescent="0.25">
      <c r="A140" t="s">
        <v>285</v>
      </c>
      <c r="B140" t="s">
        <v>653</v>
      </c>
      <c r="C140" t="s">
        <v>723</v>
      </c>
      <c r="D140" t="s">
        <v>331</v>
      </c>
      <c r="E140" t="s">
        <v>255</v>
      </c>
      <c r="F140" s="139" t="s">
        <v>263</v>
      </c>
      <c r="G140" s="139" t="s">
        <v>824</v>
      </c>
      <c r="H140" t="s">
        <v>289</v>
      </c>
      <c r="I140" s="140">
        <v>42009</v>
      </c>
    </row>
    <row r="141" spans="1:9" x14ac:dyDescent="0.25">
      <c r="A141" t="s">
        <v>285</v>
      </c>
      <c r="B141" t="s">
        <v>653</v>
      </c>
      <c r="C141" t="s">
        <v>723</v>
      </c>
      <c r="D141" t="s">
        <v>331</v>
      </c>
      <c r="E141" t="s">
        <v>255</v>
      </c>
      <c r="F141" s="139" t="s">
        <v>263</v>
      </c>
      <c r="G141" s="139" t="s">
        <v>825</v>
      </c>
      <c r="H141" t="s">
        <v>289</v>
      </c>
      <c r="I141" s="140">
        <v>42009</v>
      </c>
    </row>
    <row r="142" spans="1:9" x14ac:dyDescent="0.25">
      <c r="A142" t="s">
        <v>285</v>
      </c>
      <c r="B142" t="s">
        <v>653</v>
      </c>
      <c r="C142" t="s">
        <v>723</v>
      </c>
      <c r="D142" t="s">
        <v>331</v>
      </c>
      <c r="E142" t="s">
        <v>255</v>
      </c>
      <c r="F142" s="139" t="s">
        <v>263</v>
      </c>
      <c r="G142" s="139" t="s">
        <v>826</v>
      </c>
      <c r="H142" t="s">
        <v>289</v>
      </c>
      <c r="I142" s="140">
        <v>42009</v>
      </c>
    </row>
    <row r="143" spans="1:9" x14ac:dyDescent="0.25">
      <c r="A143" t="s">
        <v>285</v>
      </c>
      <c r="B143" t="s">
        <v>653</v>
      </c>
      <c r="C143" t="s">
        <v>723</v>
      </c>
      <c r="D143" t="s">
        <v>331</v>
      </c>
      <c r="E143" t="s">
        <v>255</v>
      </c>
      <c r="F143" s="139" t="s">
        <v>263</v>
      </c>
      <c r="G143" s="139" t="s">
        <v>724</v>
      </c>
      <c r="H143" t="s">
        <v>289</v>
      </c>
      <c r="I143" s="140">
        <v>41960</v>
      </c>
    </row>
    <row r="144" spans="1:9" x14ac:dyDescent="0.25">
      <c r="A144" t="s">
        <v>285</v>
      </c>
      <c r="B144" t="s">
        <v>726</v>
      </c>
      <c r="C144" t="s">
        <v>727</v>
      </c>
      <c r="D144" t="s">
        <v>228</v>
      </c>
      <c r="E144" t="s">
        <v>255</v>
      </c>
      <c r="F144" s="139" t="s">
        <v>731</v>
      </c>
      <c r="G144" s="139" t="s">
        <v>732</v>
      </c>
      <c r="H144" t="s">
        <v>289</v>
      </c>
      <c r="I144" s="140">
        <v>41946</v>
      </c>
    </row>
    <row r="145" spans="1:9" x14ac:dyDescent="0.25">
      <c r="A145" t="s">
        <v>285</v>
      </c>
      <c r="B145" t="s">
        <v>653</v>
      </c>
      <c r="C145" t="s">
        <v>723</v>
      </c>
      <c r="D145" t="s">
        <v>331</v>
      </c>
      <c r="E145" t="s">
        <v>255</v>
      </c>
      <c r="F145" s="139" t="s">
        <v>263</v>
      </c>
      <c r="G145" s="139" t="s">
        <v>827</v>
      </c>
      <c r="H145" t="s">
        <v>289</v>
      </c>
      <c r="I145" s="140">
        <v>42009</v>
      </c>
    </row>
    <row r="146" spans="1:9" x14ac:dyDescent="0.25">
      <c r="A146" t="s">
        <v>285</v>
      </c>
      <c r="B146" t="s">
        <v>653</v>
      </c>
      <c r="C146" t="s">
        <v>723</v>
      </c>
      <c r="D146" t="s">
        <v>331</v>
      </c>
      <c r="E146" t="s">
        <v>255</v>
      </c>
      <c r="F146" s="139" t="s">
        <v>263</v>
      </c>
      <c r="G146" s="139" t="s">
        <v>828</v>
      </c>
      <c r="H146" t="s">
        <v>289</v>
      </c>
      <c r="I146" s="140">
        <v>42009</v>
      </c>
    </row>
    <row r="147" spans="1:9" x14ac:dyDescent="0.25">
      <c r="A147" t="s">
        <v>285</v>
      </c>
      <c r="B147" t="s">
        <v>653</v>
      </c>
      <c r="C147" t="s">
        <v>723</v>
      </c>
      <c r="D147" t="s">
        <v>331</v>
      </c>
      <c r="E147" t="s">
        <v>255</v>
      </c>
      <c r="F147" s="139" t="s">
        <v>263</v>
      </c>
      <c r="G147" s="139" t="s">
        <v>725</v>
      </c>
      <c r="H147" t="s">
        <v>289</v>
      </c>
      <c r="I147" s="140">
        <v>41960</v>
      </c>
    </row>
    <row r="148" spans="1:9" x14ac:dyDescent="0.25">
      <c r="A148" t="s">
        <v>392</v>
      </c>
      <c r="B148" t="s">
        <v>566</v>
      </c>
      <c r="C148" t="s">
        <v>643</v>
      </c>
      <c r="D148" t="s">
        <v>228</v>
      </c>
      <c r="E148" t="s">
        <v>255</v>
      </c>
      <c r="F148" s="139" t="s">
        <v>263</v>
      </c>
      <c r="G148" s="139" t="s">
        <v>650</v>
      </c>
      <c r="H148" t="s">
        <v>289</v>
      </c>
      <c r="I148" s="140">
        <v>41890</v>
      </c>
    </row>
    <row r="149" spans="1:9" x14ac:dyDescent="0.25">
      <c r="A149" t="s">
        <v>285</v>
      </c>
      <c r="B149" t="s">
        <v>286</v>
      </c>
      <c r="C149" t="s">
        <v>287</v>
      </c>
      <c r="D149" t="s">
        <v>228</v>
      </c>
      <c r="E149" t="s">
        <v>255</v>
      </c>
      <c r="F149" s="139" t="s">
        <v>263</v>
      </c>
      <c r="G149" s="139" t="s">
        <v>676</v>
      </c>
      <c r="H149" t="s">
        <v>289</v>
      </c>
      <c r="I149" s="140">
        <v>41932</v>
      </c>
    </row>
    <row r="150" spans="1:9" x14ac:dyDescent="0.25">
      <c r="A150" t="s">
        <v>285</v>
      </c>
      <c r="B150" t="s">
        <v>286</v>
      </c>
      <c r="C150" t="s">
        <v>287</v>
      </c>
      <c r="D150" t="s">
        <v>228</v>
      </c>
      <c r="E150" t="s">
        <v>255</v>
      </c>
      <c r="F150" s="139" t="s">
        <v>263</v>
      </c>
      <c r="G150" s="139" t="s">
        <v>741</v>
      </c>
      <c r="H150" t="s">
        <v>289</v>
      </c>
      <c r="I150" s="140">
        <v>41953</v>
      </c>
    </row>
    <row r="151" spans="1:9" x14ac:dyDescent="0.25">
      <c r="A151" t="s">
        <v>285</v>
      </c>
      <c r="B151" t="s">
        <v>286</v>
      </c>
      <c r="C151" t="s">
        <v>287</v>
      </c>
      <c r="D151" t="s">
        <v>228</v>
      </c>
      <c r="E151" t="s">
        <v>255</v>
      </c>
      <c r="F151" s="139" t="s">
        <v>263</v>
      </c>
      <c r="G151" s="139" t="s">
        <v>675</v>
      </c>
      <c r="H151" t="s">
        <v>289</v>
      </c>
      <c r="I151" s="140">
        <v>41932</v>
      </c>
    </row>
    <row r="152" spans="1:9" x14ac:dyDescent="0.25">
      <c r="A152" t="s">
        <v>296</v>
      </c>
      <c r="B152" t="s">
        <v>409</v>
      </c>
      <c r="C152" t="s">
        <v>410</v>
      </c>
      <c r="D152" t="s">
        <v>228</v>
      </c>
      <c r="E152" t="s">
        <v>255</v>
      </c>
      <c r="F152" s="139" t="s">
        <v>263</v>
      </c>
      <c r="G152" s="139" t="s">
        <v>415</v>
      </c>
      <c r="H152" t="s">
        <v>289</v>
      </c>
      <c r="I152" s="140">
        <v>41761</v>
      </c>
    </row>
    <row r="153" spans="1:9" x14ac:dyDescent="0.25">
      <c r="A153" t="s">
        <v>328</v>
      </c>
      <c r="B153" t="s">
        <v>329</v>
      </c>
      <c r="C153" t="s">
        <v>330</v>
      </c>
      <c r="D153" t="s">
        <v>228</v>
      </c>
      <c r="E153" t="s">
        <v>255</v>
      </c>
      <c r="F153" s="139" t="s">
        <v>263</v>
      </c>
      <c r="G153" s="139" t="s">
        <v>582</v>
      </c>
      <c r="H153" t="s">
        <v>289</v>
      </c>
      <c r="I153" s="140">
        <v>41835</v>
      </c>
    </row>
    <row r="154" spans="1:9" x14ac:dyDescent="0.25">
      <c r="A154" t="s">
        <v>328</v>
      </c>
      <c r="B154" t="s">
        <v>329</v>
      </c>
      <c r="C154" t="s">
        <v>330</v>
      </c>
      <c r="D154" t="s">
        <v>228</v>
      </c>
      <c r="E154" t="s">
        <v>255</v>
      </c>
      <c r="F154" s="139" t="s">
        <v>263</v>
      </c>
      <c r="G154" s="139" t="s">
        <v>583</v>
      </c>
      <c r="H154" t="s">
        <v>289</v>
      </c>
      <c r="I154" s="140">
        <v>41835</v>
      </c>
    </row>
    <row r="155" spans="1:9" x14ac:dyDescent="0.25">
      <c r="A155" t="s">
        <v>285</v>
      </c>
      <c r="B155" t="s">
        <v>366</v>
      </c>
      <c r="C155" t="s">
        <v>367</v>
      </c>
      <c r="D155" t="s">
        <v>228</v>
      </c>
      <c r="E155" t="s">
        <v>255</v>
      </c>
      <c r="F155" s="139" t="s">
        <v>263</v>
      </c>
      <c r="G155" s="139" t="s">
        <v>802</v>
      </c>
      <c r="H155" t="s">
        <v>289</v>
      </c>
      <c r="I155" s="140">
        <v>41981</v>
      </c>
    </row>
    <row r="156" spans="1:9" x14ac:dyDescent="0.25">
      <c r="A156" t="s">
        <v>422</v>
      </c>
      <c r="B156" t="s">
        <v>607</v>
      </c>
      <c r="C156" t="s">
        <v>608</v>
      </c>
      <c r="D156" t="s">
        <v>228</v>
      </c>
      <c r="E156" t="s">
        <v>255</v>
      </c>
      <c r="F156" s="139" t="s">
        <v>263</v>
      </c>
      <c r="G156" s="139" t="s">
        <v>609</v>
      </c>
      <c r="H156" t="s">
        <v>289</v>
      </c>
      <c r="I156" s="140">
        <v>41862</v>
      </c>
    </row>
    <row r="157" spans="1:9" x14ac:dyDescent="0.25">
      <c r="A157" t="s">
        <v>422</v>
      </c>
      <c r="B157" t="s">
        <v>519</v>
      </c>
      <c r="C157" t="s">
        <v>520</v>
      </c>
      <c r="D157" t="s">
        <v>331</v>
      </c>
      <c r="E157" t="s">
        <v>255</v>
      </c>
      <c r="F157" s="139" t="s">
        <v>263</v>
      </c>
      <c r="G157" s="139" t="s">
        <v>601</v>
      </c>
      <c r="H157" t="s">
        <v>289</v>
      </c>
      <c r="I157" s="140">
        <v>41855</v>
      </c>
    </row>
    <row r="158" spans="1:9" x14ac:dyDescent="0.25">
      <c r="A158" t="s">
        <v>442</v>
      </c>
      <c r="B158" t="s">
        <v>525</v>
      </c>
      <c r="C158" t="s">
        <v>655</v>
      </c>
      <c r="D158" t="s">
        <v>228</v>
      </c>
      <c r="E158" t="s">
        <v>326</v>
      </c>
      <c r="F158" s="139" t="s">
        <v>263</v>
      </c>
      <c r="G158" s="139" t="s">
        <v>663</v>
      </c>
      <c r="H158" t="s">
        <v>466</v>
      </c>
      <c r="I158" s="140">
        <v>41887</v>
      </c>
    </row>
    <row r="159" spans="1:9" x14ac:dyDescent="0.25">
      <c r="A159" t="s">
        <v>285</v>
      </c>
      <c r="B159" t="s">
        <v>366</v>
      </c>
      <c r="C159" t="s">
        <v>367</v>
      </c>
      <c r="D159" t="s">
        <v>228</v>
      </c>
      <c r="E159" t="s">
        <v>255</v>
      </c>
      <c r="F159" s="139" t="s">
        <v>263</v>
      </c>
      <c r="G159" s="139" t="s">
        <v>803</v>
      </c>
      <c r="H159" t="s">
        <v>289</v>
      </c>
      <c r="I159" s="140">
        <v>41981</v>
      </c>
    </row>
    <row r="160" spans="1:9" x14ac:dyDescent="0.25">
      <c r="A160" t="s">
        <v>442</v>
      </c>
      <c r="B160" t="s">
        <v>525</v>
      </c>
      <c r="C160" t="s">
        <v>655</v>
      </c>
      <c r="D160" t="s">
        <v>228</v>
      </c>
      <c r="E160" t="s">
        <v>326</v>
      </c>
      <c r="F160" s="139" t="s">
        <v>263</v>
      </c>
      <c r="G160" s="139" t="s">
        <v>661</v>
      </c>
      <c r="H160" t="s">
        <v>466</v>
      </c>
      <c r="I160" s="140">
        <v>41887</v>
      </c>
    </row>
    <row r="161" spans="1:9" x14ac:dyDescent="0.25">
      <c r="A161" t="s">
        <v>442</v>
      </c>
      <c r="B161" t="s">
        <v>525</v>
      </c>
      <c r="C161" t="s">
        <v>655</v>
      </c>
      <c r="D161" t="s">
        <v>228</v>
      </c>
      <c r="E161" t="s">
        <v>326</v>
      </c>
      <c r="F161" s="139" t="s">
        <v>263</v>
      </c>
      <c r="G161" s="139" t="s">
        <v>662</v>
      </c>
      <c r="H161" t="s">
        <v>289</v>
      </c>
      <c r="I161" s="140">
        <v>41887</v>
      </c>
    </row>
    <row r="162" spans="1:9" x14ac:dyDescent="0.25">
      <c r="A162" t="s">
        <v>296</v>
      </c>
      <c r="B162" t="s">
        <v>297</v>
      </c>
      <c r="C162" t="s">
        <v>298</v>
      </c>
      <c r="D162" t="s">
        <v>228</v>
      </c>
      <c r="E162" t="s">
        <v>255</v>
      </c>
      <c r="F162" s="139" t="s">
        <v>263</v>
      </c>
      <c r="G162" s="139" t="s">
        <v>362</v>
      </c>
      <c r="H162" t="s">
        <v>289</v>
      </c>
      <c r="I162" s="140">
        <v>41750</v>
      </c>
    </row>
    <row r="163" spans="1:9" x14ac:dyDescent="0.25">
      <c r="A163" t="s">
        <v>296</v>
      </c>
      <c r="B163" t="s">
        <v>297</v>
      </c>
      <c r="C163" t="s">
        <v>298</v>
      </c>
      <c r="D163" t="s">
        <v>228</v>
      </c>
      <c r="E163" t="s">
        <v>255</v>
      </c>
      <c r="F163" s="139" t="s">
        <v>263</v>
      </c>
      <c r="G163" s="139" t="s">
        <v>363</v>
      </c>
      <c r="H163" t="s">
        <v>289</v>
      </c>
      <c r="I163" s="140">
        <v>41750</v>
      </c>
    </row>
    <row r="164" spans="1:9" x14ac:dyDescent="0.25">
      <c r="A164" t="s">
        <v>285</v>
      </c>
      <c r="B164" t="s">
        <v>286</v>
      </c>
      <c r="C164" t="s">
        <v>287</v>
      </c>
      <c r="D164" t="s">
        <v>228</v>
      </c>
      <c r="E164" t="s">
        <v>255</v>
      </c>
      <c r="F164" s="139" t="s">
        <v>263</v>
      </c>
      <c r="G164" s="139" t="s">
        <v>749</v>
      </c>
      <c r="H164" t="s">
        <v>450</v>
      </c>
      <c r="I164" s="140">
        <v>41953</v>
      </c>
    </row>
    <row r="165" spans="1:9" x14ac:dyDescent="0.25">
      <c r="A165" t="s">
        <v>285</v>
      </c>
      <c r="B165" t="s">
        <v>286</v>
      </c>
      <c r="C165" t="s">
        <v>287</v>
      </c>
      <c r="D165" t="s">
        <v>228</v>
      </c>
      <c r="E165" t="s">
        <v>255</v>
      </c>
      <c r="F165" s="139" t="s">
        <v>263</v>
      </c>
      <c r="G165" s="139" t="s">
        <v>751</v>
      </c>
      <c r="H165" t="s">
        <v>450</v>
      </c>
      <c r="I165" s="140">
        <v>41953</v>
      </c>
    </row>
    <row r="166" spans="1:9" x14ac:dyDescent="0.25">
      <c r="A166" t="s">
        <v>285</v>
      </c>
      <c r="B166" t="s">
        <v>286</v>
      </c>
      <c r="C166" t="s">
        <v>287</v>
      </c>
      <c r="D166" t="s">
        <v>228</v>
      </c>
      <c r="E166" t="s">
        <v>255</v>
      </c>
      <c r="F166" s="139" t="s">
        <v>263</v>
      </c>
      <c r="G166" s="139" t="s">
        <v>685</v>
      </c>
      <c r="H166" t="s">
        <v>289</v>
      </c>
      <c r="I166" s="140">
        <v>41932</v>
      </c>
    </row>
    <row r="167" spans="1:9" x14ac:dyDescent="0.25">
      <c r="A167" t="s">
        <v>285</v>
      </c>
      <c r="B167" t="s">
        <v>286</v>
      </c>
      <c r="C167" t="s">
        <v>287</v>
      </c>
      <c r="D167" t="s">
        <v>228</v>
      </c>
      <c r="E167" t="s">
        <v>255</v>
      </c>
      <c r="F167" s="139" t="s">
        <v>263</v>
      </c>
      <c r="G167" s="139" t="s">
        <v>687</v>
      </c>
      <c r="H167" t="s">
        <v>289</v>
      </c>
      <c r="I167" s="140">
        <v>41932</v>
      </c>
    </row>
    <row r="168" spans="1:9" x14ac:dyDescent="0.25">
      <c r="A168" t="s">
        <v>285</v>
      </c>
      <c r="B168" t="s">
        <v>286</v>
      </c>
      <c r="C168" t="s">
        <v>287</v>
      </c>
      <c r="D168" t="s">
        <v>228</v>
      </c>
      <c r="E168" t="s">
        <v>255</v>
      </c>
      <c r="F168" s="139" t="s">
        <v>263</v>
      </c>
      <c r="G168" s="139" t="s">
        <v>752</v>
      </c>
      <c r="H168" t="s">
        <v>450</v>
      </c>
      <c r="I168" s="140">
        <v>41953</v>
      </c>
    </row>
    <row r="169" spans="1:9" x14ac:dyDescent="0.25">
      <c r="A169" t="s">
        <v>285</v>
      </c>
      <c r="B169" t="s">
        <v>286</v>
      </c>
      <c r="C169" t="s">
        <v>287</v>
      </c>
      <c r="D169" t="s">
        <v>228</v>
      </c>
      <c r="E169" t="s">
        <v>255</v>
      </c>
      <c r="F169" s="139" t="s">
        <v>263</v>
      </c>
      <c r="G169" s="139" t="s">
        <v>681</v>
      </c>
      <c r="H169" t="s">
        <v>289</v>
      </c>
      <c r="I169" s="140">
        <v>41932</v>
      </c>
    </row>
    <row r="170" spans="1:9" x14ac:dyDescent="0.25">
      <c r="A170" t="s">
        <v>285</v>
      </c>
      <c r="B170" t="s">
        <v>286</v>
      </c>
      <c r="C170" t="s">
        <v>287</v>
      </c>
      <c r="D170" t="s">
        <v>228</v>
      </c>
      <c r="E170" t="s">
        <v>255</v>
      </c>
      <c r="F170" s="139" t="s">
        <v>263</v>
      </c>
      <c r="G170" s="139" t="s">
        <v>753</v>
      </c>
      <c r="H170" t="s">
        <v>450</v>
      </c>
      <c r="I170" s="140">
        <v>41953</v>
      </c>
    </row>
    <row r="171" spans="1:9" x14ac:dyDescent="0.25">
      <c r="A171" t="s">
        <v>285</v>
      </c>
      <c r="B171" t="s">
        <v>286</v>
      </c>
      <c r="C171" t="s">
        <v>287</v>
      </c>
      <c r="D171" t="s">
        <v>228</v>
      </c>
      <c r="E171" t="s">
        <v>255</v>
      </c>
      <c r="F171" s="139" t="s">
        <v>263</v>
      </c>
      <c r="G171" s="139" t="s">
        <v>745</v>
      </c>
      <c r="H171" t="s">
        <v>289</v>
      </c>
      <c r="I171" s="140">
        <v>41953</v>
      </c>
    </row>
    <row r="172" spans="1:9" x14ac:dyDescent="0.25">
      <c r="A172" t="s">
        <v>285</v>
      </c>
      <c r="B172" t="s">
        <v>286</v>
      </c>
      <c r="C172" t="s">
        <v>287</v>
      </c>
      <c r="D172" t="s">
        <v>228</v>
      </c>
      <c r="E172" t="s">
        <v>255</v>
      </c>
      <c r="F172" s="139" t="s">
        <v>263</v>
      </c>
      <c r="G172" s="139" t="s">
        <v>744</v>
      </c>
      <c r="H172" t="s">
        <v>289</v>
      </c>
      <c r="I172" s="140">
        <v>41953</v>
      </c>
    </row>
    <row r="173" spans="1:9" x14ac:dyDescent="0.25">
      <c r="A173" t="s">
        <v>285</v>
      </c>
      <c r="B173" t="s">
        <v>286</v>
      </c>
      <c r="C173" t="s">
        <v>287</v>
      </c>
      <c r="D173" t="s">
        <v>228</v>
      </c>
      <c r="E173" t="s">
        <v>255</v>
      </c>
      <c r="F173" s="139" t="s">
        <v>263</v>
      </c>
      <c r="G173" s="139" t="s">
        <v>743</v>
      </c>
      <c r="H173" t="s">
        <v>289</v>
      </c>
      <c r="I173" s="140">
        <v>41953</v>
      </c>
    </row>
    <row r="174" spans="1:9" x14ac:dyDescent="0.25">
      <c r="A174" t="s">
        <v>285</v>
      </c>
      <c r="B174" t="s">
        <v>286</v>
      </c>
      <c r="C174" t="s">
        <v>287</v>
      </c>
      <c r="D174" t="s">
        <v>228</v>
      </c>
      <c r="E174" t="s">
        <v>255</v>
      </c>
      <c r="F174" s="139" t="s">
        <v>263</v>
      </c>
      <c r="G174" s="139" t="s">
        <v>746</v>
      </c>
      <c r="H174" t="s">
        <v>289</v>
      </c>
      <c r="I174" s="140">
        <v>41953</v>
      </c>
    </row>
    <row r="175" spans="1:9" x14ac:dyDescent="0.25">
      <c r="A175" t="s">
        <v>285</v>
      </c>
      <c r="B175" t="s">
        <v>286</v>
      </c>
      <c r="C175" t="s">
        <v>287</v>
      </c>
      <c r="D175" t="s">
        <v>228</v>
      </c>
      <c r="E175" t="s">
        <v>255</v>
      </c>
      <c r="F175" s="139" t="s">
        <v>263</v>
      </c>
      <c r="G175" s="139" t="s">
        <v>682</v>
      </c>
      <c r="H175" t="s">
        <v>289</v>
      </c>
      <c r="I175" s="140">
        <v>41932</v>
      </c>
    </row>
    <row r="176" spans="1:9" x14ac:dyDescent="0.25">
      <c r="A176" t="s">
        <v>285</v>
      </c>
      <c r="B176" t="s">
        <v>286</v>
      </c>
      <c r="C176" t="s">
        <v>287</v>
      </c>
      <c r="D176" t="s">
        <v>228</v>
      </c>
      <c r="E176" t="s">
        <v>255</v>
      </c>
      <c r="F176" s="139" t="s">
        <v>263</v>
      </c>
      <c r="G176" s="139" t="s">
        <v>686</v>
      </c>
      <c r="H176" t="s">
        <v>289</v>
      </c>
      <c r="I176" s="140">
        <v>41932</v>
      </c>
    </row>
    <row r="177" spans="1:9" x14ac:dyDescent="0.25">
      <c r="A177" t="s">
        <v>285</v>
      </c>
      <c r="B177" t="s">
        <v>286</v>
      </c>
      <c r="C177" t="s">
        <v>287</v>
      </c>
      <c r="D177" t="s">
        <v>228</v>
      </c>
      <c r="E177" t="s">
        <v>255</v>
      </c>
      <c r="F177" s="139" t="s">
        <v>263</v>
      </c>
      <c r="G177" s="139" t="s">
        <v>750</v>
      </c>
      <c r="H177" t="s">
        <v>289</v>
      </c>
      <c r="I177" s="140">
        <v>41953</v>
      </c>
    </row>
    <row r="178" spans="1:9" x14ac:dyDescent="0.25">
      <c r="A178" t="s">
        <v>285</v>
      </c>
      <c r="B178" t="s">
        <v>286</v>
      </c>
      <c r="C178" t="s">
        <v>287</v>
      </c>
      <c r="D178" t="s">
        <v>228</v>
      </c>
      <c r="E178" t="s">
        <v>255</v>
      </c>
      <c r="F178" s="139" t="s">
        <v>263</v>
      </c>
      <c r="G178" s="139" t="s">
        <v>683</v>
      </c>
      <c r="H178" t="s">
        <v>450</v>
      </c>
      <c r="I178" s="140">
        <v>41932</v>
      </c>
    </row>
    <row r="179" spans="1:9" x14ac:dyDescent="0.25">
      <c r="A179" t="s">
        <v>285</v>
      </c>
      <c r="B179" t="s">
        <v>286</v>
      </c>
      <c r="C179" t="s">
        <v>287</v>
      </c>
      <c r="D179" t="s">
        <v>228</v>
      </c>
      <c r="E179" t="s">
        <v>255</v>
      </c>
      <c r="F179" s="139" t="s">
        <v>263</v>
      </c>
      <c r="G179" s="139" t="s">
        <v>747</v>
      </c>
      <c r="H179" t="s">
        <v>289</v>
      </c>
      <c r="I179" s="140">
        <v>41953</v>
      </c>
    </row>
    <row r="180" spans="1:9" x14ac:dyDescent="0.25">
      <c r="A180" t="s">
        <v>285</v>
      </c>
      <c r="B180" t="s">
        <v>286</v>
      </c>
      <c r="C180" t="s">
        <v>287</v>
      </c>
      <c r="D180" t="s">
        <v>228</v>
      </c>
      <c r="E180" t="s">
        <v>255</v>
      </c>
      <c r="F180" s="139" t="s">
        <v>263</v>
      </c>
      <c r="G180" s="139" t="s">
        <v>748</v>
      </c>
      <c r="H180" t="s">
        <v>289</v>
      </c>
      <c r="I180" s="140">
        <v>41953</v>
      </c>
    </row>
    <row r="181" spans="1:9" x14ac:dyDescent="0.25">
      <c r="A181" t="s">
        <v>285</v>
      </c>
      <c r="B181" t="s">
        <v>286</v>
      </c>
      <c r="C181" t="s">
        <v>287</v>
      </c>
      <c r="D181" t="s">
        <v>228</v>
      </c>
      <c r="E181" t="s">
        <v>255</v>
      </c>
      <c r="F181" s="139" t="s">
        <v>263</v>
      </c>
      <c r="G181" s="139" t="s">
        <v>684</v>
      </c>
      <c r="H181" t="s">
        <v>289</v>
      </c>
      <c r="I181" s="140">
        <v>41932</v>
      </c>
    </row>
    <row r="182" spans="1:9" x14ac:dyDescent="0.25">
      <c r="A182" t="s">
        <v>422</v>
      </c>
      <c r="B182" t="s">
        <v>519</v>
      </c>
      <c r="C182" t="s">
        <v>520</v>
      </c>
      <c r="D182" t="s">
        <v>331</v>
      </c>
      <c r="E182" t="s">
        <v>255</v>
      </c>
      <c r="F182" s="139" t="s">
        <v>263</v>
      </c>
      <c r="G182" s="139" t="s">
        <v>599</v>
      </c>
      <c r="H182" t="s">
        <v>289</v>
      </c>
      <c r="I182" s="140">
        <v>41855</v>
      </c>
    </row>
    <row r="183" spans="1:9" x14ac:dyDescent="0.25">
      <c r="A183" t="s">
        <v>422</v>
      </c>
      <c r="B183" t="s">
        <v>620</v>
      </c>
      <c r="C183" t="s">
        <v>621</v>
      </c>
      <c r="D183" t="s">
        <v>228</v>
      </c>
      <c r="E183" t="s">
        <v>326</v>
      </c>
      <c r="F183" s="139" t="s">
        <v>263</v>
      </c>
      <c r="G183" s="139" t="s">
        <v>629</v>
      </c>
      <c r="H183" t="s">
        <v>289</v>
      </c>
      <c r="I183" s="140">
        <v>41862</v>
      </c>
    </row>
    <row r="184" spans="1:9" x14ac:dyDescent="0.25">
      <c r="A184" t="s">
        <v>296</v>
      </c>
      <c r="B184" t="s">
        <v>320</v>
      </c>
      <c r="C184" t="s">
        <v>321</v>
      </c>
      <c r="D184" t="s">
        <v>228</v>
      </c>
      <c r="E184" t="s">
        <v>255</v>
      </c>
      <c r="F184" s="139" t="s">
        <v>263</v>
      </c>
      <c r="G184" s="139" t="s">
        <v>843</v>
      </c>
      <c r="H184" t="s">
        <v>289</v>
      </c>
      <c r="I184" s="140">
        <v>42006</v>
      </c>
    </row>
    <row r="185" spans="1:9" x14ac:dyDescent="0.25">
      <c r="A185" t="s">
        <v>296</v>
      </c>
      <c r="B185" t="s">
        <v>297</v>
      </c>
      <c r="C185" t="s">
        <v>298</v>
      </c>
      <c r="D185" t="s">
        <v>228</v>
      </c>
      <c r="E185" t="s">
        <v>255</v>
      </c>
      <c r="F185" s="139" t="s">
        <v>263</v>
      </c>
      <c r="G185" s="139" t="s">
        <v>603</v>
      </c>
      <c r="H185" t="s">
        <v>289</v>
      </c>
      <c r="I185" s="140">
        <v>41878</v>
      </c>
    </row>
    <row r="186" spans="1:9" x14ac:dyDescent="0.25">
      <c r="A186" t="s">
        <v>442</v>
      </c>
      <c r="B186" t="s">
        <v>443</v>
      </c>
      <c r="C186" t="s">
        <v>693</v>
      </c>
      <c r="D186" t="s">
        <v>228</v>
      </c>
      <c r="E186" t="s">
        <v>255</v>
      </c>
      <c r="F186" s="139" t="s">
        <v>263</v>
      </c>
      <c r="G186" s="139" t="s">
        <v>695</v>
      </c>
      <c r="H186" t="s">
        <v>289</v>
      </c>
      <c r="I186" s="140">
        <v>41925</v>
      </c>
    </row>
    <row r="187" spans="1:9" x14ac:dyDescent="0.25">
      <c r="A187" t="s">
        <v>296</v>
      </c>
      <c r="B187" t="s">
        <v>320</v>
      </c>
      <c r="C187" t="s">
        <v>321</v>
      </c>
      <c r="D187" t="s">
        <v>228</v>
      </c>
      <c r="E187" t="s">
        <v>255</v>
      </c>
      <c r="F187" s="139" t="s">
        <v>263</v>
      </c>
      <c r="G187" s="139" t="s">
        <v>842</v>
      </c>
      <c r="H187" t="s">
        <v>289</v>
      </c>
      <c r="I187" s="140">
        <v>42006</v>
      </c>
    </row>
    <row r="188" spans="1:9" x14ac:dyDescent="0.25">
      <c r="A188" t="s">
        <v>442</v>
      </c>
      <c r="B188" t="s">
        <v>443</v>
      </c>
      <c r="C188" t="s">
        <v>693</v>
      </c>
      <c r="D188" t="s">
        <v>228</v>
      </c>
      <c r="E188" t="s">
        <v>255</v>
      </c>
      <c r="F188" s="139" t="s">
        <v>263</v>
      </c>
      <c r="G188" s="139" t="s">
        <v>696</v>
      </c>
      <c r="H188" t="s">
        <v>289</v>
      </c>
      <c r="I188" s="140">
        <v>41925</v>
      </c>
    </row>
    <row r="189" spans="1:9" x14ac:dyDescent="0.25">
      <c r="A189" t="s">
        <v>296</v>
      </c>
      <c r="B189" t="s">
        <v>320</v>
      </c>
      <c r="C189" t="s">
        <v>639</v>
      </c>
      <c r="D189" t="s">
        <v>228</v>
      </c>
      <c r="E189" t="s">
        <v>255</v>
      </c>
      <c r="F189" s="139" t="s">
        <v>263</v>
      </c>
      <c r="G189" s="139" t="s">
        <v>641</v>
      </c>
      <c r="H189" t="s">
        <v>289</v>
      </c>
      <c r="I189" s="140">
        <v>41893</v>
      </c>
    </row>
    <row r="190" spans="1:9" x14ac:dyDescent="0.25">
      <c r="A190" t="s">
        <v>285</v>
      </c>
      <c r="B190" t="s">
        <v>286</v>
      </c>
      <c r="C190" t="s">
        <v>287</v>
      </c>
      <c r="D190" t="s">
        <v>228</v>
      </c>
      <c r="E190" t="s">
        <v>255</v>
      </c>
      <c r="F190" s="139" t="s">
        <v>263</v>
      </c>
      <c r="G190" s="139" t="s">
        <v>678</v>
      </c>
      <c r="H190" t="s">
        <v>289</v>
      </c>
      <c r="I190" s="140">
        <v>41932</v>
      </c>
    </row>
    <row r="191" spans="1:9" x14ac:dyDescent="0.25">
      <c r="A191" t="s">
        <v>285</v>
      </c>
      <c r="B191" t="s">
        <v>286</v>
      </c>
      <c r="C191" t="s">
        <v>287</v>
      </c>
      <c r="D191" t="s">
        <v>228</v>
      </c>
      <c r="E191" t="s">
        <v>255</v>
      </c>
      <c r="F191" s="139" t="s">
        <v>263</v>
      </c>
      <c r="G191" s="139" t="s">
        <v>742</v>
      </c>
      <c r="H191" t="s">
        <v>289</v>
      </c>
      <c r="I191" s="140">
        <v>41953</v>
      </c>
    </row>
    <row r="192" spans="1:9" x14ac:dyDescent="0.25">
      <c r="A192" t="s">
        <v>285</v>
      </c>
      <c r="B192" t="s">
        <v>286</v>
      </c>
      <c r="C192" t="s">
        <v>287</v>
      </c>
      <c r="D192" t="s">
        <v>228</v>
      </c>
      <c r="E192" t="s">
        <v>255</v>
      </c>
      <c r="F192" s="139" t="s">
        <v>263</v>
      </c>
      <c r="G192" s="139" t="s">
        <v>679</v>
      </c>
      <c r="H192" t="s">
        <v>289</v>
      </c>
      <c r="I192" s="140">
        <v>41932</v>
      </c>
    </row>
    <row r="193" spans="1:9" x14ac:dyDescent="0.25">
      <c r="A193" t="s">
        <v>285</v>
      </c>
      <c r="B193" t="s">
        <v>286</v>
      </c>
      <c r="C193" t="s">
        <v>287</v>
      </c>
      <c r="D193" t="s">
        <v>228</v>
      </c>
      <c r="E193" t="s">
        <v>255</v>
      </c>
      <c r="F193" s="139" t="s">
        <v>263</v>
      </c>
      <c r="G193" s="139" t="s">
        <v>680</v>
      </c>
      <c r="H193" t="s">
        <v>289</v>
      </c>
      <c r="I193" s="140">
        <v>41932</v>
      </c>
    </row>
    <row r="194" spans="1:9" x14ac:dyDescent="0.25">
      <c r="A194" t="s">
        <v>285</v>
      </c>
      <c r="B194" t="s">
        <v>286</v>
      </c>
      <c r="C194" t="s">
        <v>287</v>
      </c>
      <c r="D194" t="s">
        <v>228</v>
      </c>
      <c r="E194" t="s">
        <v>255</v>
      </c>
      <c r="F194" s="139" t="s">
        <v>263</v>
      </c>
      <c r="G194" s="139" t="s">
        <v>677</v>
      </c>
      <c r="H194" t="s">
        <v>289</v>
      </c>
      <c r="I194" s="140">
        <v>41932</v>
      </c>
    </row>
    <row r="195" spans="1:9" x14ac:dyDescent="0.25">
      <c r="A195" t="s">
        <v>296</v>
      </c>
      <c r="B195" t="s">
        <v>297</v>
      </c>
      <c r="C195" t="s">
        <v>298</v>
      </c>
      <c r="D195" t="s">
        <v>299</v>
      </c>
      <c r="E195" t="s">
        <v>255</v>
      </c>
      <c r="F195" s="139" t="s">
        <v>300</v>
      </c>
      <c r="G195" s="139" t="s">
        <v>301</v>
      </c>
      <c r="H195" t="s">
        <v>289</v>
      </c>
      <c r="I195" s="140">
        <v>41705</v>
      </c>
    </row>
    <row r="196" spans="1:9" x14ac:dyDescent="0.25">
      <c r="A196" t="s">
        <v>285</v>
      </c>
      <c r="B196" t="s">
        <v>307</v>
      </c>
      <c r="C196" t="s">
        <v>308</v>
      </c>
      <c r="D196" t="s">
        <v>309</v>
      </c>
      <c r="E196" t="s">
        <v>255</v>
      </c>
      <c r="F196" s="139" t="s">
        <v>300</v>
      </c>
      <c r="G196" s="139" t="s">
        <v>310</v>
      </c>
      <c r="H196" t="s">
        <v>289</v>
      </c>
      <c r="I196" s="140">
        <v>41708</v>
      </c>
    </row>
    <row r="197" spans="1:9" x14ac:dyDescent="0.25">
      <c r="A197" t="s">
        <v>296</v>
      </c>
      <c r="B197" t="s">
        <v>370</v>
      </c>
      <c r="C197" t="s">
        <v>371</v>
      </c>
      <c r="D197" t="s">
        <v>309</v>
      </c>
      <c r="E197" t="s">
        <v>255</v>
      </c>
      <c r="F197" s="139" t="s">
        <v>300</v>
      </c>
      <c r="G197" s="139" t="s">
        <v>372</v>
      </c>
      <c r="H197" t="s">
        <v>289</v>
      </c>
      <c r="I197" s="140">
        <v>41750</v>
      </c>
    </row>
    <row r="198" spans="1:9" x14ac:dyDescent="0.25">
      <c r="A198" t="s">
        <v>392</v>
      </c>
      <c r="B198" t="s">
        <v>393</v>
      </c>
      <c r="C198" t="s">
        <v>394</v>
      </c>
      <c r="D198" t="s">
        <v>395</v>
      </c>
      <c r="E198" t="s">
        <v>326</v>
      </c>
      <c r="F198" s="139" t="s">
        <v>300</v>
      </c>
      <c r="G198" s="139" t="s">
        <v>396</v>
      </c>
      <c r="H198" t="s">
        <v>289</v>
      </c>
      <c r="I198" s="140">
        <v>41761</v>
      </c>
    </row>
    <row r="199" spans="1:9" x14ac:dyDescent="0.25">
      <c r="A199" t="s">
        <v>392</v>
      </c>
      <c r="B199" t="s">
        <v>400</v>
      </c>
      <c r="C199" t="s">
        <v>401</v>
      </c>
      <c r="D199" t="s">
        <v>309</v>
      </c>
      <c r="E199" t="s">
        <v>255</v>
      </c>
      <c r="F199" s="139" t="s">
        <v>300</v>
      </c>
      <c r="G199" s="139" t="s">
        <v>402</v>
      </c>
      <c r="H199" t="s">
        <v>289</v>
      </c>
      <c r="I199" s="140">
        <v>41764</v>
      </c>
    </row>
    <row r="200" spans="1:9" x14ac:dyDescent="0.25">
      <c r="A200" t="s">
        <v>296</v>
      </c>
      <c r="B200" t="s">
        <v>409</v>
      </c>
      <c r="C200" t="s">
        <v>410</v>
      </c>
      <c r="D200" t="s">
        <v>395</v>
      </c>
      <c r="E200" t="s">
        <v>326</v>
      </c>
      <c r="F200" s="139" t="s">
        <v>300</v>
      </c>
      <c r="G200" s="139" t="s">
        <v>411</v>
      </c>
      <c r="H200" t="s">
        <v>289</v>
      </c>
      <c r="I200" s="140">
        <v>41761</v>
      </c>
    </row>
    <row r="201" spans="1:9" x14ac:dyDescent="0.25">
      <c r="A201" t="s">
        <v>422</v>
      </c>
      <c r="B201" t="s">
        <v>423</v>
      </c>
      <c r="C201" t="s">
        <v>424</v>
      </c>
      <c r="D201" t="s">
        <v>425</v>
      </c>
      <c r="E201" t="s">
        <v>255</v>
      </c>
      <c r="F201" s="139" t="s">
        <v>300</v>
      </c>
      <c r="G201" s="139" t="s">
        <v>426</v>
      </c>
      <c r="H201" t="s">
        <v>289</v>
      </c>
      <c r="I201" s="140">
        <v>41771</v>
      </c>
    </row>
    <row r="202" spans="1:9" x14ac:dyDescent="0.25">
      <c r="A202" t="s">
        <v>422</v>
      </c>
      <c r="B202" t="s">
        <v>423</v>
      </c>
      <c r="C202" t="s">
        <v>424</v>
      </c>
      <c r="D202" t="s">
        <v>425</v>
      </c>
      <c r="E202" t="s">
        <v>255</v>
      </c>
      <c r="F202" s="139" t="s">
        <v>300</v>
      </c>
      <c r="G202" s="139" t="s">
        <v>427</v>
      </c>
      <c r="H202" t="s">
        <v>289</v>
      </c>
      <c r="I202" s="140">
        <v>41771</v>
      </c>
    </row>
    <row r="203" spans="1:9" x14ac:dyDescent="0.25">
      <c r="A203" t="s">
        <v>392</v>
      </c>
      <c r="B203" t="s">
        <v>436</v>
      </c>
      <c r="C203" t="s">
        <v>437</v>
      </c>
      <c r="D203" t="s">
        <v>309</v>
      </c>
      <c r="E203" t="s">
        <v>255</v>
      </c>
      <c r="F203" s="139" t="s">
        <v>300</v>
      </c>
      <c r="G203" s="139" t="s">
        <v>438</v>
      </c>
      <c r="H203" t="s">
        <v>289</v>
      </c>
      <c r="I203" s="140">
        <v>41764</v>
      </c>
    </row>
    <row r="204" spans="1:9" x14ac:dyDescent="0.25">
      <c r="A204" t="s">
        <v>322</v>
      </c>
      <c r="B204" t="s">
        <v>453</v>
      </c>
      <c r="C204" t="s">
        <v>454</v>
      </c>
      <c r="D204" t="s">
        <v>395</v>
      </c>
      <c r="E204" t="s">
        <v>255</v>
      </c>
      <c r="F204" s="139" t="s">
        <v>300</v>
      </c>
      <c r="G204" s="139" t="s">
        <v>455</v>
      </c>
      <c r="H204" t="s">
        <v>289</v>
      </c>
      <c r="I204" s="140">
        <v>41785</v>
      </c>
    </row>
    <row r="205" spans="1:9" x14ac:dyDescent="0.25">
      <c r="A205" t="s">
        <v>442</v>
      </c>
      <c r="B205" t="s">
        <v>458</v>
      </c>
      <c r="C205" t="s">
        <v>459</v>
      </c>
      <c r="D205" t="s">
        <v>395</v>
      </c>
      <c r="E205" t="s">
        <v>326</v>
      </c>
      <c r="F205" s="139" t="s">
        <v>300</v>
      </c>
      <c r="G205" s="139" t="s">
        <v>460</v>
      </c>
      <c r="H205" t="s">
        <v>289</v>
      </c>
      <c r="I205" s="140">
        <v>41785</v>
      </c>
    </row>
    <row r="206" spans="1:9" x14ac:dyDescent="0.25">
      <c r="A206" t="s">
        <v>296</v>
      </c>
      <c r="B206" t="s">
        <v>470</v>
      </c>
      <c r="C206" t="s">
        <v>471</v>
      </c>
      <c r="D206" t="s">
        <v>395</v>
      </c>
      <c r="E206" t="s">
        <v>255</v>
      </c>
      <c r="F206" s="139" t="s">
        <v>300</v>
      </c>
      <c r="G206" s="139" t="s">
        <v>472</v>
      </c>
      <c r="H206" t="s">
        <v>289</v>
      </c>
      <c r="I206" s="140">
        <v>41799</v>
      </c>
    </row>
    <row r="207" spans="1:9" x14ac:dyDescent="0.25">
      <c r="A207" t="s">
        <v>296</v>
      </c>
      <c r="B207" t="s">
        <v>470</v>
      </c>
      <c r="C207" t="s">
        <v>473</v>
      </c>
      <c r="D207" t="s">
        <v>395</v>
      </c>
      <c r="E207" t="s">
        <v>326</v>
      </c>
      <c r="F207" s="139" t="s">
        <v>300</v>
      </c>
      <c r="G207" s="139" t="s">
        <v>474</v>
      </c>
      <c r="H207" t="s">
        <v>289</v>
      </c>
      <c r="I207" s="140">
        <v>41806</v>
      </c>
    </row>
    <row r="208" spans="1:9" x14ac:dyDescent="0.25">
      <c r="A208" t="s">
        <v>442</v>
      </c>
      <c r="B208" t="s">
        <v>447</v>
      </c>
      <c r="C208" t="s">
        <v>484</v>
      </c>
      <c r="D208" t="s">
        <v>395</v>
      </c>
      <c r="E208" t="s">
        <v>255</v>
      </c>
      <c r="F208" s="139" t="s">
        <v>300</v>
      </c>
      <c r="G208" s="139" t="s">
        <v>485</v>
      </c>
      <c r="H208" t="s">
        <v>289</v>
      </c>
      <c r="I208" s="140">
        <v>41799</v>
      </c>
    </row>
    <row r="209" spans="1:9" x14ac:dyDescent="0.25">
      <c r="A209" t="s">
        <v>442</v>
      </c>
      <c r="B209" t="s">
        <v>493</v>
      </c>
      <c r="C209" t="s">
        <v>494</v>
      </c>
      <c r="D209" t="s">
        <v>395</v>
      </c>
      <c r="E209" t="s">
        <v>326</v>
      </c>
      <c r="F209" s="139" t="s">
        <v>300</v>
      </c>
      <c r="G209" s="139" t="s">
        <v>496</v>
      </c>
      <c r="H209" t="s">
        <v>289</v>
      </c>
      <c r="I209" s="140">
        <v>41806</v>
      </c>
    </row>
    <row r="210" spans="1:9" x14ac:dyDescent="0.25">
      <c r="A210" t="s">
        <v>442</v>
      </c>
      <c r="B210" t="s">
        <v>525</v>
      </c>
      <c r="C210" t="s">
        <v>526</v>
      </c>
      <c r="D210" t="s">
        <v>395</v>
      </c>
      <c r="E210" t="s">
        <v>255</v>
      </c>
      <c r="F210" s="139" t="s">
        <v>300</v>
      </c>
      <c r="G210" s="139" t="s">
        <v>527</v>
      </c>
      <c r="H210" t="s">
        <v>289</v>
      </c>
      <c r="I210" s="140">
        <v>41827</v>
      </c>
    </row>
    <row r="211" spans="1:9" x14ac:dyDescent="0.25">
      <c r="A211" t="s">
        <v>442</v>
      </c>
      <c r="B211" t="s">
        <v>533</v>
      </c>
      <c r="C211" t="s">
        <v>534</v>
      </c>
      <c r="D211" t="s">
        <v>395</v>
      </c>
      <c r="E211" t="s">
        <v>326</v>
      </c>
      <c r="F211" s="139" t="s">
        <v>300</v>
      </c>
      <c r="G211" s="139" t="s">
        <v>535</v>
      </c>
      <c r="H211" t="s">
        <v>289</v>
      </c>
      <c r="I211" s="140">
        <v>41822</v>
      </c>
    </row>
    <row r="212" spans="1:9" x14ac:dyDescent="0.25">
      <c r="A212" t="s">
        <v>392</v>
      </c>
      <c r="B212" t="s">
        <v>538</v>
      </c>
      <c r="C212" t="s">
        <v>539</v>
      </c>
      <c r="D212" t="s">
        <v>425</v>
      </c>
      <c r="E212" t="s">
        <v>255</v>
      </c>
      <c r="F212" s="139" t="s">
        <v>300</v>
      </c>
      <c r="G212" s="139" t="s">
        <v>540</v>
      </c>
      <c r="H212" t="s">
        <v>289</v>
      </c>
      <c r="I212" s="140">
        <v>41821</v>
      </c>
    </row>
    <row r="213" spans="1:9" x14ac:dyDescent="0.25">
      <c r="A213" t="s">
        <v>322</v>
      </c>
      <c r="B213" t="s">
        <v>323</v>
      </c>
      <c r="C213" t="s">
        <v>543</v>
      </c>
      <c r="D213" t="s">
        <v>395</v>
      </c>
      <c r="E213" t="s">
        <v>255</v>
      </c>
      <c r="F213" s="139" t="s">
        <v>300</v>
      </c>
      <c r="G213" s="139" t="s">
        <v>544</v>
      </c>
      <c r="H213" t="s">
        <v>289</v>
      </c>
      <c r="I213" s="140">
        <v>41821</v>
      </c>
    </row>
    <row r="214" spans="1:9" x14ac:dyDescent="0.25">
      <c r="A214" t="s">
        <v>322</v>
      </c>
      <c r="B214" t="s">
        <v>323</v>
      </c>
      <c r="C214" t="s">
        <v>324</v>
      </c>
      <c r="D214" t="s">
        <v>425</v>
      </c>
      <c r="E214" t="s">
        <v>326</v>
      </c>
      <c r="F214" s="139" t="s">
        <v>300</v>
      </c>
      <c r="G214" s="139" t="s">
        <v>545</v>
      </c>
      <c r="H214" t="s">
        <v>289</v>
      </c>
      <c r="I214" s="140">
        <v>41821</v>
      </c>
    </row>
    <row r="215" spans="1:9" x14ac:dyDescent="0.25">
      <c r="A215" t="s">
        <v>322</v>
      </c>
      <c r="B215" t="s">
        <v>557</v>
      </c>
      <c r="C215" t="s">
        <v>558</v>
      </c>
      <c r="D215" t="s">
        <v>395</v>
      </c>
      <c r="E215" t="s">
        <v>326</v>
      </c>
      <c r="F215" s="139" t="s">
        <v>300</v>
      </c>
      <c r="G215" s="139" t="s">
        <v>559</v>
      </c>
      <c r="H215" t="s">
        <v>289</v>
      </c>
      <c r="I215" s="140">
        <v>41841</v>
      </c>
    </row>
    <row r="216" spans="1:9" x14ac:dyDescent="0.25">
      <c r="A216" t="s">
        <v>328</v>
      </c>
      <c r="B216" t="s">
        <v>380</v>
      </c>
      <c r="C216" t="s">
        <v>381</v>
      </c>
      <c r="D216" t="s">
        <v>425</v>
      </c>
      <c r="E216" t="s">
        <v>255</v>
      </c>
      <c r="F216" s="139" t="s">
        <v>300</v>
      </c>
      <c r="G216" s="139" t="s">
        <v>562</v>
      </c>
      <c r="H216" t="s">
        <v>289</v>
      </c>
      <c r="I216" s="140">
        <v>41821</v>
      </c>
    </row>
    <row r="217" spans="1:9" x14ac:dyDescent="0.25">
      <c r="A217" t="s">
        <v>328</v>
      </c>
      <c r="B217" t="s">
        <v>380</v>
      </c>
      <c r="C217" t="s">
        <v>381</v>
      </c>
      <c r="D217" t="s">
        <v>425</v>
      </c>
      <c r="E217" t="s">
        <v>255</v>
      </c>
      <c r="F217" s="139" t="s">
        <v>300</v>
      </c>
      <c r="G217" s="139" t="s">
        <v>563</v>
      </c>
      <c r="H217" t="s">
        <v>289</v>
      </c>
      <c r="I217" s="140">
        <v>41821</v>
      </c>
    </row>
    <row r="218" spans="1:9" x14ac:dyDescent="0.25">
      <c r="A218" t="s">
        <v>328</v>
      </c>
      <c r="B218" t="s">
        <v>329</v>
      </c>
      <c r="C218" t="s">
        <v>330</v>
      </c>
      <c r="D218" t="s">
        <v>395</v>
      </c>
      <c r="E218" t="s">
        <v>255</v>
      </c>
      <c r="F218" s="139" t="s">
        <v>300</v>
      </c>
      <c r="G218" s="139" t="s">
        <v>575</v>
      </c>
      <c r="H218" t="s">
        <v>466</v>
      </c>
      <c r="I218" s="140">
        <v>41835</v>
      </c>
    </row>
    <row r="219" spans="1:9" x14ac:dyDescent="0.25">
      <c r="A219" t="s">
        <v>328</v>
      </c>
      <c r="B219" t="s">
        <v>329</v>
      </c>
      <c r="C219" t="s">
        <v>330</v>
      </c>
      <c r="D219" t="s">
        <v>395</v>
      </c>
      <c r="E219" t="s">
        <v>255</v>
      </c>
      <c r="F219" s="139" t="s">
        <v>300</v>
      </c>
      <c r="G219" s="139" t="s">
        <v>576</v>
      </c>
      <c r="H219" t="s">
        <v>289</v>
      </c>
      <c r="I219" s="140">
        <v>41827</v>
      </c>
    </row>
    <row r="220" spans="1:9" x14ac:dyDescent="0.25">
      <c r="A220" t="s">
        <v>296</v>
      </c>
      <c r="B220" t="s">
        <v>592</v>
      </c>
      <c r="C220" t="s">
        <v>593</v>
      </c>
      <c r="D220" t="s">
        <v>309</v>
      </c>
      <c r="E220" t="s">
        <v>255</v>
      </c>
      <c r="F220" s="139" t="s">
        <v>300</v>
      </c>
      <c r="G220" s="139" t="s">
        <v>594</v>
      </c>
      <c r="H220" t="s">
        <v>289</v>
      </c>
      <c r="I220" s="140">
        <v>41855</v>
      </c>
    </row>
    <row r="221" spans="1:9" x14ac:dyDescent="0.25">
      <c r="A221" t="s">
        <v>422</v>
      </c>
      <c r="B221" t="s">
        <v>521</v>
      </c>
      <c r="C221" t="s">
        <v>522</v>
      </c>
      <c r="D221" t="s">
        <v>395</v>
      </c>
      <c r="E221" t="s">
        <v>326</v>
      </c>
      <c r="F221" s="139" t="s">
        <v>300</v>
      </c>
      <c r="G221" s="139" t="s">
        <v>613</v>
      </c>
      <c r="H221" t="s">
        <v>289</v>
      </c>
      <c r="I221" s="140">
        <v>41869</v>
      </c>
    </row>
    <row r="222" spans="1:9" x14ac:dyDescent="0.25">
      <c r="A222" t="s">
        <v>422</v>
      </c>
      <c r="B222" t="s">
        <v>620</v>
      </c>
      <c r="C222" t="s">
        <v>621</v>
      </c>
      <c r="D222" t="s">
        <v>395</v>
      </c>
      <c r="E222" t="s">
        <v>326</v>
      </c>
      <c r="F222" s="139" t="s">
        <v>300</v>
      </c>
      <c r="G222" s="139" t="s">
        <v>622</v>
      </c>
      <c r="H222" t="s">
        <v>289</v>
      </c>
      <c r="I222" s="140">
        <v>41862</v>
      </c>
    </row>
    <row r="223" spans="1:9" x14ac:dyDescent="0.25">
      <c r="A223" t="s">
        <v>422</v>
      </c>
      <c r="B223" t="s">
        <v>620</v>
      </c>
      <c r="C223" t="s">
        <v>621</v>
      </c>
      <c r="D223" t="s">
        <v>395</v>
      </c>
      <c r="E223" t="s">
        <v>326</v>
      </c>
      <c r="F223" s="139" t="s">
        <v>300</v>
      </c>
      <c r="G223" s="139" t="s">
        <v>623</v>
      </c>
      <c r="H223" t="s">
        <v>289</v>
      </c>
      <c r="I223" s="140">
        <v>41862</v>
      </c>
    </row>
    <row r="224" spans="1:9" x14ac:dyDescent="0.25">
      <c r="A224" t="s">
        <v>392</v>
      </c>
      <c r="B224" t="s">
        <v>566</v>
      </c>
      <c r="C224" t="s">
        <v>643</v>
      </c>
      <c r="D224" t="s">
        <v>425</v>
      </c>
      <c r="E224" t="s">
        <v>255</v>
      </c>
      <c r="F224" s="139" t="s">
        <v>300</v>
      </c>
      <c r="G224" s="139" t="s">
        <v>644</v>
      </c>
      <c r="H224" t="s">
        <v>289</v>
      </c>
      <c r="I224" s="140">
        <v>41890</v>
      </c>
    </row>
    <row r="225" spans="1:9" x14ac:dyDescent="0.25">
      <c r="A225" t="s">
        <v>442</v>
      </c>
      <c r="B225" t="s">
        <v>525</v>
      </c>
      <c r="C225" t="s">
        <v>655</v>
      </c>
      <c r="D225" t="s">
        <v>395</v>
      </c>
      <c r="E225" t="s">
        <v>326</v>
      </c>
      <c r="F225" s="139" t="s">
        <v>300</v>
      </c>
      <c r="G225" s="139" t="s">
        <v>656</v>
      </c>
      <c r="H225" t="s">
        <v>289</v>
      </c>
      <c r="I225" s="140">
        <v>41887</v>
      </c>
    </row>
    <row r="226" spans="1:9" x14ac:dyDescent="0.25">
      <c r="A226" t="s">
        <v>322</v>
      </c>
      <c r="B226" t="s">
        <v>665</v>
      </c>
      <c r="C226" t="s">
        <v>666</v>
      </c>
      <c r="D226" t="s">
        <v>395</v>
      </c>
      <c r="E226" t="s">
        <v>326</v>
      </c>
      <c r="F226" s="139" t="s">
        <v>300</v>
      </c>
      <c r="G226" s="139" t="s">
        <v>667</v>
      </c>
      <c r="H226" t="s">
        <v>289</v>
      </c>
      <c r="I226" s="140">
        <v>41883</v>
      </c>
    </row>
    <row r="227" spans="1:9" x14ac:dyDescent="0.25">
      <c r="A227" t="s">
        <v>285</v>
      </c>
      <c r="B227" t="s">
        <v>286</v>
      </c>
      <c r="C227" t="s">
        <v>287</v>
      </c>
      <c r="D227" t="s">
        <v>299</v>
      </c>
      <c r="E227" t="s">
        <v>255</v>
      </c>
      <c r="F227" s="139" t="s">
        <v>300</v>
      </c>
      <c r="G227" s="139" t="s">
        <v>672</v>
      </c>
      <c r="H227" t="s">
        <v>289</v>
      </c>
      <c r="I227" s="140">
        <v>41932</v>
      </c>
    </row>
    <row r="228" spans="1:9" x14ac:dyDescent="0.25">
      <c r="A228" t="s">
        <v>285</v>
      </c>
      <c r="B228" t="s">
        <v>366</v>
      </c>
      <c r="C228" t="s">
        <v>689</v>
      </c>
      <c r="D228" t="s">
        <v>425</v>
      </c>
      <c r="E228" t="s">
        <v>255</v>
      </c>
      <c r="F228" s="139" t="s">
        <v>300</v>
      </c>
      <c r="G228" s="139" t="s">
        <v>690</v>
      </c>
      <c r="H228" t="s">
        <v>289</v>
      </c>
      <c r="I228" s="140">
        <v>41925</v>
      </c>
    </row>
    <row r="229" spans="1:9" x14ac:dyDescent="0.25">
      <c r="A229" t="s">
        <v>296</v>
      </c>
      <c r="B229" t="s">
        <v>470</v>
      </c>
      <c r="C229" t="s">
        <v>698</v>
      </c>
      <c r="D229" t="s">
        <v>425</v>
      </c>
      <c r="E229" t="s">
        <v>255</v>
      </c>
      <c r="F229" s="139" t="s">
        <v>300</v>
      </c>
      <c r="G229" s="139" t="s">
        <v>699</v>
      </c>
      <c r="H229" t="s">
        <v>289</v>
      </c>
      <c r="I229" s="140">
        <v>41932</v>
      </c>
    </row>
    <row r="230" spans="1:9" x14ac:dyDescent="0.25">
      <c r="A230" t="s">
        <v>422</v>
      </c>
      <c r="B230" t="s">
        <v>707</v>
      </c>
      <c r="C230" t="s">
        <v>708</v>
      </c>
      <c r="D230" t="s">
        <v>425</v>
      </c>
      <c r="E230" t="s">
        <v>255</v>
      </c>
      <c r="F230" s="139" t="s">
        <v>300</v>
      </c>
      <c r="G230" s="139" t="s">
        <v>709</v>
      </c>
      <c r="H230" t="s">
        <v>289</v>
      </c>
      <c r="I230" s="140">
        <v>41918</v>
      </c>
    </row>
    <row r="231" spans="1:9" x14ac:dyDescent="0.25">
      <c r="A231" t="s">
        <v>285</v>
      </c>
      <c r="B231" t="s">
        <v>726</v>
      </c>
      <c r="C231" t="s">
        <v>727</v>
      </c>
      <c r="D231" t="s">
        <v>299</v>
      </c>
      <c r="E231" t="s">
        <v>255</v>
      </c>
      <c r="F231" s="139" t="s">
        <v>300</v>
      </c>
      <c r="G231" s="139" t="s">
        <v>728</v>
      </c>
      <c r="H231" t="s">
        <v>289</v>
      </c>
      <c r="I231" s="140">
        <v>41946</v>
      </c>
    </row>
    <row r="232" spans="1:9" x14ac:dyDescent="0.25">
      <c r="A232" t="s">
        <v>285</v>
      </c>
      <c r="B232" t="s">
        <v>286</v>
      </c>
      <c r="C232" t="s">
        <v>287</v>
      </c>
      <c r="D232" t="s">
        <v>299</v>
      </c>
      <c r="E232" t="s">
        <v>255</v>
      </c>
      <c r="F232" s="139" t="s">
        <v>300</v>
      </c>
      <c r="G232" s="139" t="s">
        <v>734</v>
      </c>
      <c r="H232" t="s">
        <v>289</v>
      </c>
      <c r="I232" s="140">
        <v>41953</v>
      </c>
    </row>
    <row r="233" spans="1:9" x14ac:dyDescent="0.25">
      <c r="A233" t="s">
        <v>442</v>
      </c>
      <c r="B233" t="s">
        <v>761</v>
      </c>
      <c r="C233" t="s">
        <v>762</v>
      </c>
      <c r="D233" t="s">
        <v>395</v>
      </c>
      <c r="E233" t="s">
        <v>255</v>
      </c>
      <c r="F233" s="139" t="s">
        <v>300</v>
      </c>
      <c r="G233" s="139" t="s">
        <v>763</v>
      </c>
      <c r="H233" t="s">
        <v>289</v>
      </c>
      <c r="I233" s="140">
        <v>41953</v>
      </c>
    </row>
    <row r="234" spans="1:9" x14ac:dyDescent="0.25">
      <c r="A234" t="s">
        <v>442</v>
      </c>
      <c r="B234" t="s">
        <v>761</v>
      </c>
      <c r="C234" t="s">
        <v>764</v>
      </c>
      <c r="D234" t="s">
        <v>395</v>
      </c>
      <c r="E234" t="s">
        <v>255</v>
      </c>
      <c r="F234" s="139" t="s">
        <v>300</v>
      </c>
      <c r="G234" s="139" t="s">
        <v>765</v>
      </c>
      <c r="H234" t="s">
        <v>289</v>
      </c>
      <c r="I234" s="140">
        <v>41960</v>
      </c>
    </row>
    <row r="235" spans="1:9" x14ac:dyDescent="0.25">
      <c r="A235" t="s">
        <v>285</v>
      </c>
      <c r="B235" t="s">
        <v>366</v>
      </c>
      <c r="C235" t="s">
        <v>367</v>
      </c>
      <c r="D235" t="s">
        <v>299</v>
      </c>
      <c r="E235" t="s">
        <v>255</v>
      </c>
      <c r="F235" s="139" t="s">
        <v>300</v>
      </c>
      <c r="G235" s="139" t="s">
        <v>795</v>
      </c>
      <c r="H235" t="s">
        <v>289</v>
      </c>
      <c r="I235" s="140">
        <v>41981</v>
      </c>
    </row>
    <row r="236" spans="1:9" x14ac:dyDescent="0.25">
      <c r="A236" t="s">
        <v>285</v>
      </c>
      <c r="B236" t="s">
        <v>653</v>
      </c>
      <c r="C236" t="s">
        <v>723</v>
      </c>
      <c r="D236" t="s">
        <v>299</v>
      </c>
      <c r="E236" t="s">
        <v>255</v>
      </c>
      <c r="F236" s="139" t="s">
        <v>300</v>
      </c>
      <c r="G236" s="139" t="s">
        <v>809</v>
      </c>
      <c r="H236" t="s">
        <v>450</v>
      </c>
      <c r="I236" s="140">
        <v>41644</v>
      </c>
    </row>
    <row r="237" spans="1:9" x14ac:dyDescent="0.25">
      <c r="A237" t="s">
        <v>285</v>
      </c>
      <c r="B237" t="s">
        <v>653</v>
      </c>
      <c r="C237" t="s">
        <v>723</v>
      </c>
      <c r="D237" t="s">
        <v>299</v>
      </c>
      <c r="E237" t="s">
        <v>255</v>
      </c>
      <c r="F237" s="139" t="s">
        <v>300</v>
      </c>
      <c r="G237" s="139" t="s">
        <v>810</v>
      </c>
      <c r="H237" t="s">
        <v>289</v>
      </c>
      <c r="I237" s="140">
        <v>42009</v>
      </c>
    </row>
    <row r="238" spans="1:9" x14ac:dyDescent="0.25">
      <c r="A238" t="s">
        <v>422</v>
      </c>
      <c r="B238" t="s">
        <v>707</v>
      </c>
      <c r="C238" t="s">
        <v>849</v>
      </c>
      <c r="D238" t="s">
        <v>395</v>
      </c>
      <c r="E238" t="s">
        <v>255</v>
      </c>
      <c r="F238" s="139" t="s">
        <v>300</v>
      </c>
      <c r="G238" s="139" t="s">
        <v>850</v>
      </c>
      <c r="H238" t="s">
        <v>450</v>
      </c>
      <c r="I238" s="140">
        <v>42006</v>
      </c>
    </row>
    <row r="239" spans="1:9" x14ac:dyDescent="0.25">
      <c r="A239" t="s">
        <v>285</v>
      </c>
      <c r="B239" t="s">
        <v>307</v>
      </c>
      <c r="C239" t="s">
        <v>308</v>
      </c>
      <c r="D239" t="s">
        <v>228</v>
      </c>
      <c r="E239" t="s">
        <v>255</v>
      </c>
      <c r="F239" s="139" t="s">
        <v>314</v>
      </c>
      <c r="G239" s="139" t="s">
        <v>315</v>
      </c>
      <c r="H239" t="s">
        <v>289</v>
      </c>
      <c r="I239" s="140">
        <v>41708</v>
      </c>
    </row>
    <row r="240" spans="1:9" x14ac:dyDescent="0.25">
      <c r="A240" t="s">
        <v>285</v>
      </c>
      <c r="B240" t="s">
        <v>307</v>
      </c>
      <c r="C240" t="s">
        <v>308</v>
      </c>
      <c r="D240" t="s">
        <v>228</v>
      </c>
      <c r="E240" t="s">
        <v>255</v>
      </c>
      <c r="F240" s="139" t="s">
        <v>314</v>
      </c>
      <c r="G240" s="139" t="s">
        <v>316</v>
      </c>
      <c r="H240" t="s">
        <v>289</v>
      </c>
      <c r="I240" s="140">
        <v>41708</v>
      </c>
    </row>
    <row r="241" spans="1:9" x14ac:dyDescent="0.25">
      <c r="A241" t="s">
        <v>285</v>
      </c>
      <c r="B241" t="s">
        <v>307</v>
      </c>
      <c r="C241" t="s">
        <v>308</v>
      </c>
      <c r="D241" t="s">
        <v>228</v>
      </c>
      <c r="E241" t="s">
        <v>255</v>
      </c>
      <c r="F241" s="139" t="s">
        <v>314</v>
      </c>
      <c r="G241" s="139" t="s">
        <v>317</v>
      </c>
      <c r="H241" t="s">
        <v>289</v>
      </c>
      <c r="I241" s="140">
        <v>41708</v>
      </c>
    </row>
    <row r="242" spans="1:9" x14ac:dyDescent="0.25">
      <c r="A242" t="s">
        <v>285</v>
      </c>
      <c r="B242" t="s">
        <v>307</v>
      </c>
      <c r="C242" t="s">
        <v>308</v>
      </c>
      <c r="D242" t="s">
        <v>228</v>
      </c>
      <c r="E242" t="s">
        <v>255</v>
      </c>
      <c r="F242" s="139" t="s">
        <v>314</v>
      </c>
      <c r="G242" s="139" t="s">
        <v>318</v>
      </c>
      <c r="H242" t="s">
        <v>289</v>
      </c>
      <c r="I242" s="140">
        <v>41708</v>
      </c>
    </row>
    <row r="243" spans="1:9" x14ac:dyDescent="0.25">
      <c r="A243" t="s">
        <v>328</v>
      </c>
      <c r="B243" t="s">
        <v>329</v>
      </c>
      <c r="C243" t="s">
        <v>330</v>
      </c>
      <c r="D243" t="s">
        <v>331</v>
      </c>
      <c r="E243" t="s">
        <v>326</v>
      </c>
      <c r="F243" s="139" t="s">
        <v>314</v>
      </c>
      <c r="G243" s="139" t="s">
        <v>332</v>
      </c>
      <c r="H243" t="s">
        <v>289</v>
      </c>
      <c r="I243" s="140">
        <v>41722</v>
      </c>
    </row>
    <row r="244" spans="1:9" x14ac:dyDescent="0.25">
      <c r="A244" t="s">
        <v>328</v>
      </c>
      <c r="B244" t="s">
        <v>329</v>
      </c>
      <c r="C244" t="s">
        <v>330</v>
      </c>
      <c r="D244" t="s">
        <v>228</v>
      </c>
      <c r="E244" t="s">
        <v>326</v>
      </c>
      <c r="F244" s="139" t="s">
        <v>314</v>
      </c>
      <c r="G244" s="139" t="s">
        <v>333</v>
      </c>
      <c r="H244" t="s">
        <v>289</v>
      </c>
      <c r="I244" s="140">
        <v>41701</v>
      </c>
    </row>
    <row r="245" spans="1:9" x14ac:dyDescent="0.25">
      <c r="A245" t="s">
        <v>328</v>
      </c>
      <c r="B245" t="s">
        <v>329</v>
      </c>
      <c r="C245" t="s">
        <v>330</v>
      </c>
      <c r="D245" t="s">
        <v>228</v>
      </c>
      <c r="E245" t="s">
        <v>326</v>
      </c>
      <c r="F245" s="139" t="s">
        <v>314</v>
      </c>
      <c r="G245" s="139" t="s">
        <v>334</v>
      </c>
      <c r="H245" t="s">
        <v>289</v>
      </c>
      <c r="I245" s="140">
        <v>41701</v>
      </c>
    </row>
    <row r="246" spans="1:9" x14ac:dyDescent="0.25">
      <c r="A246" t="s">
        <v>328</v>
      </c>
      <c r="B246" t="s">
        <v>329</v>
      </c>
      <c r="C246" t="s">
        <v>330</v>
      </c>
      <c r="D246" t="s">
        <v>228</v>
      </c>
      <c r="E246" t="s">
        <v>326</v>
      </c>
      <c r="F246" s="139" t="s">
        <v>314</v>
      </c>
      <c r="G246" s="139" t="s">
        <v>335</v>
      </c>
      <c r="H246" t="s">
        <v>289</v>
      </c>
      <c r="I246" s="140">
        <v>41701</v>
      </c>
    </row>
    <row r="247" spans="1:9" x14ac:dyDescent="0.25">
      <c r="A247" t="s">
        <v>296</v>
      </c>
      <c r="B247" t="s">
        <v>297</v>
      </c>
      <c r="C247" t="s">
        <v>298</v>
      </c>
      <c r="D247" t="s">
        <v>228</v>
      </c>
      <c r="E247" t="s">
        <v>255</v>
      </c>
      <c r="F247" s="139" t="s">
        <v>314</v>
      </c>
      <c r="G247" s="139" t="s">
        <v>364</v>
      </c>
      <c r="H247" t="s">
        <v>289</v>
      </c>
      <c r="I247" s="140">
        <v>41750</v>
      </c>
    </row>
    <row r="248" spans="1:9" x14ac:dyDescent="0.25">
      <c r="A248" t="s">
        <v>296</v>
      </c>
      <c r="B248" t="s">
        <v>297</v>
      </c>
      <c r="C248" t="s">
        <v>298</v>
      </c>
      <c r="D248" t="s">
        <v>228</v>
      </c>
      <c r="E248" t="s">
        <v>255</v>
      </c>
      <c r="F248" s="139" t="s">
        <v>314</v>
      </c>
      <c r="G248" s="139" t="s">
        <v>365</v>
      </c>
      <c r="H248" t="s">
        <v>289</v>
      </c>
      <c r="I248" s="140">
        <v>41750</v>
      </c>
    </row>
    <row r="249" spans="1:9" x14ac:dyDescent="0.25">
      <c r="A249" t="s">
        <v>296</v>
      </c>
      <c r="B249" t="s">
        <v>370</v>
      </c>
      <c r="C249" t="s">
        <v>371</v>
      </c>
      <c r="D249" t="s">
        <v>228</v>
      </c>
      <c r="E249" t="s">
        <v>255</v>
      </c>
      <c r="F249" s="139" t="s">
        <v>314</v>
      </c>
      <c r="G249" s="139" t="s">
        <v>374</v>
      </c>
      <c r="H249" t="s">
        <v>289</v>
      </c>
      <c r="I249" s="140">
        <v>41750</v>
      </c>
    </row>
    <row r="250" spans="1:9" x14ac:dyDescent="0.25">
      <c r="A250" t="s">
        <v>296</v>
      </c>
      <c r="B250" t="s">
        <v>370</v>
      </c>
      <c r="C250" t="s">
        <v>371</v>
      </c>
      <c r="D250" t="s">
        <v>228</v>
      </c>
      <c r="E250" t="s">
        <v>255</v>
      </c>
      <c r="F250" s="139" t="s">
        <v>314</v>
      </c>
      <c r="G250" s="139" t="s">
        <v>375</v>
      </c>
      <c r="H250" t="s">
        <v>289</v>
      </c>
      <c r="I250" s="140">
        <v>41750</v>
      </c>
    </row>
    <row r="251" spans="1:9" x14ac:dyDescent="0.25">
      <c r="A251" t="s">
        <v>296</v>
      </c>
      <c r="B251" t="s">
        <v>370</v>
      </c>
      <c r="C251" t="s">
        <v>371</v>
      </c>
      <c r="D251" t="s">
        <v>228</v>
      </c>
      <c r="E251" t="s">
        <v>255</v>
      </c>
      <c r="F251" s="139" t="s">
        <v>314</v>
      </c>
      <c r="G251" s="139" t="s">
        <v>376</v>
      </c>
      <c r="H251" t="s">
        <v>289</v>
      </c>
      <c r="I251" s="140">
        <v>41750</v>
      </c>
    </row>
    <row r="252" spans="1:9" x14ac:dyDescent="0.25">
      <c r="A252" t="s">
        <v>328</v>
      </c>
      <c r="B252" t="s">
        <v>380</v>
      </c>
      <c r="C252" t="s">
        <v>381</v>
      </c>
      <c r="D252" t="s">
        <v>228</v>
      </c>
      <c r="E252" t="s">
        <v>255</v>
      </c>
      <c r="F252" s="139" t="s">
        <v>314</v>
      </c>
      <c r="G252" s="139" t="s">
        <v>382</v>
      </c>
      <c r="H252" t="s">
        <v>289</v>
      </c>
      <c r="I252" s="140">
        <v>41736</v>
      </c>
    </row>
    <row r="253" spans="1:9" x14ac:dyDescent="0.25">
      <c r="A253" t="s">
        <v>328</v>
      </c>
      <c r="B253" t="s">
        <v>380</v>
      </c>
      <c r="C253" t="s">
        <v>381</v>
      </c>
      <c r="D253" t="s">
        <v>228</v>
      </c>
      <c r="E253" t="s">
        <v>255</v>
      </c>
      <c r="F253" s="139" t="s">
        <v>314</v>
      </c>
      <c r="G253" s="139" t="s">
        <v>383</v>
      </c>
      <c r="H253" t="s">
        <v>289</v>
      </c>
      <c r="I253" s="140">
        <v>41736</v>
      </c>
    </row>
    <row r="254" spans="1:9" x14ac:dyDescent="0.25">
      <c r="A254" t="s">
        <v>392</v>
      </c>
      <c r="B254" t="s">
        <v>393</v>
      </c>
      <c r="C254" t="s">
        <v>394</v>
      </c>
      <c r="D254" t="s">
        <v>228</v>
      </c>
      <c r="E254" t="s">
        <v>326</v>
      </c>
      <c r="F254" s="139" t="s">
        <v>314</v>
      </c>
      <c r="G254" s="139" t="s">
        <v>398</v>
      </c>
      <c r="H254" t="s">
        <v>289</v>
      </c>
      <c r="I254" s="140">
        <v>41761</v>
      </c>
    </row>
    <row r="255" spans="1:9" x14ac:dyDescent="0.25">
      <c r="A255" t="s">
        <v>392</v>
      </c>
      <c r="B255" t="s">
        <v>400</v>
      </c>
      <c r="C255" t="s">
        <v>401</v>
      </c>
      <c r="D255" t="s">
        <v>228</v>
      </c>
      <c r="E255" t="s">
        <v>255</v>
      </c>
      <c r="F255" s="139" t="s">
        <v>314</v>
      </c>
      <c r="G255" s="139" t="s">
        <v>404</v>
      </c>
      <c r="H255" t="s">
        <v>289</v>
      </c>
      <c r="I255" s="140">
        <v>41764</v>
      </c>
    </row>
    <row r="256" spans="1:9" x14ac:dyDescent="0.25">
      <c r="A256" t="s">
        <v>392</v>
      </c>
      <c r="B256" t="s">
        <v>400</v>
      </c>
      <c r="C256" t="s">
        <v>401</v>
      </c>
      <c r="D256" t="s">
        <v>228</v>
      </c>
      <c r="E256" t="s">
        <v>255</v>
      </c>
      <c r="F256" s="139" t="s">
        <v>314</v>
      </c>
      <c r="G256" s="139" t="s">
        <v>405</v>
      </c>
      <c r="H256" t="s">
        <v>289</v>
      </c>
      <c r="I256" s="140">
        <v>41764</v>
      </c>
    </row>
    <row r="257" spans="1:9" x14ac:dyDescent="0.25">
      <c r="A257" t="s">
        <v>392</v>
      </c>
      <c r="B257" t="s">
        <v>400</v>
      </c>
      <c r="C257" t="s">
        <v>401</v>
      </c>
      <c r="D257" t="s">
        <v>228</v>
      </c>
      <c r="E257" t="s">
        <v>255</v>
      </c>
      <c r="F257" s="139" t="s">
        <v>314</v>
      </c>
      <c r="G257" s="139" t="s">
        <v>406</v>
      </c>
      <c r="H257" t="s">
        <v>289</v>
      </c>
      <c r="I257" s="140">
        <v>41764</v>
      </c>
    </row>
    <row r="258" spans="1:9" x14ac:dyDescent="0.25">
      <c r="A258" t="s">
        <v>392</v>
      </c>
      <c r="B258" t="s">
        <v>400</v>
      </c>
      <c r="C258" t="s">
        <v>401</v>
      </c>
      <c r="D258" t="s">
        <v>228</v>
      </c>
      <c r="E258" t="s">
        <v>255</v>
      </c>
      <c r="F258" s="139" t="s">
        <v>314</v>
      </c>
      <c r="G258" s="139" t="s">
        <v>407</v>
      </c>
      <c r="H258" t="s">
        <v>289</v>
      </c>
      <c r="I258" s="140">
        <v>41764</v>
      </c>
    </row>
    <row r="259" spans="1:9" x14ac:dyDescent="0.25">
      <c r="A259" t="s">
        <v>296</v>
      </c>
      <c r="B259" t="s">
        <v>409</v>
      </c>
      <c r="C259" t="s">
        <v>410</v>
      </c>
      <c r="D259" t="s">
        <v>228</v>
      </c>
      <c r="E259" t="s">
        <v>326</v>
      </c>
      <c r="F259" s="139" t="s">
        <v>314</v>
      </c>
      <c r="G259" s="139" t="s">
        <v>416</v>
      </c>
      <c r="H259" t="s">
        <v>289</v>
      </c>
      <c r="I259" s="140">
        <v>41761</v>
      </c>
    </row>
    <row r="260" spans="1:9" x14ac:dyDescent="0.25">
      <c r="A260" t="s">
        <v>422</v>
      </c>
      <c r="B260" t="s">
        <v>423</v>
      </c>
      <c r="C260" t="s">
        <v>424</v>
      </c>
      <c r="D260" t="s">
        <v>228</v>
      </c>
      <c r="E260" t="s">
        <v>255</v>
      </c>
      <c r="F260" s="139" t="s">
        <v>314</v>
      </c>
      <c r="G260" s="139" t="s">
        <v>430</v>
      </c>
      <c r="H260" t="s">
        <v>289</v>
      </c>
      <c r="I260" s="140">
        <v>41771</v>
      </c>
    </row>
    <row r="261" spans="1:9" x14ac:dyDescent="0.25">
      <c r="A261" t="s">
        <v>422</v>
      </c>
      <c r="B261" t="s">
        <v>423</v>
      </c>
      <c r="C261" t="s">
        <v>424</v>
      </c>
      <c r="D261" t="s">
        <v>228</v>
      </c>
      <c r="E261" t="s">
        <v>255</v>
      </c>
      <c r="F261" s="139" t="s">
        <v>314</v>
      </c>
      <c r="G261" s="139" t="s">
        <v>431</v>
      </c>
      <c r="H261" t="s">
        <v>289</v>
      </c>
      <c r="I261" s="140">
        <v>41771</v>
      </c>
    </row>
    <row r="262" spans="1:9" x14ac:dyDescent="0.25">
      <c r="A262" t="s">
        <v>392</v>
      </c>
      <c r="B262" t="s">
        <v>436</v>
      </c>
      <c r="C262" t="s">
        <v>437</v>
      </c>
      <c r="D262" t="s">
        <v>228</v>
      </c>
      <c r="E262" t="s">
        <v>255</v>
      </c>
      <c r="F262" s="139" t="s">
        <v>314</v>
      </c>
      <c r="G262" s="139" t="s">
        <v>440</v>
      </c>
      <c r="H262" t="s">
        <v>289</v>
      </c>
      <c r="I262" s="140">
        <v>41764</v>
      </c>
    </row>
    <row r="263" spans="1:9" x14ac:dyDescent="0.25">
      <c r="A263" t="s">
        <v>442</v>
      </c>
      <c r="B263" t="s">
        <v>447</v>
      </c>
      <c r="C263" t="s">
        <v>448</v>
      </c>
      <c r="D263" t="s">
        <v>331</v>
      </c>
      <c r="E263" t="s">
        <v>255</v>
      </c>
      <c r="F263" s="139" t="s">
        <v>314</v>
      </c>
      <c r="G263" s="139" t="s">
        <v>451</v>
      </c>
      <c r="H263" t="s">
        <v>450</v>
      </c>
      <c r="I263" s="140">
        <v>41771</v>
      </c>
    </row>
    <row r="264" spans="1:9" x14ac:dyDescent="0.25">
      <c r="A264" t="s">
        <v>442</v>
      </c>
      <c r="B264" t="s">
        <v>447</v>
      </c>
      <c r="C264" t="s">
        <v>448</v>
      </c>
      <c r="D264" t="s">
        <v>331</v>
      </c>
      <c r="E264" t="s">
        <v>255</v>
      </c>
      <c r="F264" s="139" t="s">
        <v>314</v>
      </c>
      <c r="G264" s="139" t="s">
        <v>452</v>
      </c>
      <c r="H264" t="s">
        <v>450</v>
      </c>
      <c r="I264" s="140">
        <v>41771</v>
      </c>
    </row>
    <row r="265" spans="1:9" x14ac:dyDescent="0.25">
      <c r="A265" t="s">
        <v>442</v>
      </c>
      <c r="B265" t="s">
        <v>458</v>
      </c>
      <c r="C265" t="s">
        <v>459</v>
      </c>
      <c r="D265" t="s">
        <v>331</v>
      </c>
      <c r="E265" t="s">
        <v>326</v>
      </c>
      <c r="F265" s="139" t="s">
        <v>314</v>
      </c>
      <c r="G265" s="139" t="s">
        <v>465</v>
      </c>
      <c r="H265" t="s">
        <v>466</v>
      </c>
      <c r="I265" s="140">
        <v>41785</v>
      </c>
    </row>
    <row r="266" spans="1:9" x14ac:dyDescent="0.25">
      <c r="A266" t="s">
        <v>296</v>
      </c>
      <c r="B266" t="s">
        <v>370</v>
      </c>
      <c r="C266" t="s">
        <v>371</v>
      </c>
      <c r="D266" t="s">
        <v>228</v>
      </c>
      <c r="E266" t="s">
        <v>255</v>
      </c>
      <c r="F266" s="139" t="s">
        <v>314</v>
      </c>
      <c r="G266" s="139" t="s">
        <v>469</v>
      </c>
      <c r="H266" t="s">
        <v>289</v>
      </c>
      <c r="I266" s="140">
        <v>41813</v>
      </c>
    </row>
    <row r="267" spans="1:9" x14ac:dyDescent="0.25">
      <c r="A267" t="s">
        <v>296</v>
      </c>
      <c r="B267" t="s">
        <v>470</v>
      </c>
      <c r="C267" t="s">
        <v>475</v>
      </c>
      <c r="D267" t="s">
        <v>228</v>
      </c>
      <c r="E267" t="s">
        <v>326</v>
      </c>
      <c r="F267" s="139" t="s">
        <v>314</v>
      </c>
      <c r="G267" s="139" t="s">
        <v>479</v>
      </c>
      <c r="H267" t="s">
        <v>289</v>
      </c>
      <c r="I267" s="140">
        <v>41806</v>
      </c>
    </row>
    <row r="268" spans="1:9" x14ac:dyDescent="0.25">
      <c r="A268" t="s">
        <v>296</v>
      </c>
      <c r="B268" t="s">
        <v>470</v>
      </c>
      <c r="C268" t="s">
        <v>473</v>
      </c>
      <c r="D268" t="s">
        <v>228</v>
      </c>
      <c r="E268" t="s">
        <v>326</v>
      </c>
      <c r="F268" s="139" t="s">
        <v>314</v>
      </c>
      <c r="G268" s="139" t="s">
        <v>480</v>
      </c>
      <c r="H268" t="s">
        <v>289</v>
      </c>
      <c r="I268" s="140">
        <v>41806</v>
      </c>
    </row>
    <row r="269" spans="1:9" x14ac:dyDescent="0.25">
      <c r="A269" t="s">
        <v>442</v>
      </c>
      <c r="B269" t="s">
        <v>447</v>
      </c>
      <c r="C269" t="s">
        <v>484</v>
      </c>
      <c r="D269" t="s">
        <v>228</v>
      </c>
      <c r="E269" t="s">
        <v>326</v>
      </c>
      <c r="F269" s="139" t="s">
        <v>314</v>
      </c>
      <c r="G269" s="139" t="s">
        <v>488</v>
      </c>
      <c r="H269" t="s">
        <v>289</v>
      </c>
      <c r="I269" s="140">
        <v>41799</v>
      </c>
    </row>
    <row r="270" spans="1:9" x14ac:dyDescent="0.25">
      <c r="A270" t="s">
        <v>442</v>
      </c>
      <c r="B270" t="s">
        <v>447</v>
      </c>
      <c r="C270" t="s">
        <v>484</v>
      </c>
      <c r="D270" t="s">
        <v>228</v>
      </c>
      <c r="E270" t="s">
        <v>326</v>
      </c>
      <c r="F270" s="139" t="s">
        <v>314</v>
      </c>
      <c r="G270" s="139" t="s">
        <v>489</v>
      </c>
      <c r="H270" t="s">
        <v>289</v>
      </c>
      <c r="I270" s="140">
        <v>41799</v>
      </c>
    </row>
    <row r="271" spans="1:9" x14ac:dyDescent="0.25">
      <c r="A271" t="s">
        <v>328</v>
      </c>
      <c r="B271" t="s">
        <v>329</v>
      </c>
      <c r="C271" t="s">
        <v>330</v>
      </c>
      <c r="D271" t="s">
        <v>228</v>
      </c>
      <c r="E271" t="s">
        <v>255</v>
      </c>
      <c r="F271" s="139" t="s">
        <v>314</v>
      </c>
      <c r="G271" s="139" t="s">
        <v>498</v>
      </c>
      <c r="H271" t="s">
        <v>289</v>
      </c>
      <c r="I271" s="140">
        <v>41799</v>
      </c>
    </row>
    <row r="272" spans="1:9" x14ac:dyDescent="0.25">
      <c r="A272" t="s">
        <v>328</v>
      </c>
      <c r="B272" t="s">
        <v>329</v>
      </c>
      <c r="C272" t="s">
        <v>330</v>
      </c>
      <c r="D272" t="s">
        <v>228</v>
      </c>
      <c r="E272" t="s">
        <v>326</v>
      </c>
      <c r="F272" s="139" t="s">
        <v>314</v>
      </c>
      <c r="G272" s="139" t="s">
        <v>499</v>
      </c>
      <c r="H272" t="s">
        <v>289</v>
      </c>
      <c r="I272" s="140">
        <v>41799</v>
      </c>
    </row>
    <row r="273" spans="1:9" x14ac:dyDescent="0.25">
      <c r="A273" t="s">
        <v>328</v>
      </c>
      <c r="B273" t="s">
        <v>329</v>
      </c>
      <c r="C273" t="s">
        <v>330</v>
      </c>
      <c r="D273" t="s">
        <v>228</v>
      </c>
      <c r="E273" t="s">
        <v>326</v>
      </c>
      <c r="F273" s="139" t="s">
        <v>314</v>
      </c>
      <c r="G273" s="139" t="s">
        <v>500</v>
      </c>
      <c r="H273" t="s">
        <v>289</v>
      </c>
      <c r="I273" s="140">
        <v>41799</v>
      </c>
    </row>
    <row r="274" spans="1:9" x14ac:dyDescent="0.25">
      <c r="A274" t="s">
        <v>328</v>
      </c>
      <c r="B274" t="s">
        <v>329</v>
      </c>
      <c r="C274" t="s">
        <v>330</v>
      </c>
      <c r="D274" t="s">
        <v>331</v>
      </c>
      <c r="E274" t="s">
        <v>255</v>
      </c>
      <c r="F274" s="139" t="s">
        <v>314</v>
      </c>
      <c r="G274" s="139" t="s">
        <v>501</v>
      </c>
      <c r="H274" t="s">
        <v>289</v>
      </c>
      <c r="I274" s="140">
        <v>41799</v>
      </c>
    </row>
    <row r="275" spans="1:9" x14ac:dyDescent="0.25">
      <c r="A275" t="s">
        <v>328</v>
      </c>
      <c r="B275" t="s">
        <v>329</v>
      </c>
      <c r="C275" t="s">
        <v>330</v>
      </c>
      <c r="D275" t="s">
        <v>228</v>
      </c>
      <c r="E275" t="s">
        <v>255</v>
      </c>
      <c r="F275" s="139" t="s">
        <v>314</v>
      </c>
      <c r="G275" s="139" t="s">
        <v>502</v>
      </c>
      <c r="H275" t="s">
        <v>289</v>
      </c>
      <c r="I275" s="140">
        <v>41813</v>
      </c>
    </row>
    <row r="276" spans="1:9" x14ac:dyDescent="0.25">
      <c r="A276" t="s">
        <v>328</v>
      </c>
      <c r="B276" t="s">
        <v>329</v>
      </c>
      <c r="C276" t="s">
        <v>330</v>
      </c>
      <c r="D276" t="s">
        <v>228</v>
      </c>
      <c r="E276" t="s">
        <v>255</v>
      </c>
      <c r="F276" s="139" t="s">
        <v>314</v>
      </c>
      <c r="G276" s="139" t="s">
        <v>503</v>
      </c>
      <c r="H276" t="s">
        <v>289</v>
      </c>
      <c r="I276" s="140">
        <v>41813</v>
      </c>
    </row>
    <row r="277" spans="1:9" x14ac:dyDescent="0.25">
      <c r="A277" t="s">
        <v>328</v>
      </c>
      <c r="B277" t="s">
        <v>329</v>
      </c>
      <c r="C277" t="s">
        <v>330</v>
      </c>
      <c r="D277" t="s">
        <v>228</v>
      </c>
      <c r="E277" t="s">
        <v>255</v>
      </c>
      <c r="F277" s="139" t="s">
        <v>314</v>
      </c>
      <c r="G277" s="139" t="s">
        <v>504</v>
      </c>
      <c r="H277" t="s">
        <v>289</v>
      </c>
      <c r="I277" s="140">
        <v>41799</v>
      </c>
    </row>
    <row r="278" spans="1:9" x14ac:dyDescent="0.25">
      <c r="A278" t="s">
        <v>328</v>
      </c>
      <c r="B278" t="s">
        <v>329</v>
      </c>
      <c r="C278" t="s">
        <v>330</v>
      </c>
      <c r="D278" t="s">
        <v>228</v>
      </c>
      <c r="E278" t="s">
        <v>255</v>
      </c>
      <c r="F278" s="139" t="s">
        <v>314</v>
      </c>
      <c r="G278" s="139" t="s">
        <v>505</v>
      </c>
      <c r="H278" t="s">
        <v>289</v>
      </c>
      <c r="I278" s="140">
        <v>41813</v>
      </c>
    </row>
    <row r="279" spans="1:9" x14ac:dyDescent="0.25">
      <c r="A279" t="s">
        <v>442</v>
      </c>
      <c r="B279" t="s">
        <v>525</v>
      </c>
      <c r="C279" t="s">
        <v>526</v>
      </c>
      <c r="D279" t="s">
        <v>331</v>
      </c>
      <c r="E279" t="s">
        <v>255</v>
      </c>
      <c r="F279" s="139" t="s">
        <v>314</v>
      </c>
      <c r="G279" s="139" t="s">
        <v>529</v>
      </c>
      <c r="H279" t="s">
        <v>289</v>
      </c>
      <c r="I279" s="140">
        <v>41827</v>
      </c>
    </row>
    <row r="280" spans="1:9" x14ac:dyDescent="0.25">
      <c r="A280" t="s">
        <v>442</v>
      </c>
      <c r="B280" t="s">
        <v>525</v>
      </c>
      <c r="C280" t="s">
        <v>526</v>
      </c>
      <c r="D280" t="s">
        <v>331</v>
      </c>
      <c r="E280" t="s">
        <v>255</v>
      </c>
      <c r="F280" s="139" t="s">
        <v>314</v>
      </c>
      <c r="G280" s="139" t="s">
        <v>530</v>
      </c>
      <c r="H280" t="s">
        <v>466</v>
      </c>
      <c r="I280" s="140">
        <v>41827</v>
      </c>
    </row>
    <row r="281" spans="1:9" x14ac:dyDescent="0.25">
      <c r="A281" t="s">
        <v>322</v>
      </c>
      <c r="B281" t="s">
        <v>323</v>
      </c>
      <c r="C281" t="s">
        <v>543</v>
      </c>
      <c r="D281" t="s">
        <v>331</v>
      </c>
      <c r="E281" t="s">
        <v>255</v>
      </c>
      <c r="F281" s="139" t="s">
        <v>314</v>
      </c>
      <c r="G281" s="139" t="s">
        <v>548</v>
      </c>
      <c r="H281" t="s">
        <v>289</v>
      </c>
      <c r="I281" s="140">
        <v>41821</v>
      </c>
    </row>
    <row r="282" spans="1:9" x14ac:dyDescent="0.25">
      <c r="A282" t="s">
        <v>322</v>
      </c>
      <c r="B282" t="s">
        <v>323</v>
      </c>
      <c r="C282" t="s">
        <v>543</v>
      </c>
      <c r="D282" t="s">
        <v>331</v>
      </c>
      <c r="E282" t="s">
        <v>255</v>
      </c>
      <c r="F282" s="139" t="s">
        <v>314</v>
      </c>
      <c r="G282" s="139" t="s">
        <v>549</v>
      </c>
      <c r="H282" t="s">
        <v>289</v>
      </c>
      <c r="I282" s="140">
        <v>41821</v>
      </c>
    </row>
    <row r="283" spans="1:9" x14ac:dyDescent="0.25">
      <c r="A283" t="s">
        <v>442</v>
      </c>
      <c r="B283" t="s">
        <v>493</v>
      </c>
      <c r="C283" t="s">
        <v>494</v>
      </c>
      <c r="D283" t="s">
        <v>228</v>
      </c>
      <c r="E283" t="s">
        <v>255</v>
      </c>
      <c r="F283" s="139" t="s">
        <v>314</v>
      </c>
      <c r="G283" s="139" t="s">
        <v>553</v>
      </c>
      <c r="H283" t="s">
        <v>289</v>
      </c>
      <c r="I283" s="140">
        <v>41835</v>
      </c>
    </row>
    <row r="284" spans="1:9" x14ac:dyDescent="0.25">
      <c r="A284" t="s">
        <v>442</v>
      </c>
      <c r="B284" t="s">
        <v>493</v>
      </c>
      <c r="C284" t="s">
        <v>494</v>
      </c>
      <c r="D284" t="s">
        <v>228</v>
      </c>
      <c r="E284" t="s">
        <v>255</v>
      </c>
      <c r="F284" s="139" t="s">
        <v>314</v>
      </c>
      <c r="G284" s="139" t="s">
        <v>554</v>
      </c>
      <c r="H284" t="s">
        <v>289</v>
      </c>
      <c r="I284" s="140">
        <v>41835</v>
      </c>
    </row>
    <row r="285" spans="1:9" x14ac:dyDescent="0.25">
      <c r="A285" t="s">
        <v>442</v>
      </c>
      <c r="B285" t="s">
        <v>493</v>
      </c>
      <c r="C285" t="s">
        <v>494</v>
      </c>
      <c r="D285" t="s">
        <v>228</v>
      </c>
      <c r="E285" t="s">
        <v>255</v>
      </c>
      <c r="F285" s="139" t="s">
        <v>314</v>
      </c>
      <c r="G285" s="139" t="s">
        <v>555</v>
      </c>
      <c r="H285" t="s">
        <v>289</v>
      </c>
      <c r="I285" s="140">
        <v>41835</v>
      </c>
    </row>
    <row r="286" spans="1:9" x14ac:dyDescent="0.25">
      <c r="A286" t="s">
        <v>442</v>
      </c>
      <c r="B286" t="s">
        <v>493</v>
      </c>
      <c r="C286" t="s">
        <v>494</v>
      </c>
      <c r="D286" t="s">
        <v>228</v>
      </c>
      <c r="E286" t="s">
        <v>255</v>
      </c>
      <c r="F286" s="139" t="s">
        <v>314</v>
      </c>
      <c r="G286" s="139" t="s">
        <v>556</v>
      </c>
      <c r="H286" t="s">
        <v>289</v>
      </c>
      <c r="I286" s="140">
        <v>41835</v>
      </c>
    </row>
    <row r="287" spans="1:9" x14ac:dyDescent="0.25">
      <c r="A287" t="s">
        <v>328</v>
      </c>
      <c r="B287" t="s">
        <v>329</v>
      </c>
      <c r="C287" t="s">
        <v>330</v>
      </c>
      <c r="D287" t="s">
        <v>228</v>
      </c>
      <c r="E287" t="s">
        <v>255</v>
      </c>
      <c r="F287" s="139" t="s">
        <v>314</v>
      </c>
      <c r="G287" s="139" t="s">
        <v>571</v>
      </c>
      <c r="H287" t="s">
        <v>289</v>
      </c>
      <c r="I287" s="140">
        <v>41822</v>
      </c>
    </row>
    <row r="288" spans="1:9" x14ac:dyDescent="0.25">
      <c r="A288" t="s">
        <v>328</v>
      </c>
      <c r="B288" t="s">
        <v>329</v>
      </c>
      <c r="C288" t="s">
        <v>330</v>
      </c>
      <c r="D288" t="s">
        <v>228</v>
      </c>
      <c r="E288" t="s">
        <v>326</v>
      </c>
      <c r="F288" s="139" t="s">
        <v>314</v>
      </c>
      <c r="G288" s="139" t="s">
        <v>572</v>
      </c>
      <c r="H288" t="s">
        <v>466</v>
      </c>
      <c r="I288" s="140">
        <v>41822</v>
      </c>
    </row>
    <row r="289" spans="1:9" x14ac:dyDescent="0.25">
      <c r="A289" t="s">
        <v>328</v>
      </c>
      <c r="B289" t="s">
        <v>329</v>
      </c>
      <c r="C289" t="s">
        <v>330</v>
      </c>
      <c r="D289" t="s">
        <v>228</v>
      </c>
      <c r="E289" t="s">
        <v>326</v>
      </c>
      <c r="F289" s="139" t="s">
        <v>314</v>
      </c>
      <c r="G289" s="139" t="s">
        <v>573</v>
      </c>
      <c r="H289" t="s">
        <v>289</v>
      </c>
      <c r="I289" s="140">
        <v>41822</v>
      </c>
    </row>
    <row r="290" spans="1:9" x14ac:dyDescent="0.25">
      <c r="A290" t="s">
        <v>328</v>
      </c>
      <c r="B290" t="s">
        <v>329</v>
      </c>
      <c r="C290" t="s">
        <v>330</v>
      </c>
      <c r="D290" t="s">
        <v>228</v>
      </c>
      <c r="E290" t="s">
        <v>326</v>
      </c>
      <c r="F290" s="139" t="s">
        <v>314</v>
      </c>
      <c r="G290" s="139" t="s">
        <v>574</v>
      </c>
      <c r="H290" t="s">
        <v>289</v>
      </c>
      <c r="I290" s="140">
        <v>41822</v>
      </c>
    </row>
    <row r="291" spans="1:9" x14ac:dyDescent="0.25">
      <c r="A291" t="s">
        <v>328</v>
      </c>
      <c r="B291" t="s">
        <v>329</v>
      </c>
      <c r="C291" t="s">
        <v>330</v>
      </c>
      <c r="D291" t="s">
        <v>228</v>
      </c>
      <c r="E291" t="s">
        <v>255</v>
      </c>
      <c r="F291" s="139" t="s">
        <v>314</v>
      </c>
      <c r="G291" s="139" t="s">
        <v>580</v>
      </c>
      <c r="H291" t="s">
        <v>289</v>
      </c>
      <c r="I291" s="140">
        <v>41835</v>
      </c>
    </row>
    <row r="292" spans="1:9" x14ac:dyDescent="0.25">
      <c r="A292" t="s">
        <v>328</v>
      </c>
      <c r="B292" t="s">
        <v>329</v>
      </c>
      <c r="C292" t="s">
        <v>330</v>
      </c>
      <c r="D292" t="s">
        <v>228</v>
      </c>
      <c r="E292" t="s">
        <v>255</v>
      </c>
      <c r="F292" s="139" t="s">
        <v>314</v>
      </c>
      <c r="G292" s="139" t="s">
        <v>581</v>
      </c>
      <c r="H292" t="s">
        <v>289</v>
      </c>
      <c r="I292" s="140">
        <v>41835</v>
      </c>
    </row>
    <row r="293" spans="1:9" x14ac:dyDescent="0.25">
      <c r="A293" t="s">
        <v>328</v>
      </c>
      <c r="B293" t="s">
        <v>329</v>
      </c>
      <c r="C293" t="s">
        <v>330</v>
      </c>
      <c r="D293" t="s">
        <v>331</v>
      </c>
      <c r="E293" t="s">
        <v>326</v>
      </c>
      <c r="F293" s="139" t="s">
        <v>314</v>
      </c>
      <c r="G293" s="139" t="s">
        <v>584</v>
      </c>
      <c r="H293" t="s">
        <v>289</v>
      </c>
      <c r="I293" s="140">
        <v>41835</v>
      </c>
    </row>
    <row r="294" spans="1:9" x14ac:dyDescent="0.25">
      <c r="A294" t="s">
        <v>328</v>
      </c>
      <c r="B294" t="s">
        <v>329</v>
      </c>
      <c r="C294" t="s">
        <v>330</v>
      </c>
      <c r="D294" t="s">
        <v>331</v>
      </c>
      <c r="E294" t="s">
        <v>326</v>
      </c>
      <c r="F294" s="139" t="s">
        <v>314</v>
      </c>
      <c r="G294" s="139" t="s">
        <v>585</v>
      </c>
      <c r="H294" t="s">
        <v>466</v>
      </c>
      <c r="I294" s="140">
        <v>41841</v>
      </c>
    </row>
    <row r="295" spans="1:9" x14ac:dyDescent="0.25">
      <c r="A295" t="s">
        <v>328</v>
      </c>
      <c r="B295" t="s">
        <v>329</v>
      </c>
      <c r="C295" t="s">
        <v>330</v>
      </c>
      <c r="D295" t="s">
        <v>331</v>
      </c>
      <c r="E295" t="s">
        <v>326</v>
      </c>
      <c r="F295" s="139" t="s">
        <v>314</v>
      </c>
      <c r="G295" s="139" t="s">
        <v>586</v>
      </c>
      <c r="H295" t="s">
        <v>289</v>
      </c>
      <c r="I295" s="140">
        <v>41835</v>
      </c>
    </row>
    <row r="296" spans="1:9" x14ac:dyDescent="0.25">
      <c r="A296" t="s">
        <v>328</v>
      </c>
      <c r="B296" t="s">
        <v>329</v>
      </c>
      <c r="C296" t="s">
        <v>330</v>
      </c>
      <c r="D296" t="s">
        <v>331</v>
      </c>
      <c r="E296" t="s">
        <v>326</v>
      </c>
      <c r="F296" s="139" t="s">
        <v>314</v>
      </c>
      <c r="G296" s="139" t="s">
        <v>587</v>
      </c>
      <c r="H296" t="s">
        <v>289</v>
      </c>
      <c r="I296" s="140">
        <v>41835</v>
      </c>
    </row>
    <row r="297" spans="1:9" x14ac:dyDescent="0.25">
      <c r="A297" t="s">
        <v>422</v>
      </c>
      <c r="B297" t="s">
        <v>521</v>
      </c>
      <c r="C297" t="s">
        <v>522</v>
      </c>
      <c r="D297" t="s">
        <v>228</v>
      </c>
      <c r="E297" t="s">
        <v>326</v>
      </c>
      <c r="F297" s="139" t="s">
        <v>314</v>
      </c>
      <c r="G297" s="139" t="s">
        <v>617</v>
      </c>
      <c r="H297" t="s">
        <v>289</v>
      </c>
      <c r="I297" s="140">
        <v>41869</v>
      </c>
    </row>
    <row r="298" spans="1:9" x14ac:dyDescent="0.25">
      <c r="A298" t="s">
        <v>422</v>
      </c>
      <c r="B298" t="s">
        <v>521</v>
      </c>
      <c r="C298" t="s">
        <v>522</v>
      </c>
      <c r="D298" t="s">
        <v>228</v>
      </c>
      <c r="E298" t="s">
        <v>326</v>
      </c>
      <c r="F298" s="139" t="s">
        <v>314</v>
      </c>
      <c r="G298" s="139" t="s">
        <v>618</v>
      </c>
      <c r="H298" t="s">
        <v>289</v>
      </c>
      <c r="I298" s="140">
        <v>41856</v>
      </c>
    </row>
    <row r="299" spans="1:9" x14ac:dyDescent="0.25">
      <c r="A299" t="s">
        <v>422</v>
      </c>
      <c r="B299" t="s">
        <v>620</v>
      </c>
      <c r="C299" t="s">
        <v>621</v>
      </c>
      <c r="D299" t="s">
        <v>228</v>
      </c>
      <c r="E299" t="s">
        <v>326</v>
      </c>
      <c r="F299" s="139" t="s">
        <v>314</v>
      </c>
      <c r="G299" s="139" t="s">
        <v>626</v>
      </c>
      <c r="H299" t="s">
        <v>289</v>
      </c>
      <c r="I299" s="140">
        <v>41862</v>
      </c>
    </row>
    <row r="300" spans="1:9" x14ac:dyDescent="0.25">
      <c r="A300" t="s">
        <v>422</v>
      </c>
      <c r="B300" t="s">
        <v>620</v>
      </c>
      <c r="C300" t="s">
        <v>621</v>
      </c>
      <c r="D300" t="s">
        <v>228</v>
      </c>
      <c r="E300" t="s">
        <v>326</v>
      </c>
      <c r="F300" s="139" t="s">
        <v>314</v>
      </c>
      <c r="G300" s="139" t="s">
        <v>627</v>
      </c>
      <c r="H300" t="s">
        <v>289</v>
      </c>
      <c r="I300" s="140">
        <v>41862</v>
      </c>
    </row>
    <row r="301" spans="1:9" x14ac:dyDescent="0.25">
      <c r="A301" t="s">
        <v>422</v>
      </c>
      <c r="B301" t="s">
        <v>620</v>
      </c>
      <c r="C301" t="s">
        <v>621</v>
      </c>
      <c r="D301" t="s">
        <v>228</v>
      </c>
      <c r="E301" t="s">
        <v>326</v>
      </c>
      <c r="F301" s="139" t="s">
        <v>314</v>
      </c>
      <c r="G301" s="139" t="s">
        <v>628</v>
      </c>
      <c r="H301" t="s">
        <v>289</v>
      </c>
      <c r="I301" s="140">
        <v>41862</v>
      </c>
    </row>
    <row r="302" spans="1:9" x14ac:dyDescent="0.25">
      <c r="A302" t="s">
        <v>442</v>
      </c>
      <c r="B302" t="s">
        <v>493</v>
      </c>
      <c r="C302" t="s">
        <v>494</v>
      </c>
      <c r="D302" t="s">
        <v>228</v>
      </c>
      <c r="E302" t="s">
        <v>326</v>
      </c>
      <c r="F302" s="139" t="s">
        <v>314</v>
      </c>
      <c r="G302" s="139" t="s">
        <v>634</v>
      </c>
      <c r="H302" t="s">
        <v>289</v>
      </c>
      <c r="I302" s="140">
        <v>41869</v>
      </c>
    </row>
    <row r="303" spans="1:9" x14ac:dyDescent="0.25">
      <c r="A303" t="s">
        <v>442</v>
      </c>
      <c r="B303" t="s">
        <v>493</v>
      </c>
      <c r="C303" t="s">
        <v>494</v>
      </c>
      <c r="D303" t="s">
        <v>228</v>
      </c>
      <c r="E303" t="s">
        <v>326</v>
      </c>
      <c r="F303" s="139" t="s">
        <v>314</v>
      </c>
      <c r="G303" s="139" t="s">
        <v>635</v>
      </c>
      <c r="H303" t="s">
        <v>289</v>
      </c>
      <c r="I303" s="140">
        <v>41869</v>
      </c>
    </row>
    <row r="304" spans="1:9" x14ac:dyDescent="0.25">
      <c r="A304" t="s">
        <v>392</v>
      </c>
      <c r="B304" t="s">
        <v>566</v>
      </c>
      <c r="C304" t="s">
        <v>643</v>
      </c>
      <c r="D304" t="s">
        <v>228</v>
      </c>
      <c r="E304" t="s">
        <v>255</v>
      </c>
      <c r="F304" s="139" t="s">
        <v>314</v>
      </c>
      <c r="G304" s="139" t="s">
        <v>647</v>
      </c>
      <c r="H304" t="s">
        <v>289</v>
      </c>
      <c r="I304" s="140">
        <v>41890</v>
      </c>
    </row>
    <row r="305" spans="1:9" x14ac:dyDescent="0.25">
      <c r="A305" t="s">
        <v>442</v>
      </c>
      <c r="B305" t="s">
        <v>525</v>
      </c>
      <c r="C305" t="s">
        <v>655</v>
      </c>
      <c r="D305" t="s">
        <v>228</v>
      </c>
      <c r="E305" t="s">
        <v>326</v>
      </c>
      <c r="F305" s="139" t="s">
        <v>314</v>
      </c>
      <c r="G305" s="139" t="s">
        <v>659</v>
      </c>
      <c r="H305" t="s">
        <v>289</v>
      </c>
      <c r="I305" s="140">
        <v>41887</v>
      </c>
    </row>
    <row r="306" spans="1:9" x14ac:dyDescent="0.25">
      <c r="A306" t="s">
        <v>442</v>
      </c>
      <c r="B306" t="s">
        <v>525</v>
      </c>
      <c r="C306" t="s">
        <v>655</v>
      </c>
      <c r="D306" t="s">
        <v>228</v>
      </c>
      <c r="E306" t="s">
        <v>326</v>
      </c>
      <c r="F306" s="139" t="s">
        <v>314</v>
      </c>
      <c r="G306" s="139" t="s">
        <v>660</v>
      </c>
      <c r="H306" t="s">
        <v>450</v>
      </c>
      <c r="I306" s="140">
        <v>41887</v>
      </c>
    </row>
    <row r="307" spans="1:9" x14ac:dyDescent="0.25">
      <c r="A307" t="s">
        <v>296</v>
      </c>
      <c r="B307" t="s">
        <v>470</v>
      </c>
      <c r="C307" t="s">
        <v>698</v>
      </c>
      <c r="D307" t="s">
        <v>331</v>
      </c>
      <c r="E307" t="s">
        <v>326</v>
      </c>
      <c r="F307" s="139" t="s">
        <v>314</v>
      </c>
      <c r="G307" s="139" t="s">
        <v>703</v>
      </c>
      <c r="H307" t="s">
        <v>289</v>
      </c>
      <c r="I307" s="140">
        <v>41932</v>
      </c>
    </row>
    <row r="308" spans="1:9" x14ac:dyDescent="0.25">
      <c r="A308" t="s">
        <v>296</v>
      </c>
      <c r="B308" t="s">
        <v>470</v>
      </c>
      <c r="C308" t="s">
        <v>698</v>
      </c>
      <c r="D308" t="s">
        <v>331</v>
      </c>
      <c r="E308" t="s">
        <v>326</v>
      </c>
      <c r="F308" s="139" t="s">
        <v>314</v>
      </c>
      <c r="G308" s="139" t="s">
        <v>704</v>
      </c>
      <c r="H308" t="s">
        <v>450</v>
      </c>
      <c r="I308" s="140">
        <v>41932</v>
      </c>
    </row>
    <row r="309" spans="1:9" x14ac:dyDescent="0.25">
      <c r="A309" t="s">
        <v>422</v>
      </c>
      <c r="B309" t="s">
        <v>707</v>
      </c>
      <c r="C309" t="s">
        <v>708</v>
      </c>
      <c r="D309" t="s">
        <v>228</v>
      </c>
      <c r="E309" t="s">
        <v>255</v>
      </c>
      <c r="F309" s="139" t="s">
        <v>314</v>
      </c>
      <c r="G309" s="139" t="s">
        <v>714</v>
      </c>
      <c r="H309" t="s">
        <v>289</v>
      </c>
      <c r="I309" s="140">
        <v>41918</v>
      </c>
    </row>
    <row r="310" spans="1:9" x14ac:dyDescent="0.25">
      <c r="A310" t="s">
        <v>422</v>
      </c>
      <c r="B310" t="s">
        <v>707</v>
      </c>
      <c r="C310" t="s">
        <v>708</v>
      </c>
      <c r="D310" t="s">
        <v>228</v>
      </c>
      <c r="E310" t="s">
        <v>255</v>
      </c>
      <c r="F310" s="139" t="s">
        <v>314</v>
      </c>
      <c r="G310" s="139" t="s">
        <v>715</v>
      </c>
      <c r="H310" t="s">
        <v>289</v>
      </c>
      <c r="I310" s="140">
        <v>41918</v>
      </c>
    </row>
    <row r="311" spans="1:9" x14ac:dyDescent="0.25">
      <c r="A311" t="s">
        <v>422</v>
      </c>
      <c r="B311" t="s">
        <v>707</v>
      </c>
      <c r="C311" t="s">
        <v>708</v>
      </c>
      <c r="D311" t="s">
        <v>228</v>
      </c>
      <c r="E311" t="s">
        <v>255</v>
      </c>
      <c r="F311" s="139" t="s">
        <v>314</v>
      </c>
      <c r="G311" s="139" t="s">
        <v>716</v>
      </c>
      <c r="H311" t="s">
        <v>289</v>
      </c>
      <c r="I311" s="140">
        <v>41918</v>
      </c>
    </row>
    <row r="312" spans="1:9" x14ac:dyDescent="0.25">
      <c r="A312" t="s">
        <v>422</v>
      </c>
      <c r="B312" t="s">
        <v>707</v>
      </c>
      <c r="C312" t="s">
        <v>708</v>
      </c>
      <c r="D312" t="s">
        <v>228</v>
      </c>
      <c r="E312" t="s">
        <v>255</v>
      </c>
      <c r="F312" s="139" t="s">
        <v>314</v>
      </c>
      <c r="G312" s="139" t="s">
        <v>717</v>
      </c>
      <c r="H312" t="s">
        <v>289</v>
      </c>
      <c r="I312" s="140">
        <v>41918</v>
      </c>
    </row>
    <row r="313" spans="1:9" x14ac:dyDescent="0.25">
      <c r="A313" t="s">
        <v>422</v>
      </c>
      <c r="B313" t="s">
        <v>707</v>
      </c>
      <c r="C313" t="s">
        <v>708</v>
      </c>
      <c r="D313" t="s">
        <v>228</v>
      </c>
      <c r="E313" t="s">
        <v>255</v>
      </c>
      <c r="F313" s="139" t="s">
        <v>314</v>
      </c>
      <c r="G313" s="139" t="s">
        <v>718</v>
      </c>
      <c r="H313" t="s">
        <v>289</v>
      </c>
      <c r="I313" s="140">
        <v>41918</v>
      </c>
    </row>
    <row r="314" spans="1:9" x14ac:dyDescent="0.25">
      <c r="A314" t="s">
        <v>422</v>
      </c>
      <c r="B314" t="s">
        <v>707</v>
      </c>
      <c r="C314" t="s">
        <v>708</v>
      </c>
      <c r="D314" t="s">
        <v>228</v>
      </c>
      <c r="E314" t="s">
        <v>255</v>
      </c>
      <c r="F314" s="139" t="s">
        <v>314</v>
      </c>
      <c r="G314" s="139" t="s">
        <v>719</v>
      </c>
      <c r="H314" t="s">
        <v>289</v>
      </c>
      <c r="I314" s="140">
        <v>41918</v>
      </c>
    </row>
    <row r="315" spans="1:9" x14ac:dyDescent="0.25">
      <c r="A315" t="s">
        <v>285</v>
      </c>
      <c r="B315" t="s">
        <v>286</v>
      </c>
      <c r="C315" t="s">
        <v>287</v>
      </c>
      <c r="D315" t="s">
        <v>228</v>
      </c>
      <c r="E315" t="s">
        <v>255</v>
      </c>
      <c r="F315" s="139" t="s">
        <v>314</v>
      </c>
      <c r="G315" s="139" t="s">
        <v>738</v>
      </c>
      <c r="H315" t="s">
        <v>450</v>
      </c>
      <c r="I315" s="140">
        <v>41953</v>
      </c>
    </row>
    <row r="316" spans="1:9" x14ac:dyDescent="0.25">
      <c r="A316" t="s">
        <v>285</v>
      </c>
      <c r="B316" t="s">
        <v>286</v>
      </c>
      <c r="C316" t="s">
        <v>287</v>
      </c>
      <c r="D316" t="s">
        <v>228</v>
      </c>
      <c r="E316" t="s">
        <v>255</v>
      </c>
      <c r="F316" s="139" t="s">
        <v>314</v>
      </c>
      <c r="G316" s="139" t="s">
        <v>739</v>
      </c>
      <c r="H316" t="s">
        <v>289</v>
      </c>
      <c r="I316" s="140">
        <v>41953</v>
      </c>
    </row>
    <row r="317" spans="1:9" x14ac:dyDescent="0.25">
      <c r="A317" t="s">
        <v>285</v>
      </c>
      <c r="B317" t="s">
        <v>286</v>
      </c>
      <c r="C317" t="s">
        <v>287</v>
      </c>
      <c r="D317" t="s">
        <v>228</v>
      </c>
      <c r="E317" t="s">
        <v>255</v>
      </c>
      <c r="F317" s="139" t="s">
        <v>314</v>
      </c>
      <c r="G317" s="139" t="s">
        <v>740</v>
      </c>
      <c r="H317" t="s">
        <v>289</v>
      </c>
      <c r="I317" s="140">
        <v>41953</v>
      </c>
    </row>
    <row r="318" spans="1:9" x14ac:dyDescent="0.25">
      <c r="A318" t="s">
        <v>285</v>
      </c>
      <c r="B318" t="s">
        <v>653</v>
      </c>
      <c r="C318" t="s">
        <v>723</v>
      </c>
      <c r="D318" t="s">
        <v>331</v>
      </c>
      <c r="E318" t="s">
        <v>255</v>
      </c>
      <c r="F318" s="139" t="s">
        <v>314</v>
      </c>
      <c r="G318" s="139" t="s">
        <v>780</v>
      </c>
      <c r="H318" t="s">
        <v>289</v>
      </c>
      <c r="I318" s="140">
        <v>41988</v>
      </c>
    </row>
    <row r="319" spans="1:9" x14ac:dyDescent="0.25">
      <c r="A319" t="s">
        <v>285</v>
      </c>
      <c r="B319" t="s">
        <v>653</v>
      </c>
      <c r="C319" t="s">
        <v>723</v>
      </c>
      <c r="D319" t="s">
        <v>331</v>
      </c>
      <c r="E319" t="s">
        <v>255</v>
      </c>
      <c r="F319" s="139" t="s">
        <v>314</v>
      </c>
      <c r="G319" s="139" t="s">
        <v>781</v>
      </c>
      <c r="H319" t="s">
        <v>450</v>
      </c>
      <c r="I319" s="140">
        <v>41988</v>
      </c>
    </row>
    <row r="320" spans="1:9" x14ac:dyDescent="0.25">
      <c r="A320" t="s">
        <v>285</v>
      </c>
      <c r="B320" t="s">
        <v>653</v>
      </c>
      <c r="C320" t="s">
        <v>723</v>
      </c>
      <c r="D320" t="s">
        <v>331</v>
      </c>
      <c r="E320" t="s">
        <v>255</v>
      </c>
      <c r="F320" s="139" t="s">
        <v>314</v>
      </c>
      <c r="G320" s="139" t="s">
        <v>782</v>
      </c>
      <c r="H320" t="s">
        <v>450</v>
      </c>
      <c r="I320" s="140">
        <v>41988</v>
      </c>
    </row>
    <row r="321" spans="1:9" x14ac:dyDescent="0.25">
      <c r="A321" t="s">
        <v>285</v>
      </c>
      <c r="B321" t="s">
        <v>653</v>
      </c>
      <c r="C321" t="s">
        <v>723</v>
      </c>
      <c r="D321" t="s">
        <v>331</v>
      </c>
      <c r="E321" t="s">
        <v>255</v>
      </c>
      <c r="F321" s="139" t="s">
        <v>314</v>
      </c>
      <c r="G321" s="139" t="s">
        <v>783</v>
      </c>
      <c r="H321" t="s">
        <v>450</v>
      </c>
      <c r="I321" s="140">
        <v>41988</v>
      </c>
    </row>
    <row r="322" spans="1:9" x14ac:dyDescent="0.25">
      <c r="A322" t="s">
        <v>296</v>
      </c>
      <c r="B322" t="s">
        <v>297</v>
      </c>
      <c r="C322" t="s">
        <v>298</v>
      </c>
      <c r="D322" t="s">
        <v>228</v>
      </c>
      <c r="E322" t="s">
        <v>255</v>
      </c>
      <c r="F322" s="139" t="s">
        <v>314</v>
      </c>
      <c r="G322" s="139" t="s">
        <v>791</v>
      </c>
      <c r="H322" t="s">
        <v>450</v>
      </c>
      <c r="I322" s="140">
        <v>41974</v>
      </c>
    </row>
    <row r="323" spans="1:9" x14ac:dyDescent="0.25">
      <c r="A323" t="s">
        <v>296</v>
      </c>
      <c r="B323" t="s">
        <v>297</v>
      </c>
      <c r="C323" t="s">
        <v>298</v>
      </c>
      <c r="D323" t="s">
        <v>228</v>
      </c>
      <c r="E323" t="s">
        <v>255</v>
      </c>
      <c r="F323" s="139" t="s">
        <v>314</v>
      </c>
      <c r="G323" s="139" t="s">
        <v>792</v>
      </c>
      <c r="H323" t="s">
        <v>450</v>
      </c>
      <c r="I323" s="140">
        <v>41974</v>
      </c>
    </row>
    <row r="324" spans="1:9" x14ac:dyDescent="0.25">
      <c r="A324" t="s">
        <v>296</v>
      </c>
      <c r="B324" t="s">
        <v>297</v>
      </c>
      <c r="C324" t="s">
        <v>298</v>
      </c>
      <c r="D324" t="s">
        <v>228</v>
      </c>
      <c r="E324" t="s">
        <v>255</v>
      </c>
      <c r="F324" s="139" t="s">
        <v>314</v>
      </c>
      <c r="G324" s="139" t="s">
        <v>793</v>
      </c>
      <c r="H324" t="s">
        <v>450</v>
      </c>
      <c r="I324" s="140">
        <v>41974</v>
      </c>
    </row>
    <row r="325" spans="1:9" x14ac:dyDescent="0.25">
      <c r="A325" t="s">
        <v>285</v>
      </c>
      <c r="B325" t="s">
        <v>366</v>
      </c>
      <c r="C325" t="s">
        <v>367</v>
      </c>
      <c r="D325" t="s">
        <v>228</v>
      </c>
      <c r="E325" t="s">
        <v>255</v>
      </c>
      <c r="F325" s="139" t="s">
        <v>314</v>
      </c>
      <c r="G325" s="139" t="s">
        <v>799</v>
      </c>
      <c r="H325" t="s">
        <v>289</v>
      </c>
      <c r="I325" s="140">
        <v>41981</v>
      </c>
    </row>
    <row r="326" spans="1:9" x14ac:dyDescent="0.25">
      <c r="A326" t="s">
        <v>285</v>
      </c>
      <c r="B326" t="s">
        <v>366</v>
      </c>
      <c r="C326" t="s">
        <v>367</v>
      </c>
      <c r="D326" t="s">
        <v>228</v>
      </c>
      <c r="E326" t="s">
        <v>255</v>
      </c>
      <c r="F326" s="139" t="s">
        <v>314</v>
      </c>
      <c r="G326" s="139" t="s">
        <v>800</v>
      </c>
      <c r="H326" t="s">
        <v>289</v>
      </c>
      <c r="I326" s="140">
        <v>41981</v>
      </c>
    </row>
    <row r="327" spans="1:9" x14ac:dyDescent="0.25">
      <c r="A327" t="s">
        <v>285</v>
      </c>
      <c r="B327" t="s">
        <v>366</v>
      </c>
      <c r="C327" t="s">
        <v>367</v>
      </c>
      <c r="D327" t="s">
        <v>228</v>
      </c>
      <c r="E327" t="s">
        <v>255</v>
      </c>
      <c r="F327" s="139" t="s">
        <v>314</v>
      </c>
      <c r="G327" s="139" t="s">
        <v>801</v>
      </c>
      <c r="H327" t="s">
        <v>289</v>
      </c>
      <c r="I327" s="140">
        <v>41981</v>
      </c>
    </row>
    <row r="328" spans="1:9" x14ac:dyDescent="0.25">
      <c r="A328" t="s">
        <v>285</v>
      </c>
      <c r="B328" t="s">
        <v>366</v>
      </c>
      <c r="C328" t="s">
        <v>367</v>
      </c>
      <c r="D328" t="s">
        <v>228</v>
      </c>
      <c r="E328" t="s">
        <v>255</v>
      </c>
      <c r="F328" s="139" t="s">
        <v>314</v>
      </c>
      <c r="G328" s="139" t="s">
        <v>804</v>
      </c>
      <c r="H328" t="s">
        <v>289</v>
      </c>
      <c r="I328" s="140">
        <v>41981</v>
      </c>
    </row>
    <row r="329" spans="1:9" x14ac:dyDescent="0.25">
      <c r="A329" t="s">
        <v>285</v>
      </c>
      <c r="B329" t="s">
        <v>653</v>
      </c>
      <c r="C329" t="s">
        <v>723</v>
      </c>
      <c r="D329" t="s">
        <v>331</v>
      </c>
      <c r="E329" t="s">
        <v>255</v>
      </c>
      <c r="F329" s="139" t="s">
        <v>314</v>
      </c>
      <c r="G329" s="139" t="s">
        <v>816</v>
      </c>
      <c r="H329" t="s">
        <v>450</v>
      </c>
      <c r="I329" s="140">
        <v>42009</v>
      </c>
    </row>
    <row r="330" spans="1:9" x14ac:dyDescent="0.25">
      <c r="A330" t="s">
        <v>296</v>
      </c>
      <c r="B330" t="s">
        <v>297</v>
      </c>
      <c r="C330" t="s">
        <v>298</v>
      </c>
      <c r="D330" t="s">
        <v>228</v>
      </c>
      <c r="E330" t="s">
        <v>255</v>
      </c>
      <c r="F330" s="139" t="s">
        <v>314</v>
      </c>
      <c r="G330" s="139" t="s">
        <v>833</v>
      </c>
      <c r="H330" t="s">
        <v>450</v>
      </c>
      <c r="I330" s="140">
        <v>42023</v>
      </c>
    </row>
    <row r="331" spans="1:9" x14ac:dyDescent="0.25">
      <c r="A331" t="s">
        <v>296</v>
      </c>
      <c r="B331" t="s">
        <v>297</v>
      </c>
      <c r="C331" t="s">
        <v>298</v>
      </c>
      <c r="D331" t="s">
        <v>228</v>
      </c>
      <c r="E331" t="s">
        <v>255</v>
      </c>
      <c r="F331" s="139" t="s">
        <v>314</v>
      </c>
      <c r="G331" s="139" t="s">
        <v>834</v>
      </c>
      <c r="H331" t="s">
        <v>450</v>
      </c>
      <c r="I331" s="140">
        <v>42023</v>
      </c>
    </row>
    <row r="332" spans="1:9" x14ac:dyDescent="0.25">
      <c r="A332" t="s">
        <v>296</v>
      </c>
      <c r="B332" t="s">
        <v>297</v>
      </c>
      <c r="C332" t="s">
        <v>298</v>
      </c>
      <c r="D332" t="s">
        <v>228</v>
      </c>
      <c r="E332" t="s">
        <v>255</v>
      </c>
      <c r="F332" s="139" t="s">
        <v>314</v>
      </c>
      <c r="G332" s="139" t="s">
        <v>835</v>
      </c>
      <c r="H332" t="s">
        <v>450</v>
      </c>
      <c r="I332" s="140">
        <v>42023</v>
      </c>
    </row>
    <row r="333" spans="1:9" x14ac:dyDescent="0.25">
      <c r="A333" t="s">
        <v>296</v>
      </c>
      <c r="B333" t="s">
        <v>297</v>
      </c>
      <c r="C333" t="s">
        <v>298</v>
      </c>
      <c r="D333" t="s">
        <v>228</v>
      </c>
      <c r="E333" t="s">
        <v>255</v>
      </c>
      <c r="F333" s="139" t="s">
        <v>314</v>
      </c>
      <c r="G333" s="139" t="s">
        <v>836</v>
      </c>
      <c r="H333" t="s">
        <v>450</v>
      </c>
      <c r="I333" s="140">
        <v>42023</v>
      </c>
    </row>
    <row r="334" spans="1:9" x14ac:dyDescent="0.25">
      <c r="A334" t="s">
        <v>296</v>
      </c>
      <c r="B334" t="s">
        <v>297</v>
      </c>
      <c r="C334" t="s">
        <v>298</v>
      </c>
      <c r="D334" t="s">
        <v>228</v>
      </c>
      <c r="E334" t="s">
        <v>255</v>
      </c>
      <c r="F334" s="139" t="s">
        <v>314</v>
      </c>
      <c r="G334" s="139" t="s">
        <v>837</v>
      </c>
      <c r="H334" t="s">
        <v>450</v>
      </c>
      <c r="I334" s="140">
        <v>42023</v>
      </c>
    </row>
    <row r="335" spans="1:9" x14ac:dyDescent="0.25">
      <c r="A335" t="s">
        <v>296</v>
      </c>
      <c r="B335" t="s">
        <v>320</v>
      </c>
      <c r="C335" t="s">
        <v>321</v>
      </c>
      <c r="D335" t="s">
        <v>228</v>
      </c>
      <c r="E335" t="s">
        <v>255</v>
      </c>
      <c r="F335" s="139" t="s">
        <v>314</v>
      </c>
      <c r="G335" s="139" t="s">
        <v>844</v>
      </c>
      <c r="H335" t="s">
        <v>289</v>
      </c>
      <c r="I335" s="140">
        <v>42006</v>
      </c>
    </row>
    <row r="336" spans="1:9" x14ac:dyDescent="0.25">
      <c r="A336" t="s">
        <v>296</v>
      </c>
      <c r="B336" t="s">
        <v>320</v>
      </c>
      <c r="C336" t="s">
        <v>321</v>
      </c>
      <c r="D336" t="s">
        <v>228</v>
      </c>
      <c r="E336" t="s">
        <v>255</v>
      </c>
      <c r="F336" s="139" t="s">
        <v>314</v>
      </c>
      <c r="G336" s="139" t="s">
        <v>845</v>
      </c>
      <c r="H336" t="s">
        <v>289</v>
      </c>
      <c r="I336" s="140">
        <v>42006</v>
      </c>
    </row>
    <row r="337" spans="1:9" x14ac:dyDescent="0.25">
      <c r="A337" t="s">
        <v>328</v>
      </c>
      <c r="B337" t="s">
        <v>329</v>
      </c>
      <c r="C337" t="s">
        <v>330</v>
      </c>
      <c r="D337" t="s">
        <v>228</v>
      </c>
      <c r="E337" t="s">
        <v>326</v>
      </c>
      <c r="F337" s="139" t="s">
        <v>314</v>
      </c>
      <c r="G337" s="139" t="s">
        <v>853</v>
      </c>
      <c r="H337" t="s">
        <v>450</v>
      </c>
      <c r="I337" s="140">
        <v>42016</v>
      </c>
    </row>
    <row r="338" spans="1:9" x14ac:dyDescent="0.25">
      <c r="A338" t="s">
        <v>328</v>
      </c>
      <c r="B338" t="s">
        <v>329</v>
      </c>
      <c r="C338" t="s">
        <v>330</v>
      </c>
      <c r="D338" t="s">
        <v>228</v>
      </c>
      <c r="E338" t="s">
        <v>326</v>
      </c>
      <c r="F338" s="139" t="s">
        <v>314</v>
      </c>
      <c r="G338" s="139" t="s">
        <v>854</v>
      </c>
      <c r="H338" t="s">
        <v>450</v>
      </c>
      <c r="I338" s="140">
        <v>42016</v>
      </c>
    </row>
    <row r="339" spans="1:9" x14ac:dyDescent="0.25">
      <c r="A339" t="s">
        <v>328</v>
      </c>
      <c r="B339" t="s">
        <v>329</v>
      </c>
      <c r="C339" t="s">
        <v>330</v>
      </c>
      <c r="D339" t="s">
        <v>228</v>
      </c>
      <c r="E339" t="s">
        <v>326</v>
      </c>
      <c r="F339" s="139" t="s">
        <v>314</v>
      </c>
      <c r="G339" s="139" t="s">
        <v>855</v>
      </c>
      <c r="H339" t="s">
        <v>450</v>
      </c>
      <c r="I339" s="140">
        <v>42016</v>
      </c>
    </row>
    <row r="340" spans="1:9" x14ac:dyDescent="0.25">
      <c r="A340" t="s">
        <v>328</v>
      </c>
      <c r="B340" t="s">
        <v>329</v>
      </c>
      <c r="C340" t="s">
        <v>330</v>
      </c>
      <c r="D340" t="s">
        <v>228</v>
      </c>
      <c r="E340" t="s">
        <v>255</v>
      </c>
      <c r="F340" s="139" t="s">
        <v>314</v>
      </c>
      <c r="G340" s="139" t="s">
        <v>856</v>
      </c>
      <c r="H340" t="s">
        <v>450</v>
      </c>
      <c r="I340" s="140">
        <v>42016</v>
      </c>
    </row>
    <row r="341" spans="1:9" x14ac:dyDescent="0.25">
      <c r="A341" t="s">
        <v>328</v>
      </c>
      <c r="B341" t="s">
        <v>329</v>
      </c>
      <c r="C341" t="s">
        <v>330</v>
      </c>
      <c r="D341" t="s">
        <v>228</v>
      </c>
      <c r="E341" t="s">
        <v>255</v>
      </c>
      <c r="F341" s="139" t="s">
        <v>314</v>
      </c>
      <c r="G341" s="139" t="s">
        <v>857</v>
      </c>
      <c r="H341" t="s">
        <v>450</v>
      </c>
      <c r="I341" s="140">
        <v>42016</v>
      </c>
    </row>
    <row r="342" spans="1:9" x14ac:dyDescent="0.25">
      <c r="A342" t="s">
        <v>328</v>
      </c>
      <c r="B342" t="s">
        <v>329</v>
      </c>
      <c r="C342" t="s">
        <v>330</v>
      </c>
      <c r="D342" t="s">
        <v>228</v>
      </c>
      <c r="E342" t="s">
        <v>255</v>
      </c>
      <c r="F342" s="139" t="s">
        <v>314</v>
      </c>
      <c r="G342" s="139" t="s">
        <v>858</v>
      </c>
      <c r="H342" t="s">
        <v>450</v>
      </c>
      <c r="I342" s="140">
        <v>42016</v>
      </c>
    </row>
    <row r="343" spans="1:9" x14ac:dyDescent="0.25">
      <c r="A343" t="s">
        <v>296</v>
      </c>
      <c r="B343" t="s">
        <v>320</v>
      </c>
      <c r="C343" t="s">
        <v>321</v>
      </c>
      <c r="D343" t="s">
        <v>228</v>
      </c>
      <c r="E343" t="s">
        <v>255</v>
      </c>
      <c r="F343" s="139" t="s">
        <v>847</v>
      </c>
      <c r="G343" s="139" t="s">
        <v>848</v>
      </c>
      <c r="H343" t="s">
        <v>289</v>
      </c>
      <c r="I343" s="140">
        <v>42006</v>
      </c>
    </row>
    <row r="344" spans="1:9" x14ac:dyDescent="0.25">
      <c r="A344" t="s">
        <v>328</v>
      </c>
      <c r="B344" t="s">
        <v>329</v>
      </c>
      <c r="C344" t="s">
        <v>330</v>
      </c>
      <c r="D344" t="s">
        <v>228</v>
      </c>
      <c r="E344" t="s">
        <v>255</v>
      </c>
      <c r="F344" s="139" t="s">
        <v>337</v>
      </c>
      <c r="G344" s="139" t="s">
        <v>338</v>
      </c>
      <c r="H344" t="s">
        <v>289</v>
      </c>
      <c r="I344" s="140">
        <v>41722</v>
      </c>
    </row>
    <row r="345" spans="1:9" x14ac:dyDescent="0.25">
      <c r="A345" t="s">
        <v>328</v>
      </c>
      <c r="B345" t="s">
        <v>329</v>
      </c>
      <c r="C345" t="s">
        <v>330</v>
      </c>
      <c r="D345" t="s">
        <v>228</v>
      </c>
      <c r="E345" t="s">
        <v>255</v>
      </c>
      <c r="F345" s="139" t="s">
        <v>337</v>
      </c>
      <c r="G345" s="139" t="s">
        <v>339</v>
      </c>
      <c r="H345" t="s">
        <v>289</v>
      </c>
      <c r="I345" s="140">
        <v>41722</v>
      </c>
    </row>
    <row r="346" spans="1:9" x14ac:dyDescent="0.25">
      <c r="A346" t="s">
        <v>328</v>
      </c>
      <c r="B346" t="s">
        <v>329</v>
      </c>
      <c r="C346" t="s">
        <v>330</v>
      </c>
      <c r="D346" t="s">
        <v>228</v>
      </c>
      <c r="E346" t="s">
        <v>255</v>
      </c>
      <c r="F346" s="139" t="s">
        <v>337</v>
      </c>
      <c r="G346" s="139" t="s">
        <v>340</v>
      </c>
      <c r="H346" t="s">
        <v>289</v>
      </c>
      <c r="I346" s="140">
        <v>41722</v>
      </c>
    </row>
    <row r="347" spans="1:9" x14ac:dyDescent="0.25">
      <c r="A347" t="s">
        <v>328</v>
      </c>
      <c r="B347" t="s">
        <v>329</v>
      </c>
      <c r="C347" t="s">
        <v>330</v>
      </c>
      <c r="D347" t="s">
        <v>331</v>
      </c>
      <c r="E347" t="s">
        <v>255</v>
      </c>
      <c r="F347" s="139" t="s">
        <v>337</v>
      </c>
      <c r="G347" s="139" t="s">
        <v>341</v>
      </c>
      <c r="H347" t="s">
        <v>289</v>
      </c>
      <c r="I347" s="140">
        <v>41715</v>
      </c>
    </row>
    <row r="348" spans="1:9" x14ac:dyDescent="0.25">
      <c r="A348" t="s">
        <v>328</v>
      </c>
      <c r="B348" t="s">
        <v>329</v>
      </c>
      <c r="C348" t="s">
        <v>330</v>
      </c>
      <c r="D348" t="s">
        <v>331</v>
      </c>
      <c r="E348" t="s">
        <v>255</v>
      </c>
      <c r="F348" s="139" t="s">
        <v>337</v>
      </c>
      <c r="G348" s="139" t="s">
        <v>342</v>
      </c>
      <c r="H348" t="s">
        <v>289</v>
      </c>
      <c r="I348" s="140">
        <v>41715</v>
      </c>
    </row>
    <row r="349" spans="1:9" x14ac:dyDescent="0.25">
      <c r="A349" t="s">
        <v>328</v>
      </c>
      <c r="B349" t="s">
        <v>329</v>
      </c>
      <c r="C349" t="s">
        <v>330</v>
      </c>
      <c r="D349" t="s">
        <v>331</v>
      </c>
      <c r="E349" t="s">
        <v>255</v>
      </c>
      <c r="F349" s="139" t="s">
        <v>337</v>
      </c>
      <c r="G349" s="139" t="s">
        <v>343</v>
      </c>
      <c r="H349" t="s">
        <v>289</v>
      </c>
      <c r="I349" s="140">
        <v>41715</v>
      </c>
    </row>
    <row r="350" spans="1:9" x14ac:dyDescent="0.25">
      <c r="A350" t="s">
        <v>328</v>
      </c>
      <c r="B350" t="s">
        <v>329</v>
      </c>
      <c r="C350" t="s">
        <v>330</v>
      </c>
      <c r="D350" t="s">
        <v>331</v>
      </c>
      <c r="E350" t="s">
        <v>255</v>
      </c>
      <c r="F350" s="139" t="s">
        <v>337</v>
      </c>
      <c r="G350" s="139" t="s">
        <v>344</v>
      </c>
      <c r="H350" t="s">
        <v>289</v>
      </c>
      <c r="I350" s="140">
        <v>41715</v>
      </c>
    </row>
    <row r="351" spans="1:9" x14ac:dyDescent="0.25">
      <c r="A351" t="s">
        <v>328</v>
      </c>
      <c r="B351" t="s">
        <v>329</v>
      </c>
      <c r="C351" t="s">
        <v>330</v>
      </c>
      <c r="D351" t="s">
        <v>331</v>
      </c>
      <c r="E351" t="s">
        <v>255</v>
      </c>
      <c r="F351" s="139" t="s">
        <v>337</v>
      </c>
      <c r="G351" s="139" t="s">
        <v>345</v>
      </c>
      <c r="H351" t="s">
        <v>289</v>
      </c>
      <c r="I351" s="140">
        <v>41715</v>
      </c>
    </row>
    <row r="352" spans="1:9" x14ac:dyDescent="0.25">
      <c r="A352" t="s">
        <v>328</v>
      </c>
      <c r="B352" t="s">
        <v>329</v>
      </c>
      <c r="C352" t="s">
        <v>330</v>
      </c>
      <c r="D352" t="s">
        <v>331</v>
      </c>
      <c r="E352" t="s">
        <v>255</v>
      </c>
      <c r="F352" s="139" t="s">
        <v>337</v>
      </c>
      <c r="G352" s="139" t="s">
        <v>346</v>
      </c>
      <c r="H352" t="s">
        <v>289</v>
      </c>
      <c r="I352" s="140">
        <v>41715</v>
      </c>
    </row>
    <row r="353" spans="1:9" x14ac:dyDescent="0.25">
      <c r="A353" t="s">
        <v>328</v>
      </c>
      <c r="B353" t="s">
        <v>329</v>
      </c>
      <c r="C353" t="s">
        <v>330</v>
      </c>
      <c r="D353" t="s">
        <v>331</v>
      </c>
      <c r="E353" t="s">
        <v>255</v>
      </c>
      <c r="F353" s="139" t="s">
        <v>337</v>
      </c>
      <c r="G353" s="139" t="s">
        <v>347</v>
      </c>
      <c r="H353" t="s">
        <v>289</v>
      </c>
      <c r="I353" s="140">
        <v>41715</v>
      </c>
    </row>
    <row r="354" spans="1:9" x14ac:dyDescent="0.25">
      <c r="A354" t="s">
        <v>328</v>
      </c>
      <c r="B354" t="s">
        <v>329</v>
      </c>
      <c r="C354" t="s">
        <v>330</v>
      </c>
      <c r="D354" t="s">
        <v>331</v>
      </c>
      <c r="E354" t="s">
        <v>255</v>
      </c>
      <c r="F354" s="139" t="s">
        <v>337</v>
      </c>
      <c r="G354" s="139" t="s">
        <v>348</v>
      </c>
      <c r="H354" t="s">
        <v>289</v>
      </c>
      <c r="I354" s="140">
        <v>41715</v>
      </c>
    </row>
    <row r="355" spans="1:9" x14ac:dyDescent="0.25">
      <c r="A355" t="s">
        <v>328</v>
      </c>
      <c r="B355" t="s">
        <v>329</v>
      </c>
      <c r="C355" t="s">
        <v>330</v>
      </c>
      <c r="D355" t="s">
        <v>331</v>
      </c>
      <c r="E355" t="s">
        <v>255</v>
      </c>
      <c r="F355" s="139" t="s">
        <v>337</v>
      </c>
      <c r="G355" s="139" t="s">
        <v>349</v>
      </c>
      <c r="H355" t="s">
        <v>289</v>
      </c>
      <c r="I355" s="140">
        <v>41715</v>
      </c>
    </row>
    <row r="356" spans="1:9" x14ac:dyDescent="0.25">
      <c r="A356" t="s">
        <v>328</v>
      </c>
      <c r="B356" t="s">
        <v>329</v>
      </c>
      <c r="C356" t="s">
        <v>330</v>
      </c>
      <c r="D356" t="s">
        <v>331</v>
      </c>
      <c r="E356" t="s">
        <v>255</v>
      </c>
      <c r="F356" s="139" t="s">
        <v>337</v>
      </c>
      <c r="G356" s="139" t="s">
        <v>350</v>
      </c>
      <c r="H356" t="s">
        <v>289</v>
      </c>
      <c r="I356" s="140">
        <v>41722</v>
      </c>
    </row>
    <row r="357" spans="1:9" x14ac:dyDescent="0.25">
      <c r="A357" t="s">
        <v>328</v>
      </c>
      <c r="B357" t="s">
        <v>329</v>
      </c>
      <c r="C357" t="s">
        <v>330</v>
      </c>
      <c r="D357" t="s">
        <v>331</v>
      </c>
      <c r="E357" t="s">
        <v>255</v>
      </c>
      <c r="F357" s="139" t="s">
        <v>337</v>
      </c>
      <c r="G357" s="139" t="s">
        <v>351</v>
      </c>
      <c r="H357" t="s">
        <v>289</v>
      </c>
      <c r="I357" s="140">
        <v>41722</v>
      </c>
    </row>
    <row r="358" spans="1:9" x14ac:dyDescent="0.25">
      <c r="A358" t="s">
        <v>328</v>
      </c>
      <c r="B358" t="s">
        <v>329</v>
      </c>
      <c r="C358" t="s">
        <v>330</v>
      </c>
      <c r="D358" t="s">
        <v>331</v>
      </c>
      <c r="E358" t="s">
        <v>255</v>
      </c>
      <c r="F358" s="139" t="s">
        <v>337</v>
      </c>
      <c r="G358" s="139" t="s">
        <v>352</v>
      </c>
      <c r="H358" t="s">
        <v>289</v>
      </c>
      <c r="I358" s="140">
        <v>41722</v>
      </c>
    </row>
    <row r="359" spans="1:9" x14ac:dyDescent="0.25">
      <c r="A359" t="s">
        <v>328</v>
      </c>
      <c r="B359" t="s">
        <v>329</v>
      </c>
      <c r="C359" t="s">
        <v>330</v>
      </c>
      <c r="D359" t="s">
        <v>331</v>
      </c>
      <c r="E359" t="s">
        <v>255</v>
      </c>
      <c r="F359" s="139" t="s">
        <v>337</v>
      </c>
      <c r="G359" s="139" t="s">
        <v>353</v>
      </c>
      <c r="H359" t="s">
        <v>289</v>
      </c>
      <c r="I359" s="140">
        <v>41722</v>
      </c>
    </row>
    <row r="360" spans="1:9" x14ac:dyDescent="0.25">
      <c r="A360" t="s">
        <v>328</v>
      </c>
      <c r="B360" t="s">
        <v>329</v>
      </c>
      <c r="C360" t="s">
        <v>330</v>
      </c>
      <c r="D360" t="s">
        <v>331</v>
      </c>
      <c r="E360" t="s">
        <v>255</v>
      </c>
      <c r="F360" s="139" t="s">
        <v>337</v>
      </c>
      <c r="G360" s="139" t="s">
        <v>354</v>
      </c>
      <c r="H360" t="s">
        <v>289</v>
      </c>
      <c r="I360" s="140">
        <v>41722</v>
      </c>
    </row>
    <row r="361" spans="1:9" x14ac:dyDescent="0.25">
      <c r="A361" t="s">
        <v>328</v>
      </c>
      <c r="B361" t="s">
        <v>329</v>
      </c>
      <c r="C361" t="s">
        <v>330</v>
      </c>
      <c r="D361" t="s">
        <v>331</v>
      </c>
      <c r="E361" t="s">
        <v>255</v>
      </c>
      <c r="F361" s="139" t="s">
        <v>337</v>
      </c>
      <c r="G361" s="139" t="s">
        <v>355</v>
      </c>
      <c r="H361" t="s">
        <v>289</v>
      </c>
      <c r="I361" s="140">
        <v>41722</v>
      </c>
    </row>
    <row r="362" spans="1:9" x14ac:dyDescent="0.25">
      <c r="A362" t="s">
        <v>328</v>
      </c>
      <c r="B362" t="s">
        <v>329</v>
      </c>
      <c r="C362" t="s">
        <v>330</v>
      </c>
      <c r="D362" t="s">
        <v>331</v>
      </c>
      <c r="E362" t="s">
        <v>255</v>
      </c>
      <c r="F362" s="139" t="s">
        <v>337</v>
      </c>
      <c r="G362" s="139" t="s">
        <v>356</v>
      </c>
      <c r="H362" t="s">
        <v>289</v>
      </c>
      <c r="I362" s="140">
        <v>41722</v>
      </c>
    </row>
    <row r="363" spans="1:9" x14ac:dyDescent="0.25">
      <c r="A363" t="s">
        <v>328</v>
      </c>
      <c r="B363" t="s">
        <v>329</v>
      </c>
      <c r="C363" t="s">
        <v>330</v>
      </c>
      <c r="D363" t="s">
        <v>331</v>
      </c>
      <c r="E363" t="s">
        <v>255</v>
      </c>
      <c r="F363" s="139" t="s">
        <v>337</v>
      </c>
      <c r="G363" s="139" t="s">
        <v>357</v>
      </c>
      <c r="H363" t="s">
        <v>289</v>
      </c>
      <c r="I363" s="140">
        <v>41722</v>
      </c>
    </row>
    <row r="364" spans="1:9" x14ac:dyDescent="0.25">
      <c r="A364" t="s">
        <v>328</v>
      </c>
      <c r="B364" t="s">
        <v>329</v>
      </c>
      <c r="C364" t="s">
        <v>330</v>
      </c>
      <c r="D364" t="s">
        <v>331</v>
      </c>
      <c r="E364" t="s">
        <v>255</v>
      </c>
      <c r="F364" s="139" t="s">
        <v>337</v>
      </c>
      <c r="G364" s="139" t="s">
        <v>358</v>
      </c>
      <c r="H364" t="s">
        <v>289</v>
      </c>
      <c r="I364" s="140">
        <v>41722</v>
      </c>
    </row>
    <row r="365" spans="1:9" x14ac:dyDescent="0.25">
      <c r="A365" t="s">
        <v>328</v>
      </c>
      <c r="B365" t="s">
        <v>329</v>
      </c>
      <c r="C365" t="s">
        <v>330</v>
      </c>
      <c r="D365" t="s">
        <v>228</v>
      </c>
      <c r="E365" t="s">
        <v>255</v>
      </c>
      <c r="F365" s="139" t="s">
        <v>337</v>
      </c>
      <c r="G365" s="139" t="s">
        <v>385</v>
      </c>
      <c r="H365" t="s">
        <v>289</v>
      </c>
      <c r="I365" s="140">
        <v>41730</v>
      </c>
    </row>
    <row r="366" spans="1:9" x14ac:dyDescent="0.25">
      <c r="A366" t="s">
        <v>328</v>
      </c>
      <c r="B366" t="s">
        <v>329</v>
      </c>
      <c r="C366" t="s">
        <v>330</v>
      </c>
      <c r="D366" t="s">
        <v>228</v>
      </c>
      <c r="E366" t="s">
        <v>255</v>
      </c>
      <c r="F366" s="139" t="s">
        <v>337</v>
      </c>
      <c r="G366" s="139" t="s">
        <v>386</v>
      </c>
      <c r="H366" t="s">
        <v>289</v>
      </c>
      <c r="I366" s="140">
        <v>41730</v>
      </c>
    </row>
    <row r="367" spans="1:9" x14ac:dyDescent="0.25">
      <c r="A367" t="s">
        <v>328</v>
      </c>
      <c r="B367" t="s">
        <v>329</v>
      </c>
      <c r="C367" t="s">
        <v>330</v>
      </c>
      <c r="D367" t="s">
        <v>228</v>
      </c>
      <c r="E367" t="s">
        <v>255</v>
      </c>
      <c r="F367" s="139" t="s">
        <v>337</v>
      </c>
      <c r="G367" s="139" t="s">
        <v>387</v>
      </c>
      <c r="H367" t="s">
        <v>289</v>
      </c>
      <c r="I367" s="140">
        <v>41730</v>
      </c>
    </row>
    <row r="368" spans="1:9" x14ac:dyDescent="0.25">
      <c r="A368" t="s">
        <v>328</v>
      </c>
      <c r="B368" t="s">
        <v>329</v>
      </c>
      <c r="C368" t="s">
        <v>330</v>
      </c>
      <c r="D368" t="s">
        <v>228</v>
      </c>
      <c r="E368" t="s">
        <v>255</v>
      </c>
      <c r="F368" s="139" t="s">
        <v>337</v>
      </c>
      <c r="G368" s="139" t="s">
        <v>388</v>
      </c>
      <c r="H368" t="s">
        <v>289</v>
      </c>
      <c r="I368" s="140">
        <v>41730</v>
      </c>
    </row>
    <row r="369" spans="1:9" x14ac:dyDescent="0.25">
      <c r="A369" t="s">
        <v>328</v>
      </c>
      <c r="B369" t="s">
        <v>329</v>
      </c>
      <c r="C369" t="s">
        <v>330</v>
      </c>
      <c r="D369" t="s">
        <v>228</v>
      </c>
      <c r="E369" t="s">
        <v>255</v>
      </c>
      <c r="F369" s="139" t="s">
        <v>337</v>
      </c>
      <c r="G369" s="139" t="s">
        <v>508</v>
      </c>
      <c r="H369" t="s">
        <v>289</v>
      </c>
      <c r="I369" s="140">
        <v>41792</v>
      </c>
    </row>
    <row r="370" spans="1:9" x14ac:dyDescent="0.25">
      <c r="A370" t="s">
        <v>328</v>
      </c>
      <c r="B370" t="s">
        <v>329</v>
      </c>
      <c r="C370" t="s">
        <v>330</v>
      </c>
      <c r="D370" t="s">
        <v>228</v>
      </c>
      <c r="E370" t="s">
        <v>255</v>
      </c>
      <c r="F370" s="139" t="s">
        <v>337</v>
      </c>
      <c r="G370" s="139" t="s">
        <v>509</v>
      </c>
      <c r="H370" t="s">
        <v>289</v>
      </c>
      <c r="I370" s="140">
        <v>41792</v>
      </c>
    </row>
    <row r="371" spans="1:9" x14ac:dyDescent="0.25">
      <c r="A371" t="s">
        <v>328</v>
      </c>
      <c r="B371" t="s">
        <v>329</v>
      </c>
      <c r="C371" t="s">
        <v>330</v>
      </c>
      <c r="D371" t="s">
        <v>228</v>
      </c>
      <c r="E371" t="s">
        <v>255</v>
      </c>
      <c r="F371" s="139" t="s">
        <v>337</v>
      </c>
      <c r="G371" s="139" t="s">
        <v>510</v>
      </c>
      <c r="H371" t="s">
        <v>289</v>
      </c>
      <c r="I371" s="140">
        <v>41792</v>
      </c>
    </row>
    <row r="372" spans="1:9" x14ac:dyDescent="0.25">
      <c r="A372" t="s">
        <v>328</v>
      </c>
      <c r="B372" t="s">
        <v>329</v>
      </c>
      <c r="C372" t="s">
        <v>330</v>
      </c>
      <c r="D372" t="s">
        <v>228</v>
      </c>
      <c r="E372" t="s">
        <v>255</v>
      </c>
      <c r="F372" s="139" t="s">
        <v>337</v>
      </c>
      <c r="G372" s="139" t="s">
        <v>511</v>
      </c>
      <c r="H372" t="s">
        <v>289</v>
      </c>
      <c r="I372" s="140">
        <v>41792</v>
      </c>
    </row>
    <row r="373" spans="1:9" x14ac:dyDescent="0.25">
      <c r="A373" t="s">
        <v>328</v>
      </c>
      <c r="B373" t="s">
        <v>329</v>
      </c>
      <c r="C373" t="s">
        <v>330</v>
      </c>
      <c r="D373" t="s">
        <v>228</v>
      </c>
      <c r="E373" t="s">
        <v>255</v>
      </c>
      <c r="F373" s="139" t="s">
        <v>337</v>
      </c>
      <c r="G373" s="139" t="s">
        <v>512</v>
      </c>
      <c r="H373" t="s">
        <v>289</v>
      </c>
      <c r="I373" s="140">
        <v>41792</v>
      </c>
    </row>
    <row r="374" spans="1:9" x14ac:dyDescent="0.25">
      <c r="A374" t="s">
        <v>328</v>
      </c>
      <c r="B374" t="s">
        <v>329</v>
      </c>
      <c r="C374" t="s">
        <v>330</v>
      </c>
      <c r="D374" t="s">
        <v>228</v>
      </c>
      <c r="E374" t="s">
        <v>255</v>
      </c>
      <c r="F374" s="139" t="s">
        <v>337</v>
      </c>
      <c r="G374" s="139" t="s">
        <v>513</v>
      </c>
      <c r="H374" t="s">
        <v>289</v>
      </c>
      <c r="I374" s="140">
        <v>41792</v>
      </c>
    </row>
    <row r="375" spans="1:9" x14ac:dyDescent="0.25">
      <c r="A375" t="s">
        <v>442</v>
      </c>
      <c r="B375" t="s">
        <v>761</v>
      </c>
      <c r="C375" t="s">
        <v>764</v>
      </c>
      <c r="D375" t="s">
        <v>228</v>
      </c>
      <c r="E375" t="s">
        <v>255</v>
      </c>
      <c r="F375" s="139" t="s">
        <v>337</v>
      </c>
      <c r="G375" s="139" t="s">
        <v>772</v>
      </c>
      <c r="H375" t="s">
        <v>289</v>
      </c>
      <c r="I375" s="140">
        <v>41960</v>
      </c>
    </row>
    <row r="376" spans="1:9" x14ac:dyDescent="0.25">
      <c r="A376" t="s">
        <v>328</v>
      </c>
      <c r="B376" t="s">
        <v>329</v>
      </c>
      <c r="C376" t="s">
        <v>330</v>
      </c>
      <c r="D376" t="s">
        <v>331</v>
      </c>
      <c r="E376" t="s">
        <v>255</v>
      </c>
      <c r="F376" s="139" t="s">
        <v>337</v>
      </c>
      <c r="G376" s="139" t="s">
        <v>859</v>
      </c>
      <c r="H376" t="s">
        <v>289</v>
      </c>
      <c r="I376" s="140">
        <v>42016</v>
      </c>
    </row>
    <row r="377" spans="1:9" x14ac:dyDescent="0.25">
      <c r="A377" t="s">
        <v>328</v>
      </c>
      <c r="B377" t="s">
        <v>329</v>
      </c>
      <c r="C377" t="s">
        <v>330</v>
      </c>
      <c r="D377" t="s">
        <v>331</v>
      </c>
      <c r="E377" t="s">
        <v>255</v>
      </c>
      <c r="F377" s="139" t="s">
        <v>337</v>
      </c>
      <c r="G377" s="139" t="s">
        <v>860</v>
      </c>
      <c r="H377" t="s">
        <v>289</v>
      </c>
      <c r="I377" s="140">
        <v>42016</v>
      </c>
    </row>
    <row r="378" spans="1:9" x14ac:dyDescent="0.25">
      <c r="A378" t="s">
        <v>328</v>
      </c>
      <c r="B378" t="s">
        <v>329</v>
      </c>
      <c r="C378" t="s">
        <v>330</v>
      </c>
      <c r="D378" t="s">
        <v>331</v>
      </c>
      <c r="E378" t="s">
        <v>255</v>
      </c>
      <c r="F378" s="139" t="s">
        <v>337</v>
      </c>
      <c r="G378" s="139" t="s">
        <v>861</v>
      </c>
      <c r="H378" t="s">
        <v>289</v>
      </c>
      <c r="I378" s="140">
        <v>42016</v>
      </c>
    </row>
    <row r="379" spans="1:9" x14ac:dyDescent="0.25">
      <c r="A379" t="s">
        <v>285</v>
      </c>
      <c r="B379" t="s">
        <v>286</v>
      </c>
      <c r="C379" t="s">
        <v>287</v>
      </c>
      <c r="D379" t="s">
        <v>290</v>
      </c>
      <c r="E379" t="s">
        <v>255</v>
      </c>
      <c r="F379" s="139" t="s">
        <v>294</v>
      </c>
      <c r="G379" s="139" t="s">
        <v>295</v>
      </c>
      <c r="H379" t="s">
        <v>289</v>
      </c>
      <c r="I379" s="140">
        <v>41701</v>
      </c>
    </row>
    <row r="380" spans="1:9" x14ac:dyDescent="0.25">
      <c r="A380" t="s">
        <v>296</v>
      </c>
      <c r="B380" t="s">
        <v>297</v>
      </c>
      <c r="C380" t="s">
        <v>298</v>
      </c>
      <c r="D380" t="s">
        <v>290</v>
      </c>
      <c r="E380" t="s">
        <v>255</v>
      </c>
      <c r="F380" s="139" t="s">
        <v>294</v>
      </c>
      <c r="G380" s="139" t="s">
        <v>302</v>
      </c>
      <c r="H380" t="s">
        <v>289</v>
      </c>
      <c r="I380" s="140">
        <v>41705</v>
      </c>
    </row>
    <row r="381" spans="1:9" x14ac:dyDescent="0.25">
      <c r="A381" t="s">
        <v>285</v>
      </c>
      <c r="B381" t="s">
        <v>307</v>
      </c>
      <c r="C381" t="s">
        <v>308</v>
      </c>
      <c r="D381" t="s">
        <v>290</v>
      </c>
      <c r="E381" t="s">
        <v>255</v>
      </c>
      <c r="F381" s="139" t="s">
        <v>294</v>
      </c>
      <c r="G381" s="139" t="s">
        <v>311</v>
      </c>
      <c r="H381" t="s">
        <v>289</v>
      </c>
      <c r="I381" s="140">
        <v>41708</v>
      </c>
    </row>
    <row r="382" spans="1:9" x14ac:dyDescent="0.25">
      <c r="A382" t="s">
        <v>285</v>
      </c>
      <c r="B382" t="s">
        <v>307</v>
      </c>
      <c r="C382" t="s">
        <v>308</v>
      </c>
      <c r="D382" t="s">
        <v>290</v>
      </c>
      <c r="E382" t="s">
        <v>255</v>
      </c>
      <c r="F382" s="139" t="s">
        <v>294</v>
      </c>
      <c r="G382" s="139" t="s">
        <v>312</v>
      </c>
      <c r="H382" t="s">
        <v>289</v>
      </c>
      <c r="I382" s="140">
        <v>41708</v>
      </c>
    </row>
    <row r="383" spans="1:9" x14ac:dyDescent="0.25">
      <c r="A383" t="s">
        <v>285</v>
      </c>
      <c r="B383" t="s">
        <v>307</v>
      </c>
      <c r="C383" t="s">
        <v>308</v>
      </c>
      <c r="D383" t="s">
        <v>290</v>
      </c>
      <c r="E383" t="s">
        <v>255</v>
      </c>
      <c r="F383" s="139" t="s">
        <v>294</v>
      </c>
      <c r="G383" s="139" t="s">
        <v>313</v>
      </c>
      <c r="H383" t="s">
        <v>289</v>
      </c>
      <c r="I383" s="140">
        <v>41708</v>
      </c>
    </row>
    <row r="384" spans="1:9" x14ac:dyDescent="0.25">
      <c r="A384" t="s">
        <v>322</v>
      </c>
      <c r="B384" t="s">
        <v>323</v>
      </c>
      <c r="C384" t="s">
        <v>324</v>
      </c>
      <c r="D384" t="s">
        <v>325</v>
      </c>
      <c r="E384" t="s">
        <v>326</v>
      </c>
      <c r="F384" s="139" t="s">
        <v>294</v>
      </c>
      <c r="G384" s="139" t="s">
        <v>327</v>
      </c>
      <c r="H384" t="s">
        <v>289</v>
      </c>
      <c r="I384" s="140">
        <v>41701</v>
      </c>
    </row>
    <row r="385" spans="1:9" x14ac:dyDescent="0.25">
      <c r="A385" t="s">
        <v>296</v>
      </c>
      <c r="B385" t="s">
        <v>297</v>
      </c>
      <c r="C385" t="s">
        <v>298</v>
      </c>
      <c r="D385" t="s">
        <v>290</v>
      </c>
      <c r="E385" t="s">
        <v>255</v>
      </c>
      <c r="F385" s="139" t="s">
        <v>294</v>
      </c>
      <c r="G385" s="139" t="s">
        <v>361</v>
      </c>
      <c r="H385" t="s">
        <v>289</v>
      </c>
      <c r="I385" s="140">
        <v>41750</v>
      </c>
    </row>
    <row r="386" spans="1:9" x14ac:dyDescent="0.25">
      <c r="A386" t="s">
        <v>285</v>
      </c>
      <c r="B386" t="s">
        <v>366</v>
      </c>
      <c r="C386" t="s">
        <v>367</v>
      </c>
      <c r="D386" t="s">
        <v>290</v>
      </c>
      <c r="E386" t="s">
        <v>255</v>
      </c>
      <c r="F386" s="139" t="s">
        <v>294</v>
      </c>
      <c r="G386" s="139" t="s">
        <v>369</v>
      </c>
      <c r="H386" t="s">
        <v>289</v>
      </c>
      <c r="I386" s="140">
        <v>41730</v>
      </c>
    </row>
    <row r="387" spans="1:9" x14ac:dyDescent="0.25">
      <c r="A387" t="s">
        <v>296</v>
      </c>
      <c r="B387" t="s">
        <v>370</v>
      </c>
      <c r="C387" t="s">
        <v>371</v>
      </c>
      <c r="D387" t="s">
        <v>290</v>
      </c>
      <c r="E387" t="s">
        <v>255</v>
      </c>
      <c r="F387" s="139" t="s">
        <v>294</v>
      </c>
      <c r="G387" s="139" t="s">
        <v>373</v>
      </c>
      <c r="H387" t="s">
        <v>289</v>
      </c>
      <c r="I387" s="140">
        <v>41750</v>
      </c>
    </row>
    <row r="388" spans="1:9" x14ac:dyDescent="0.25">
      <c r="A388" t="s">
        <v>285</v>
      </c>
      <c r="B388" t="s">
        <v>307</v>
      </c>
      <c r="C388" t="s">
        <v>308</v>
      </c>
      <c r="D388" t="s">
        <v>325</v>
      </c>
      <c r="E388" t="s">
        <v>255</v>
      </c>
      <c r="F388" s="139" t="s">
        <v>294</v>
      </c>
      <c r="G388" s="139" t="s">
        <v>379</v>
      </c>
      <c r="H388" t="s">
        <v>289</v>
      </c>
      <c r="I388" s="140">
        <v>41736</v>
      </c>
    </row>
    <row r="389" spans="1:9" x14ac:dyDescent="0.25">
      <c r="A389" t="s">
        <v>328</v>
      </c>
      <c r="B389" t="s">
        <v>329</v>
      </c>
      <c r="C389" t="s">
        <v>330</v>
      </c>
      <c r="D389" t="s">
        <v>325</v>
      </c>
      <c r="E389" t="s">
        <v>255</v>
      </c>
      <c r="F389" s="139" t="s">
        <v>294</v>
      </c>
      <c r="G389" s="139" t="s">
        <v>384</v>
      </c>
      <c r="H389" t="s">
        <v>289</v>
      </c>
      <c r="I389" s="140">
        <v>41736</v>
      </c>
    </row>
    <row r="390" spans="1:9" x14ac:dyDescent="0.25">
      <c r="A390" t="s">
        <v>392</v>
      </c>
      <c r="B390" t="s">
        <v>393</v>
      </c>
      <c r="C390" t="s">
        <v>394</v>
      </c>
      <c r="D390" t="s">
        <v>290</v>
      </c>
      <c r="E390" t="s">
        <v>326</v>
      </c>
      <c r="F390" s="139" t="s">
        <v>294</v>
      </c>
      <c r="G390" s="139" t="s">
        <v>397</v>
      </c>
      <c r="H390" t="s">
        <v>289</v>
      </c>
      <c r="I390" s="140">
        <v>41761</v>
      </c>
    </row>
    <row r="391" spans="1:9" x14ac:dyDescent="0.25">
      <c r="A391" t="s">
        <v>392</v>
      </c>
      <c r="B391" t="s">
        <v>400</v>
      </c>
      <c r="C391" t="s">
        <v>401</v>
      </c>
      <c r="D391" t="s">
        <v>290</v>
      </c>
      <c r="E391" t="s">
        <v>255</v>
      </c>
      <c r="F391" s="139" t="s">
        <v>294</v>
      </c>
      <c r="G391" s="139" t="s">
        <v>403</v>
      </c>
      <c r="H391" t="s">
        <v>289</v>
      </c>
      <c r="I391" s="140">
        <v>41764</v>
      </c>
    </row>
    <row r="392" spans="1:9" x14ac:dyDescent="0.25">
      <c r="A392" t="s">
        <v>296</v>
      </c>
      <c r="B392" t="s">
        <v>409</v>
      </c>
      <c r="C392" t="s">
        <v>410</v>
      </c>
      <c r="D392" t="s">
        <v>290</v>
      </c>
      <c r="E392" t="s">
        <v>255</v>
      </c>
      <c r="F392" s="139" t="s">
        <v>294</v>
      </c>
      <c r="G392" s="139" t="s">
        <v>412</v>
      </c>
      <c r="H392" t="s">
        <v>289</v>
      </c>
      <c r="I392" s="140">
        <v>41761</v>
      </c>
    </row>
    <row r="393" spans="1:9" x14ac:dyDescent="0.25">
      <c r="A393" t="s">
        <v>296</v>
      </c>
      <c r="B393" t="s">
        <v>409</v>
      </c>
      <c r="C393" t="s">
        <v>410</v>
      </c>
      <c r="D393" t="s">
        <v>290</v>
      </c>
      <c r="E393" t="s">
        <v>255</v>
      </c>
      <c r="F393" s="139" t="s">
        <v>294</v>
      </c>
      <c r="G393" s="139" t="s">
        <v>413</v>
      </c>
      <c r="H393" t="s">
        <v>289</v>
      </c>
      <c r="I393" s="140">
        <v>41761</v>
      </c>
    </row>
    <row r="394" spans="1:9" x14ac:dyDescent="0.25">
      <c r="A394" t="s">
        <v>296</v>
      </c>
      <c r="B394" t="s">
        <v>409</v>
      </c>
      <c r="C394" t="s">
        <v>410</v>
      </c>
      <c r="D394" t="s">
        <v>290</v>
      </c>
      <c r="E394" t="s">
        <v>255</v>
      </c>
      <c r="F394" s="139" t="s">
        <v>294</v>
      </c>
      <c r="G394" s="139" t="s">
        <v>414</v>
      </c>
      <c r="H394" t="s">
        <v>289</v>
      </c>
      <c r="I394" s="140">
        <v>41761</v>
      </c>
    </row>
    <row r="395" spans="1:9" x14ac:dyDescent="0.25">
      <c r="A395" t="s">
        <v>422</v>
      </c>
      <c r="B395" t="s">
        <v>423</v>
      </c>
      <c r="C395" t="s">
        <v>424</v>
      </c>
      <c r="D395" t="s">
        <v>290</v>
      </c>
      <c r="E395" t="s">
        <v>255</v>
      </c>
      <c r="F395" s="139" t="s">
        <v>294</v>
      </c>
      <c r="G395" s="139" t="s">
        <v>428</v>
      </c>
      <c r="H395" t="s">
        <v>289</v>
      </c>
      <c r="I395" s="140">
        <v>41771</v>
      </c>
    </row>
    <row r="396" spans="1:9" x14ac:dyDescent="0.25">
      <c r="A396" t="s">
        <v>422</v>
      </c>
      <c r="B396" t="s">
        <v>423</v>
      </c>
      <c r="C396" t="s">
        <v>424</v>
      </c>
      <c r="D396" t="s">
        <v>290</v>
      </c>
      <c r="E396" t="s">
        <v>255</v>
      </c>
      <c r="F396" s="139" t="s">
        <v>294</v>
      </c>
      <c r="G396" s="139" t="s">
        <v>429</v>
      </c>
      <c r="H396" t="s">
        <v>289</v>
      </c>
      <c r="I396" s="140">
        <v>41771</v>
      </c>
    </row>
    <row r="397" spans="1:9" x14ac:dyDescent="0.25">
      <c r="A397" t="s">
        <v>422</v>
      </c>
      <c r="B397" t="s">
        <v>423</v>
      </c>
      <c r="C397" t="s">
        <v>424</v>
      </c>
      <c r="D397" t="s">
        <v>290</v>
      </c>
      <c r="E397" t="s">
        <v>255</v>
      </c>
      <c r="F397" s="139" t="s">
        <v>294</v>
      </c>
      <c r="G397" s="139" t="s">
        <v>435</v>
      </c>
      <c r="H397" t="s">
        <v>289</v>
      </c>
      <c r="I397" s="140">
        <v>41771</v>
      </c>
    </row>
    <row r="398" spans="1:9" x14ac:dyDescent="0.25">
      <c r="A398" t="s">
        <v>392</v>
      </c>
      <c r="B398" t="s">
        <v>436</v>
      </c>
      <c r="C398" t="s">
        <v>437</v>
      </c>
      <c r="D398" t="s">
        <v>290</v>
      </c>
      <c r="E398" t="s">
        <v>255</v>
      </c>
      <c r="F398" s="139" t="s">
        <v>294</v>
      </c>
      <c r="G398" s="139" t="s">
        <v>439</v>
      </c>
      <c r="H398" t="s">
        <v>289</v>
      </c>
      <c r="I398" s="140">
        <v>41764</v>
      </c>
    </row>
    <row r="399" spans="1:9" x14ac:dyDescent="0.25">
      <c r="A399" t="s">
        <v>442</v>
      </c>
      <c r="B399" t="s">
        <v>443</v>
      </c>
      <c r="C399" t="s">
        <v>444</v>
      </c>
      <c r="D399" t="s">
        <v>290</v>
      </c>
      <c r="E399" t="s">
        <v>255</v>
      </c>
      <c r="F399" s="139" t="s">
        <v>294</v>
      </c>
      <c r="G399" s="139" t="s">
        <v>445</v>
      </c>
      <c r="H399" t="s">
        <v>289</v>
      </c>
      <c r="I399" s="140">
        <v>41761</v>
      </c>
    </row>
    <row r="400" spans="1:9" x14ac:dyDescent="0.25">
      <c r="A400" t="s">
        <v>442</v>
      </c>
      <c r="B400" t="s">
        <v>447</v>
      </c>
      <c r="C400" t="s">
        <v>448</v>
      </c>
      <c r="D400" t="s">
        <v>325</v>
      </c>
      <c r="E400" t="s">
        <v>255</v>
      </c>
      <c r="F400" s="139" t="s">
        <v>294</v>
      </c>
      <c r="G400" s="139" t="s">
        <v>449</v>
      </c>
      <c r="H400" t="s">
        <v>450</v>
      </c>
      <c r="I400" s="140">
        <v>41771</v>
      </c>
    </row>
    <row r="401" spans="1:9" x14ac:dyDescent="0.25">
      <c r="A401" t="s">
        <v>322</v>
      </c>
      <c r="B401" t="s">
        <v>453</v>
      </c>
      <c r="C401" t="s">
        <v>454</v>
      </c>
      <c r="D401" t="s">
        <v>290</v>
      </c>
      <c r="E401" t="s">
        <v>255</v>
      </c>
      <c r="F401" s="139" t="s">
        <v>294</v>
      </c>
      <c r="G401" s="139" t="s">
        <v>456</v>
      </c>
      <c r="H401" t="s">
        <v>289</v>
      </c>
      <c r="I401" s="140">
        <v>41785</v>
      </c>
    </row>
    <row r="402" spans="1:9" x14ac:dyDescent="0.25">
      <c r="A402" t="s">
        <v>442</v>
      </c>
      <c r="B402" t="s">
        <v>458</v>
      </c>
      <c r="C402" t="s">
        <v>459</v>
      </c>
      <c r="D402" t="s">
        <v>290</v>
      </c>
      <c r="E402" t="s">
        <v>326</v>
      </c>
      <c r="F402" s="139" t="s">
        <v>294</v>
      </c>
      <c r="G402" s="139" t="s">
        <v>461</v>
      </c>
      <c r="H402" t="s">
        <v>289</v>
      </c>
      <c r="I402" s="140">
        <v>41785</v>
      </c>
    </row>
    <row r="403" spans="1:9" x14ac:dyDescent="0.25">
      <c r="A403" t="s">
        <v>442</v>
      </c>
      <c r="B403" t="s">
        <v>458</v>
      </c>
      <c r="C403" t="s">
        <v>459</v>
      </c>
      <c r="D403" t="s">
        <v>290</v>
      </c>
      <c r="E403" t="s">
        <v>326</v>
      </c>
      <c r="F403" s="139" t="s">
        <v>294</v>
      </c>
      <c r="G403" s="139" t="s">
        <v>462</v>
      </c>
      <c r="H403" t="s">
        <v>289</v>
      </c>
      <c r="I403" s="140">
        <v>41785</v>
      </c>
    </row>
    <row r="404" spans="1:9" x14ac:dyDescent="0.25">
      <c r="A404" t="s">
        <v>442</v>
      </c>
      <c r="B404" t="s">
        <v>458</v>
      </c>
      <c r="C404" t="s">
        <v>463</v>
      </c>
      <c r="D404" t="s">
        <v>290</v>
      </c>
      <c r="E404" t="s">
        <v>255</v>
      </c>
      <c r="F404" s="139" t="s">
        <v>294</v>
      </c>
      <c r="G404" s="139" t="s">
        <v>464</v>
      </c>
      <c r="H404" t="s">
        <v>289</v>
      </c>
      <c r="I404" s="140">
        <v>41785</v>
      </c>
    </row>
    <row r="405" spans="1:9" x14ac:dyDescent="0.25">
      <c r="A405" t="s">
        <v>296</v>
      </c>
      <c r="B405" t="s">
        <v>470</v>
      </c>
      <c r="C405" t="s">
        <v>475</v>
      </c>
      <c r="D405" t="s">
        <v>290</v>
      </c>
      <c r="E405" t="s">
        <v>326</v>
      </c>
      <c r="F405" s="139" t="s">
        <v>294</v>
      </c>
      <c r="G405" s="139" t="s">
        <v>476</v>
      </c>
      <c r="H405" t="s">
        <v>289</v>
      </c>
      <c r="I405" s="140">
        <v>41806</v>
      </c>
    </row>
    <row r="406" spans="1:9" x14ac:dyDescent="0.25">
      <c r="A406" t="s">
        <v>296</v>
      </c>
      <c r="B406" t="s">
        <v>470</v>
      </c>
      <c r="C406" t="s">
        <v>471</v>
      </c>
      <c r="D406" t="s">
        <v>290</v>
      </c>
      <c r="E406" t="s">
        <v>255</v>
      </c>
      <c r="F406" s="139" t="s">
        <v>294</v>
      </c>
      <c r="G406" s="139" t="s">
        <v>477</v>
      </c>
      <c r="H406" t="s">
        <v>289</v>
      </c>
      <c r="I406" s="140">
        <v>41799</v>
      </c>
    </row>
    <row r="407" spans="1:9" x14ac:dyDescent="0.25">
      <c r="A407" t="s">
        <v>296</v>
      </c>
      <c r="B407" t="s">
        <v>470</v>
      </c>
      <c r="C407" t="s">
        <v>473</v>
      </c>
      <c r="D407" t="s">
        <v>290</v>
      </c>
      <c r="E407" t="s">
        <v>326</v>
      </c>
      <c r="F407" s="139" t="s">
        <v>294</v>
      </c>
      <c r="G407" s="139" t="s">
        <v>478</v>
      </c>
      <c r="H407" t="s">
        <v>289</v>
      </c>
      <c r="I407" s="140">
        <v>41806</v>
      </c>
    </row>
    <row r="408" spans="1:9" x14ac:dyDescent="0.25">
      <c r="A408" t="s">
        <v>442</v>
      </c>
      <c r="B408" t="s">
        <v>447</v>
      </c>
      <c r="C408" t="s">
        <v>484</v>
      </c>
      <c r="D408" t="s">
        <v>325</v>
      </c>
      <c r="E408" t="s">
        <v>255</v>
      </c>
      <c r="F408" s="139" t="s">
        <v>294</v>
      </c>
      <c r="G408" s="139" t="s">
        <v>486</v>
      </c>
      <c r="H408" t="s">
        <v>289</v>
      </c>
      <c r="I408" s="140">
        <v>41799</v>
      </c>
    </row>
    <row r="409" spans="1:9" x14ac:dyDescent="0.25">
      <c r="A409" t="s">
        <v>442</v>
      </c>
      <c r="B409" t="s">
        <v>447</v>
      </c>
      <c r="C409" t="s">
        <v>484</v>
      </c>
      <c r="D409" t="s">
        <v>325</v>
      </c>
      <c r="E409" t="s">
        <v>255</v>
      </c>
      <c r="F409" s="139" t="s">
        <v>294</v>
      </c>
      <c r="G409" s="139" t="s">
        <v>487</v>
      </c>
      <c r="H409" t="s">
        <v>289</v>
      </c>
      <c r="I409" s="140">
        <v>41799</v>
      </c>
    </row>
    <row r="410" spans="1:9" x14ac:dyDescent="0.25">
      <c r="A410" t="s">
        <v>442</v>
      </c>
      <c r="B410" t="s">
        <v>447</v>
      </c>
      <c r="C410" t="s">
        <v>491</v>
      </c>
      <c r="D410" t="s">
        <v>290</v>
      </c>
      <c r="E410" t="s">
        <v>326</v>
      </c>
      <c r="F410" s="139" t="s">
        <v>294</v>
      </c>
      <c r="G410" s="139" t="s">
        <v>492</v>
      </c>
      <c r="H410" t="s">
        <v>289</v>
      </c>
      <c r="I410" s="140">
        <v>41806</v>
      </c>
    </row>
    <row r="411" spans="1:9" x14ac:dyDescent="0.25">
      <c r="A411" t="s">
        <v>442</v>
      </c>
      <c r="B411" t="s">
        <v>493</v>
      </c>
      <c r="C411" t="s">
        <v>494</v>
      </c>
      <c r="D411" t="s">
        <v>290</v>
      </c>
      <c r="E411" t="s">
        <v>255</v>
      </c>
      <c r="F411" s="139" t="s">
        <v>294</v>
      </c>
      <c r="G411" s="139" t="s">
        <v>497</v>
      </c>
      <c r="H411" t="s">
        <v>289</v>
      </c>
      <c r="I411" s="140">
        <v>41807</v>
      </c>
    </row>
    <row r="412" spans="1:9" x14ac:dyDescent="0.25">
      <c r="A412" t="s">
        <v>328</v>
      </c>
      <c r="B412" t="s">
        <v>329</v>
      </c>
      <c r="C412" t="s">
        <v>506</v>
      </c>
      <c r="D412" t="s">
        <v>290</v>
      </c>
      <c r="E412" t="s">
        <v>255</v>
      </c>
      <c r="F412" s="139" t="s">
        <v>294</v>
      </c>
      <c r="G412" s="139" t="s">
        <v>507</v>
      </c>
      <c r="H412" t="s">
        <v>289</v>
      </c>
      <c r="I412" s="140">
        <v>41799</v>
      </c>
    </row>
    <row r="413" spans="1:9" x14ac:dyDescent="0.25">
      <c r="A413" t="s">
        <v>328</v>
      </c>
      <c r="B413" t="s">
        <v>329</v>
      </c>
      <c r="C413" t="s">
        <v>330</v>
      </c>
      <c r="D413" t="s">
        <v>290</v>
      </c>
      <c r="E413" t="s">
        <v>255</v>
      </c>
      <c r="F413" s="139" t="s">
        <v>294</v>
      </c>
      <c r="G413" s="139" t="s">
        <v>517</v>
      </c>
      <c r="H413" t="s">
        <v>289</v>
      </c>
      <c r="I413" s="140">
        <v>41799</v>
      </c>
    </row>
    <row r="414" spans="1:9" x14ac:dyDescent="0.25">
      <c r="A414" t="s">
        <v>422</v>
      </c>
      <c r="B414" t="s">
        <v>521</v>
      </c>
      <c r="C414" t="s">
        <v>522</v>
      </c>
      <c r="D414" t="s">
        <v>290</v>
      </c>
      <c r="E414" t="s">
        <v>326</v>
      </c>
      <c r="F414" s="139" t="s">
        <v>294</v>
      </c>
      <c r="G414" s="139" t="s">
        <v>523</v>
      </c>
      <c r="H414" t="s">
        <v>289</v>
      </c>
      <c r="I414" s="140">
        <v>41844</v>
      </c>
    </row>
    <row r="415" spans="1:9" x14ac:dyDescent="0.25">
      <c r="A415" t="s">
        <v>442</v>
      </c>
      <c r="B415" t="s">
        <v>525</v>
      </c>
      <c r="C415" t="s">
        <v>526</v>
      </c>
      <c r="D415" t="s">
        <v>290</v>
      </c>
      <c r="E415" t="s">
        <v>255</v>
      </c>
      <c r="F415" s="139" t="s">
        <v>294</v>
      </c>
      <c r="G415" s="139" t="s">
        <v>528</v>
      </c>
      <c r="H415" t="s">
        <v>289</v>
      </c>
      <c r="I415" s="140">
        <v>41827</v>
      </c>
    </row>
    <row r="416" spans="1:9" x14ac:dyDescent="0.25">
      <c r="A416" t="s">
        <v>442</v>
      </c>
      <c r="B416" t="s">
        <v>533</v>
      </c>
      <c r="C416" t="s">
        <v>534</v>
      </c>
      <c r="D416" t="s">
        <v>290</v>
      </c>
      <c r="E416" t="s">
        <v>326</v>
      </c>
      <c r="F416" s="139" t="s">
        <v>294</v>
      </c>
      <c r="G416" s="139" t="s">
        <v>536</v>
      </c>
      <c r="H416" t="s">
        <v>289</v>
      </c>
      <c r="I416" s="140">
        <v>41822</v>
      </c>
    </row>
    <row r="417" spans="1:9" x14ac:dyDescent="0.25">
      <c r="A417" t="s">
        <v>392</v>
      </c>
      <c r="B417" t="s">
        <v>538</v>
      </c>
      <c r="C417" t="s">
        <v>539</v>
      </c>
      <c r="D417" t="s">
        <v>290</v>
      </c>
      <c r="E417" t="s">
        <v>255</v>
      </c>
      <c r="F417" s="139" t="s">
        <v>294</v>
      </c>
      <c r="G417" s="139" t="s">
        <v>541</v>
      </c>
      <c r="H417" t="s">
        <v>289</v>
      </c>
      <c r="I417" s="140">
        <v>41821</v>
      </c>
    </row>
    <row r="418" spans="1:9" x14ac:dyDescent="0.25">
      <c r="A418" t="s">
        <v>322</v>
      </c>
      <c r="B418" t="s">
        <v>323</v>
      </c>
      <c r="C418" t="s">
        <v>543</v>
      </c>
      <c r="D418" t="s">
        <v>290</v>
      </c>
      <c r="E418" t="s">
        <v>255</v>
      </c>
      <c r="F418" s="139" t="s">
        <v>294</v>
      </c>
      <c r="G418" s="139" t="s">
        <v>546</v>
      </c>
      <c r="H418" t="s">
        <v>450</v>
      </c>
      <c r="I418" s="140">
        <v>41821</v>
      </c>
    </row>
    <row r="419" spans="1:9" x14ac:dyDescent="0.25">
      <c r="A419" t="s">
        <v>322</v>
      </c>
      <c r="B419" t="s">
        <v>323</v>
      </c>
      <c r="C419" t="s">
        <v>324</v>
      </c>
      <c r="D419" t="s">
        <v>325</v>
      </c>
      <c r="E419" t="s">
        <v>326</v>
      </c>
      <c r="F419" s="139" t="s">
        <v>294</v>
      </c>
      <c r="G419" s="139" t="s">
        <v>547</v>
      </c>
      <c r="H419" t="s">
        <v>289</v>
      </c>
      <c r="I419" s="140">
        <v>41821</v>
      </c>
    </row>
    <row r="420" spans="1:9" x14ac:dyDescent="0.25">
      <c r="A420" t="s">
        <v>322</v>
      </c>
      <c r="B420" t="s">
        <v>557</v>
      </c>
      <c r="C420" t="s">
        <v>558</v>
      </c>
      <c r="D420" t="s">
        <v>290</v>
      </c>
      <c r="E420" t="s">
        <v>326</v>
      </c>
      <c r="F420" s="139" t="s">
        <v>294</v>
      </c>
      <c r="G420" s="139" t="s">
        <v>560</v>
      </c>
      <c r="H420" t="s">
        <v>289</v>
      </c>
      <c r="I420" s="140">
        <v>41841</v>
      </c>
    </row>
    <row r="421" spans="1:9" x14ac:dyDescent="0.25">
      <c r="A421" t="s">
        <v>328</v>
      </c>
      <c r="B421" t="s">
        <v>329</v>
      </c>
      <c r="C421" t="s">
        <v>330</v>
      </c>
      <c r="D421" t="s">
        <v>290</v>
      </c>
      <c r="E421" t="s">
        <v>326</v>
      </c>
      <c r="F421" s="139" t="s">
        <v>294</v>
      </c>
      <c r="G421" s="139" t="s">
        <v>579</v>
      </c>
      <c r="H421" t="s">
        <v>289</v>
      </c>
      <c r="I421" s="140">
        <v>41835</v>
      </c>
    </row>
    <row r="422" spans="1:9" x14ac:dyDescent="0.25">
      <c r="A422" t="s">
        <v>328</v>
      </c>
      <c r="B422" t="s">
        <v>329</v>
      </c>
      <c r="C422" t="s">
        <v>330</v>
      </c>
      <c r="D422" t="s">
        <v>290</v>
      </c>
      <c r="E422" t="s">
        <v>255</v>
      </c>
      <c r="F422" s="139" t="s">
        <v>294</v>
      </c>
      <c r="G422" s="139" t="s">
        <v>591</v>
      </c>
      <c r="H422" t="s">
        <v>289</v>
      </c>
      <c r="I422" s="140">
        <v>41827</v>
      </c>
    </row>
    <row r="423" spans="1:9" x14ac:dyDescent="0.25">
      <c r="A423" t="s">
        <v>296</v>
      </c>
      <c r="B423" t="s">
        <v>592</v>
      </c>
      <c r="C423" t="s">
        <v>593</v>
      </c>
      <c r="D423" t="s">
        <v>290</v>
      </c>
      <c r="E423" t="s">
        <v>255</v>
      </c>
      <c r="F423" s="139" t="s">
        <v>294</v>
      </c>
      <c r="G423" s="139" t="s">
        <v>595</v>
      </c>
      <c r="H423" t="s">
        <v>289</v>
      </c>
      <c r="I423" s="140">
        <v>41855</v>
      </c>
    </row>
    <row r="424" spans="1:9" x14ac:dyDescent="0.25">
      <c r="A424" t="s">
        <v>296</v>
      </c>
      <c r="B424" t="s">
        <v>592</v>
      </c>
      <c r="C424" t="s">
        <v>593</v>
      </c>
      <c r="D424" t="s">
        <v>290</v>
      </c>
      <c r="E424" t="s">
        <v>255</v>
      </c>
      <c r="F424" s="139" t="s">
        <v>294</v>
      </c>
      <c r="G424" s="139" t="s">
        <v>597</v>
      </c>
      <c r="H424" t="s">
        <v>289</v>
      </c>
      <c r="I424" s="140">
        <v>41855</v>
      </c>
    </row>
    <row r="425" spans="1:9" x14ac:dyDescent="0.25">
      <c r="A425" t="s">
        <v>422</v>
      </c>
      <c r="B425" t="s">
        <v>519</v>
      </c>
      <c r="C425" t="s">
        <v>520</v>
      </c>
      <c r="D425" t="s">
        <v>290</v>
      </c>
      <c r="E425" t="s">
        <v>255</v>
      </c>
      <c r="F425" s="139" t="s">
        <v>294</v>
      </c>
      <c r="G425" s="139" t="s">
        <v>598</v>
      </c>
      <c r="H425" t="s">
        <v>289</v>
      </c>
      <c r="I425" s="140">
        <v>41855</v>
      </c>
    </row>
    <row r="426" spans="1:9" x14ac:dyDescent="0.25">
      <c r="A426" t="s">
        <v>296</v>
      </c>
      <c r="B426" t="s">
        <v>297</v>
      </c>
      <c r="C426" t="s">
        <v>298</v>
      </c>
      <c r="D426" t="s">
        <v>290</v>
      </c>
      <c r="E426" t="s">
        <v>255</v>
      </c>
      <c r="F426" s="139" t="s">
        <v>294</v>
      </c>
      <c r="G426" s="139" t="s">
        <v>606</v>
      </c>
      <c r="H426" t="s">
        <v>289</v>
      </c>
      <c r="I426" s="140">
        <v>41876</v>
      </c>
    </row>
    <row r="427" spans="1:9" x14ac:dyDescent="0.25">
      <c r="A427" t="s">
        <v>422</v>
      </c>
      <c r="B427" t="s">
        <v>607</v>
      </c>
      <c r="C427" t="s">
        <v>608</v>
      </c>
      <c r="D427" t="s">
        <v>290</v>
      </c>
      <c r="E427" t="s">
        <v>255</v>
      </c>
      <c r="F427" s="139" t="s">
        <v>294</v>
      </c>
      <c r="G427" s="139" t="s">
        <v>612</v>
      </c>
      <c r="H427" t="s">
        <v>289</v>
      </c>
      <c r="I427" s="140">
        <v>41862</v>
      </c>
    </row>
    <row r="428" spans="1:9" x14ac:dyDescent="0.25">
      <c r="A428" t="s">
        <v>422</v>
      </c>
      <c r="B428" t="s">
        <v>521</v>
      </c>
      <c r="C428" t="s">
        <v>522</v>
      </c>
      <c r="D428" t="s">
        <v>290</v>
      </c>
      <c r="E428" t="s">
        <v>326</v>
      </c>
      <c r="F428" s="139" t="s">
        <v>294</v>
      </c>
      <c r="G428" s="139" t="s">
        <v>614</v>
      </c>
      <c r="H428" t="s">
        <v>289</v>
      </c>
      <c r="I428" s="140">
        <v>41869</v>
      </c>
    </row>
    <row r="429" spans="1:9" x14ac:dyDescent="0.25">
      <c r="A429" t="s">
        <v>422</v>
      </c>
      <c r="B429" t="s">
        <v>521</v>
      </c>
      <c r="C429" t="s">
        <v>522</v>
      </c>
      <c r="D429" t="s">
        <v>290</v>
      </c>
      <c r="E429" t="s">
        <v>326</v>
      </c>
      <c r="F429" s="139" t="s">
        <v>294</v>
      </c>
      <c r="G429" s="139" t="s">
        <v>615</v>
      </c>
      <c r="H429" t="s">
        <v>289</v>
      </c>
      <c r="I429" s="140">
        <v>41869</v>
      </c>
    </row>
    <row r="430" spans="1:9" x14ac:dyDescent="0.25">
      <c r="A430" t="s">
        <v>422</v>
      </c>
      <c r="B430" t="s">
        <v>521</v>
      </c>
      <c r="C430" t="s">
        <v>522</v>
      </c>
      <c r="D430" t="s">
        <v>290</v>
      </c>
      <c r="E430" t="s">
        <v>326</v>
      </c>
      <c r="F430" s="139" t="s">
        <v>294</v>
      </c>
      <c r="G430" s="139" t="s">
        <v>616</v>
      </c>
      <c r="H430" t="s">
        <v>289</v>
      </c>
      <c r="I430" s="140">
        <v>41869</v>
      </c>
    </row>
    <row r="431" spans="1:9" x14ac:dyDescent="0.25">
      <c r="A431" t="s">
        <v>422</v>
      </c>
      <c r="B431" t="s">
        <v>620</v>
      </c>
      <c r="C431" t="s">
        <v>621</v>
      </c>
      <c r="D431" t="s">
        <v>290</v>
      </c>
      <c r="E431" t="s">
        <v>326</v>
      </c>
      <c r="F431" s="139" t="s">
        <v>294</v>
      </c>
      <c r="G431" s="139" t="s">
        <v>624</v>
      </c>
      <c r="H431" t="s">
        <v>289</v>
      </c>
      <c r="I431" s="140">
        <v>41862</v>
      </c>
    </row>
    <row r="432" spans="1:9" x14ac:dyDescent="0.25">
      <c r="A432" t="s">
        <v>422</v>
      </c>
      <c r="B432" t="s">
        <v>620</v>
      </c>
      <c r="C432" t="s">
        <v>621</v>
      </c>
      <c r="D432" t="s">
        <v>290</v>
      </c>
      <c r="E432" t="s">
        <v>326</v>
      </c>
      <c r="F432" s="139" t="s">
        <v>294</v>
      </c>
      <c r="G432" s="139" t="s">
        <v>625</v>
      </c>
      <c r="H432" t="s">
        <v>289</v>
      </c>
      <c r="I432" s="140">
        <v>41862</v>
      </c>
    </row>
    <row r="433" spans="1:9" x14ac:dyDescent="0.25">
      <c r="A433" t="s">
        <v>328</v>
      </c>
      <c r="B433" t="s">
        <v>380</v>
      </c>
      <c r="C433" t="s">
        <v>381</v>
      </c>
      <c r="D433" t="s">
        <v>290</v>
      </c>
      <c r="E433" t="s">
        <v>326</v>
      </c>
      <c r="F433" s="139" t="s">
        <v>294</v>
      </c>
      <c r="G433" s="139" t="s">
        <v>632</v>
      </c>
      <c r="H433" t="s">
        <v>289</v>
      </c>
      <c r="I433" s="140">
        <v>41869</v>
      </c>
    </row>
    <row r="434" spans="1:9" x14ac:dyDescent="0.25">
      <c r="A434" t="s">
        <v>328</v>
      </c>
      <c r="B434" t="s">
        <v>380</v>
      </c>
      <c r="C434" t="s">
        <v>381</v>
      </c>
      <c r="D434" t="s">
        <v>290</v>
      </c>
      <c r="E434" t="s">
        <v>255</v>
      </c>
      <c r="F434" s="139" t="s">
        <v>294</v>
      </c>
      <c r="G434" s="139" t="s">
        <v>633</v>
      </c>
      <c r="H434" t="s">
        <v>289</v>
      </c>
      <c r="I434" s="140">
        <v>41869</v>
      </c>
    </row>
    <row r="435" spans="1:9" x14ac:dyDescent="0.25">
      <c r="A435" t="s">
        <v>442</v>
      </c>
      <c r="B435" t="s">
        <v>493</v>
      </c>
      <c r="C435" t="s">
        <v>494</v>
      </c>
      <c r="D435" t="s">
        <v>290</v>
      </c>
      <c r="E435" t="s">
        <v>326</v>
      </c>
      <c r="F435" s="139" t="s">
        <v>294</v>
      </c>
      <c r="G435" s="139" t="s">
        <v>637</v>
      </c>
      <c r="H435" t="s">
        <v>289</v>
      </c>
      <c r="I435" s="140">
        <v>41869</v>
      </c>
    </row>
    <row r="436" spans="1:9" x14ac:dyDescent="0.25">
      <c r="A436" t="s">
        <v>442</v>
      </c>
      <c r="B436" t="s">
        <v>493</v>
      </c>
      <c r="C436" t="s">
        <v>494</v>
      </c>
      <c r="D436" t="s">
        <v>290</v>
      </c>
      <c r="E436" t="s">
        <v>326</v>
      </c>
      <c r="F436" s="139" t="s">
        <v>294</v>
      </c>
      <c r="G436" s="139" t="s">
        <v>638</v>
      </c>
      <c r="H436" t="s">
        <v>289</v>
      </c>
      <c r="I436" s="140">
        <v>41869</v>
      </c>
    </row>
    <row r="437" spans="1:9" x14ac:dyDescent="0.25">
      <c r="A437" t="s">
        <v>296</v>
      </c>
      <c r="B437" t="s">
        <v>320</v>
      </c>
      <c r="C437" t="s">
        <v>639</v>
      </c>
      <c r="D437" t="s">
        <v>290</v>
      </c>
      <c r="E437" t="s">
        <v>255</v>
      </c>
      <c r="F437" s="139" t="s">
        <v>294</v>
      </c>
      <c r="G437" s="139" t="s">
        <v>640</v>
      </c>
      <c r="H437" t="s">
        <v>289</v>
      </c>
      <c r="I437" s="140">
        <v>41893</v>
      </c>
    </row>
    <row r="438" spans="1:9" x14ac:dyDescent="0.25">
      <c r="A438" t="s">
        <v>392</v>
      </c>
      <c r="B438" t="s">
        <v>566</v>
      </c>
      <c r="C438" t="s">
        <v>643</v>
      </c>
      <c r="D438" t="s">
        <v>290</v>
      </c>
      <c r="E438" t="s">
        <v>255</v>
      </c>
      <c r="F438" s="139" t="s">
        <v>294</v>
      </c>
      <c r="G438" s="139" t="s">
        <v>645</v>
      </c>
      <c r="H438" t="s">
        <v>289</v>
      </c>
      <c r="I438" s="140">
        <v>41890</v>
      </c>
    </row>
    <row r="439" spans="1:9" x14ac:dyDescent="0.25">
      <c r="A439" t="s">
        <v>392</v>
      </c>
      <c r="B439" t="s">
        <v>566</v>
      </c>
      <c r="C439" t="s">
        <v>643</v>
      </c>
      <c r="D439" t="s">
        <v>290</v>
      </c>
      <c r="E439" t="s">
        <v>255</v>
      </c>
      <c r="F439" s="139" t="s">
        <v>294</v>
      </c>
      <c r="G439" s="139" t="s">
        <v>646</v>
      </c>
      <c r="H439" t="s">
        <v>289</v>
      </c>
      <c r="I439" s="140">
        <v>41890</v>
      </c>
    </row>
    <row r="440" spans="1:9" x14ac:dyDescent="0.25">
      <c r="A440" t="s">
        <v>442</v>
      </c>
      <c r="B440" t="s">
        <v>525</v>
      </c>
      <c r="C440" t="s">
        <v>655</v>
      </c>
      <c r="D440" t="s">
        <v>290</v>
      </c>
      <c r="E440" t="s">
        <v>326</v>
      </c>
      <c r="F440" s="139" t="s">
        <v>294</v>
      </c>
      <c r="G440" s="139" t="s">
        <v>657</v>
      </c>
      <c r="H440" t="s">
        <v>289</v>
      </c>
      <c r="I440" s="140">
        <v>41887</v>
      </c>
    </row>
    <row r="441" spans="1:9" x14ac:dyDescent="0.25">
      <c r="A441" t="s">
        <v>442</v>
      </c>
      <c r="B441" t="s">
        <v>525</v>
      </c>
      <c r="C441" t="s">
        <v>655</v>
      </c>
      <c r="D441" t="s">
        <v>290</v>
      </c>
      <c r="E441" t="s">
        <v>326</v>
      </c>
      <c r="F441" s="139" t="s">
        <v>294</v>
      </c>
      <c r="G441" s="139" t="s">
        <v>658</v>
      </c>
      <c r="H441" t="s">
        <v>450</v>
      </c>
      <c r="I441" s="140">
        <v>41887</v>
      </c>
    </row>
    <row r="442" spans="1:9" x14ac:dyDescent="0.25">
      <c r="A442" t="s">
        <v>322</v>
      </c>
      <c r="B442" t="s">
        <v>665</v>
      </c>
      <c r="C442" t="s">
        <v>666</v>
      </c>
      <c r="D442" t="s">
        <v>290</v>
      </c>
      <c r="E442" t="s">
        <v>326</v>
      </c>
      <c r="F442" s="139" t="s">
        <v>294</v>
      </c>
      <c r="G442" s="139" t="s">
        <v>668</v>
      </c>
      <c r="H442" t="s">
        <v>289</v>
      </c>
      <c r="I442" s="140">
        <v>41883</v>
      </c>
    </row>
    <row r="443" spans="1:9" x14ac:dyDescent="0.25">
      <c r="A443" t="s">
        <v>285</v>
      </c>
      <c r="B443" t="s">
        <v>286</v>
      </c>
      <c r="C443" t="s">
        <v>287</v>
      </c>
      <c r="D443" t="s">
        <v>290</v>
      </c>
      <c r="E443" t="s">
        <v>255</v>
      </c>
      <c r="F443" s="139" t="s">
        <v>294</v>
      </c>
      <c r="G443" s="139" t="s">
        <v>673</v>
      </c>
      <c r="H443" t="s">
        <v>289</v>
      </c>
      <c r="I443" s="140">
        <v>41932</v>
      </c>
    </row>
    <row r="444" spans="1:9" x14ac:dyDescent="0.25">
      <c r="A444" t="s">
        <v>285</v>
      </c>
      <c r="B444" t="s">
        <v>286</v>
      </c>
      <c r="C444" t="s">
        <v>287</v>
      </c>
      <c r="D444" t="s">
        <v>290</v>
      </c>
      <c r="E444" t="s">
        <v>255</v>
      </c>
      <c r="F444" s="139" t="s">
        <v>294</v>
      </c>
      <c r="G444" s="139" t="s">
        <v>674</v>
      </c>
      <c r="H444" t="s">
        <v>289</v>
      </c>
      <c r="I444" s="140">
        <v>41932</v>
      </c>
    </row>
    <row r="445" spans="1:9" x14ac:dyDescent="0.25">
      <c r="A445" t="s">
        <v>285</v>
      </c>
      <c r="B445" t="s">
        <v>366</v>
      </c>
      <c r="C445" t="s">
        <v>689</v>
      </c>
      <c r="D445" t="s">
        <v>290</v>
      </c>
      <c r="E445" t="s">
        <v>255</v>
      </c>
      <c r="F445" s="139" t="s">
        <v>294</v>
      </c>
      <c r="G445" s="139" t="s">
        <v>691</v>
      </c>
      <c r="H445" t="s">
        <v>289</v>
      </c>
      <c r="I445" s="140">
        <v>41925</v>
      </c>
    </row>
    <row r="446" spans="1:9" x14ac:dyDescent="0.25">
      <c r="A446" t="s">
        <v>442</v>
      </c>
      <c r="B446" t="s">
        <v>443</v>
      </c>
      <c r="C446" t="s">
        <v>693</v>
      </c>
      <c r="D446" t="s">
        <v>290</v>
      </c>
      <c r="E446" t="s">
        <v>255</v>
      </c>
      <c r="F446" s="139" t="s">
        <v>294</v>
      </c>
      <c r="G446" s="139" t="s">
        <v>694</v>
      </c>
      <c r="H446" t="s">
        <v>289</v>
      </c>
      <c r="I446" s="140">
        <v>41925</v>
      </c>
    </row>
    <row r="447" spans="1:9" x14ac:dyDescent="0.25">
      <c r="A447" t="s">
        <v>296</v>
      </c>
      <c r="B447" t="s">
        <v>470</v>
      </c>
      <c r="C447" t="s">
        <v>698</v>
      </c>
      <c r="D447" t="s">
        <v>290</v>
      </c>
      <c r="E447" t="s">
        <v>255</v>
      </c>
      <c r="F447" s="139" t="s">
        <v>294</v>
      </c>
      <c r="G447" s="139" t="s">
        <v>700</v>
      </c>
      <c r="H447" t="s">
        <v>289</v>
      </c>
      <c r="I447" s="140">
        <v>41932</v>
      </c>
    </row>
    <row r="448" spans="1:9" x14ac:dyDescent="0.25">
      <c r="A448" t="s">
        <v>296</v>
      </c>
      <c r="B448" t="s">
        <v>470</v>
      </c>
      <c r="C448" t="s">
        <v>698</v>
      </c>
      <c r="D448" t="s">
        <v>290</v>
      </c>
      <c r="E448" t="s">
        <v>255</v>
      </c>
      <c r="F448" s="139" t="s">
        <v>294</v>
      </c>
      <c r="G448" s="139" t="s">
        <v>701</v>
      </c>
      <c r="H448" t="s">
        <v>289</v>
      </c>
      <c r="I448" s="140">
        <v>41932</v>
      </c>
    </row>
    <row r="449" spans="1:9" x14ac:dyDescent="0.25">
      <c r="A449" t="s">
        <v>296</v>
      </c>
      <c r="B449" t="s">
        <v>470</v>
      </c>
      <c r="C449" t="s">
        <v>698</v>
      </c>
      <c r="D449" t="s">
        <v>290</v>
      </c>
      <c r="E449" t="s">
        <v>255</v>
      </c>
      <c r="F449" s="139" t="s">
        <v>294</v>
      </c>
      <c r="G449" s="139" t="s">
        <v>702</v>
      </c>
      <c r="H449" t="s">
        <v>289</v>
      </c>
      <c r="I449" s="140">
        <v>41932</v>
      </c>
    </row>
    <row r="450" spans="1:9" x14ac:dyDescent="0.25">
      <c r="A450" t="s">
        <v>422</v>
      </c>
      <c r="B450" t="s">
        <v>707</v>
      </c>
      <c r="C450" t="s">
        <v>708</v>
      </c>
      <c r="D450" t="s">
        <v>290</v>
      </c>
      <c r="E450" t="s">
        <v>255</v>
      </c>
      <c r="F450" s="139" t="s">
        <v>294</v>
      </c>
      <c r="G450" s="139" t="s">
        <v>710</v>
      </c>
      <c r="H450" t="s">
        <v>289</v>
      </c>
      <c r="I450" s="140">
        <v>41918</v>
      </c>
    </row>
    <row r="451" spans="1:9" x14ac:dyDescent="0.25">
      <c r="A451" t="s">
        <v>422</v>
      </c>
      <c r="B451" t="s">
        <v>707</v>
      </c>
      <c r="C451" t="s">
        <v>708</v>
      </c>
      <c r="D451" t="s">
        <v>290</v>
      </c>
      <c r="E451" t="s">
        <v>255</v>
      </c>
      <c r="F451" s="139" t="s">
        <v>294</v>
      </c>
      <c r="G451" s="139" t="s">
        <v>711</v>
      </c>
      <c r="H451" t="s">
        <v>289</v>
      </c>
      <c r="I451" s="140">
        <v>41918</v>
      </c>
    </row>
    <row r="452" spans="1:9" x14ac:dyDescent="0.25">
      <c r="A452" t="s">
        <v>422</v>
      </c>
      <c r="B452" t="s">
        <v>707</v>
      </c>
      <c r="C452" t="s">
        <v>708</v>
      </c>
      <c r="D452" t="s">
        <v>290</v>
      </c>
      <c r="E452" t="s">
        <v>255</v>
      </c>
      <c r="F452" s="139" t="s">
        <v>294</v>
      </c>
      <c r="G452" s="139" t="s">
        <v>712</v>
      </c>
      <c r="H452" t="s">
        <v>289</v>
      </c>
      <c r="I452" s="140">
        <v>41918</v>
      </c>
    </row>
    <row r="453" spans="1:9" x14ac:dyDescent="0.25">
      <c r="A453" t="s">
        <v>422</v>
      </c>
      <c r="B453" t="s">
        <v>707</v>
      </c>
      <c r="C453" t="s">
        <v>708</v>
      </c>
      <c r="D453" t="s">
        <v>290</v>
      </c>
      <c r="E453" t="s">
        <v>255</v>
      </c>
      <c r="F453" s="139" t="s">
        <v>294</v>
      </c>
      <c r="G453" s="139" t="s">
        <v>713</v>
      </c>
      <c r="H453" t="s">
        <v>289</v>
      </c>
      <c r="I453" s="140">
        <v>41918</v>
      </c>
    </row>
    <row r="454" spans="1:9" x14ac:dyDescent="0.25">
      <c r="A454" t="s">
        <v>285</v>
      </c>
      <c r="B454" t="s">
        <v>726</v>
      </c>
      <c r="C454" t="s">
        <v>727</v>
      </c>
      <c r="D454" t="s">
        <v>290</v>
      </c>
      <c r="E454" t="s">
        <v>255</v>
      </c>
      <c r="F454" s="139" t="s">
        <v>294</v>
      </c>
      <c r="G454" s="139" t="s">
        <v>729</v>
      </c>
      <c r="H454" t="s">
        <v>730</v>
      </c>
      <c r="I454" s="140">
        <v>41946</v>
      </c>
    </row>
    <row r="455" spans="1:9" x14ac:dyDescent="0.25">
      <c r="A455" t="s">
        <v>285</v>
      </c>
      <c r="B455" t="s">
        <v>286</v>
      </c>
      <c r="C455" t="s">
        <v>287</v>
      </c>
      <c r="D455" t="s">
        <v>290</v>
      </c>
      <c r="E455" t="s">
        <v>255</v>
      </c>
      <c r="F455" s="139" t="s">
        <v>294</v>
      </c>
      <c r="G455" s="139" t="s">
        <v>735</v>
      </c>
      <c r="H455" t="s">
        <v>289</v>
      </c>
      <c r="I455" s="140">
        <v>41953</v>
      </c>
    </row>
    <row r="456" spans="1:9" x14ac:dyDescent="0.25">
      <c r="A456" t="s">
        <v>285</v>
      </c>
      <c r="B456" t="s">
        <v>286</v>
      </c>
      <c r="C456" t="s">
        <v>287</v>
      </c>
      <c r="D456" t="s">
        <v>290</v>
      </c>
      <c r="E456" t="s">
        <v>255</v>
      </c>
      <c r="F456" s="139" t="s">
        <v>294</v>
      </c>
      <c r="G456" s="139" t="s">
        <v>736</v>
      </c>
      <c r="H456" t="s">
        <v>289</v>
      </c>
      <c r="I456" s="140">
        <v>41953</v>
      </c>
    </row>
    <row r="457" spans="1:9" x14ac:dyDescent="0.25">
      <c r="A457" t="s">
        <v>285</v>
      </c>
      <c r="B457" t="s">
        <v>286</v>
      </c>
      <c r="C457" t="s">
        <v>287</v>
      </c>
      <c r="D457" t="s">
        <v>290</v>
      </c>
      <c r="E457" t="s">
        <v>255</v>
      </c>
      <c r="F457" s="139" t="s">
        <v>294</v>
      </c>
      <c r="G457" s="139" t="s">
        <v>737</v>
      </c>
      <c r="H457" t="s">
        <v>289</v>
      </c>
      <c r="I457" s="140">
        <v>41953</v>
      </c>
    </row>
    <row r="458" spans="1:9" x14ac:dyDescent="0.25">
      <c r="A458" t="s">
        <v>296</v>
      </c>
      <c r="B458" t="s">
        <v>297</v>
      </c>
      <c r="C458" t="s">
        <v>298</v>
      </c>
      <c r="D458" t="s">
        <v>290</v>
      </c>
      <c r="E458" t="s">
        <v>255</v>
      </c>
      <c r="F458" s="139" t="s">
        <v>294</v>
      </c>
      <c r="G458" s="139" t="s">
        <v>757</v>
      </c>
      <c r="H458" t="s">
        <v>289</v>
      </c>
      <c r="I458" s="140">
        <v>41967</v>
      </c>
    </row>
    <row r="459" spans="1:9" x14ac:dyDescent="0.25">
      <c r="A459" t="s">
        <v>296</v>
      </c>
      <c r="B459" t="s">
        <v>297</v>
      </c>
      <c r="C459" t="s">
        <v>298</v>
      </c>
      <c r="D459" t="s">
        <v>290</v>
      </c>
      <c r="E459" t="s">
        <v>255</v>
      </c>
      <c r="F459" s="139" t="s">
        <v>294</v>
      </c>
      <c r="G459" s="139" t="s">
        <v>759</v>
      </c>
      <c r="H459" t="s">
        <v>289</v>
      </c>
      <c r="I459" s="140">
        <v>41967</v>
      </c>
    </row>
    <row r="460" spans="1:9" x14ac:dyDescent="0.25">
      <c r="A460" t="s">
        <v>296</v>
      </c>
      <c r="B460" t="s">
        <v>297</v>
      </c>
      <c r="C460" t="s">
        <v>298</v>
      </c>
      <c r="D460" t="s">
        <v>290</v>
      </c>
      <c r="E460" t="s">
        <v>255</v>
      </c>
      <c r="F460" s="139" t="s">
        <v>294</v>
      </c>
      <c r="G460" s="139" t="s">
        <v>760</v>
      </c>
      <c r="H460" t="s">
        <v>289</v>
      </c>
      <c r="I460" s="140">
        <v>41967</v>
      </c>
    </row>
    <row r="461" spans="1:9" x14ac:dyDescent="0.25">
      <c r="A461" t="s">
        <v>442</v>
      </c>
      <c r="B461" t="s">
        <v>761</v>
      </c>
      <c r="C461" t="s">
        <v>762</v>
      </c>
      <c r="D461" t="s">
        <v>290</v>
      </c>
      <c r="E461" t="s">
        <v>255</v>
      </c>
      <c r="F461" s="139" t="s">
        <v>294</v>
      </c>
      <c r="G461" s="139" t="s">
        <v>766</v>
      </c>
      <c r="H461" t="s">
        <v>450</v>
      </c>
      <c r="I461" s="140">
        <v>41953</v>
      </c>
    </row>
    <row r="462" spans="1:9" x14ac:dyDescent="0.25">
      <c r="A462" t="s">
        <v>442</v>
      </c>
      <c r="B462" t="s">
        <v>761</v>
      </c>
      <c r="C462" t="s">
        <v>762</v>
      </c>
      <c r="D462" t="s">
        <v>290</v>
      </c>
      <c r="E462" t="s">
        <v>255</v>
      </c>
      <c r="F462" s="139" t="s">
        <v>294</v>
      </c>
      <c r="G462" s="139" t="s">
        <v>767</v>
      </c>
      <c r="H462" t="s">
        <v>450</v>
      </c>
      <c r="I462" s="140">
        <v>41953</v>
      </c>
    </row>
    <row r="463" spans="1:9" x14ac:dyDescent="0.25">
      <c r="A463" t="s">
        <v>442</v>
      </c>
      <c r="B463" t="s">
        <v>761</v>
      </c>
      <c r="C463" t="s">
        <v>764</v>
      </c>
      <c r="D463" t="s">
        <v>290</v>
      </c>
      <c r="E463" t="s">
        <v>255</v>
      </c>
      <c r="F463" s="139" t="s">
        <v>294</v>
      </c>
      <c r="G463" s="139" t="s">
        <v>768</v>
      </c>
      <c r="H463" t="s">
        <v>289</v>
      </c>
      <c r="I463" s="140">
        <v>41960</v>
      </c>
    </row>
    <row r="464" spans="1:9" x14ac:dyDescent="0.25">
      <c r="A464" t="s">
        <v>442</v>
      </c>
      <c r="B464" t="s">
        <v>761</v>
      </c>
      <c r="C464" t="s">
        <v>764</v>
      </c>
      <c r="D464" t="s">
        <v>325</v>
      </c>
      <c r="E464" t="s">
        <v>255</v>
      </c>
      <c r="F464" s="139" t="s">
        <v>294</v>
      </c>
      <c r="G464" s="139" t="s">
        <v>769</v>
      </c>
      <c r="H464" t="s">
        <v>289</v>
      </c>
      <c r="I464" s="140">
        <v>41960</v>
      </c>
    </row>
    <row r="465" spans="1:9" x14ac:dyDescent="0.25">
      <c r="A465" t="s">
        <v>328</v>
      </c>
      <c r="B465" t="s">
        <v>380</v>
      </c>
      <c r="C465" t="s">
        <v>381</v>
      </c>
      <c r="D465" t="s">
        <v>325</v>
      </c>
      <c r="E465" t="s">
        <v>255</v>
      </c>
      <c r="F465" s="139" t="s">
        <v>294</v>
      </c>
      <c r="G465" s="139" t="s">
        <v>776</v>
      </c>
      <c r="H465" t="s">
        <v>289</v>
      </c>
      <c r="I465" s="140">
        <v>41953</v>
      </c>
    </row>
    <row r="466" spans="1:9" x14ac:dyDescent="0.25">
      <c r="A466" t="s">
        <v>285</v>
      </c>
      <c r="B466" t="s">
        <v>653</v>
      </c>
      <c r="C466" t="s">
        <v>786</v>
      </c>
      <c r="D466" t="s">
        <v>290</v>
      </c>
      <c r="E466" t="s">
        <v>255</v>
      </c>
      <c r="F466" s="139" t="s">
        <v>294</v>
      </c>
      <c r="G466" s="139" t="s">
        <v>788</v>
      </c>
      <c r="H466" t="s">
        <v>289</v>
      </c>
      <c r="I466" s="140">
        <v>41988</v>
      </c>
    </row>
    <row r="467" spans="1:9" x14ac:dyDescent="0.25">
      <c r="A467" t="s">
        <v>285</v>
      </c>
      <c r="B467" t="s">
        <v>653</v>
      </c>
      <c r="C467" t="s">
        <v>786</v>
      </c>
      <c r="D467" t="s">
        <v>290</v>
      </c>
      <c r="E467" t="s">
        <v>255</v>
      </c>
      <c r="F467" s="139" t="s">
        <v>294</v>
      </c>
      <c r="G467" s="139" t="s">
        <v>789</v>
      </c>
      <c r="H467" t="s">
        <v>289</v>
      </c>
      <c r="I467" s="140">
        <v>41981</v>
      </c>
    </row>
    <row r="468" spans="1:9" x14ac:dyDescent="0.25">
      <c r="A468" t="s">
        <v>296</v>
      </c>
      <c r="B468" t="s">
        <v>297</v>
      </c>
      <c r="C468" t="s">
        <v>298</v>
      </c>
      <c r="D468" t="s">
        <v>290</v>
      </c>
      <c r="E468" t="s">
        <v>255</v>
      </c>
      <c r="F468" s="139" t="s">
        <v>294</v>
      </c>
      <c r="G468" s="139" t="s">
        <v>790</v>
      </c>
      <c r="H468" t="s">
        <v>450</v>
      </c>
      <c r="I468" s="140">
        <v>41974</v>
      </c>
    </row>
    <row r="469" spans="1:9" x14ac:dyDescent="0.25">
      <c r="A469" t="s">
        <v>285</v>
      </c>
      <c r="B469" t="s">
        <v>366</v>
      </c>
      <c r="C469" t="s">
        <v>367</v>
      </c>
      <c r="D469" t="s">
        <v>290</v>
      </c>
      <c r="E469" t="s">
        <v>255</v>
      </c>
      <c r="F469" s="139" t="s">
        <v>294</v>
      </c>
      <c r="G469" s="139" t="s">
        <v>796</v>
      </c>
      <c r="H469" t="s">
        <v>289</v>
      </c>
      <c r="I469" s="140">
        <v>41981</v>
      </c>
    </row>
    <row r="470" spans="1:9" x14ac:dyDescent="0.25">
      <c r="A470" t="s">
        <v>285</v>
      </c>
      <c r="B470" t="s">
        <v>366</v>
      </c>
      <c r="C470" t="s">
        <v>367</v>
      </c>
      <c r="D470" t="s">
        <v>290</v>
      </c>
      <c r="E470" t="s">
        <v>255</v>
      </c>
      <c r="F470" s="139" t="s">
        <v>294</v>
      </c>
      <c r="G470" s="139" t="s">
        <v>797</v>
      </c>
      <c r="H470" t="s">
        <v>289</v>
      </c>
      <c r="I470" s="140">
        <v>41981</v>
      </c>
    </row>
    <row r="471" spans="1:9" x14ac:dyDescent="0.25">
      <c r="A471" t="s">
        <v>285</v>
      </c>
      <c r="B471" t="s">
        <v>366</v>
      </c>
      <c r="C471" t="s">
        <v>367</v>
      </c>
      <c r="D471" t="s">
        <v>290</v>
      </c>
      <c r="E471" t="s">
        <v>255</v>
      </c>
      <c r="F471" s="139" t="s">
        <v>294</v>
      </c>
      <c r="G471" s="139" t="s">
        <v>798</v>
      </c>
      <c r="H471" t="s">
        <v>289</v>
      </c>
      <c r="I471" s="140">
        <v>41981</v>
      </c>
    </row>
    <row r="472" spans="1:9" x14ac:dyDescent="0.25">
      <c r="A472" t="s">
        <v>442</v>
      </c>
      <c r="B472" t="s">
        <v>458</v>
      </c>
      <c r="C472" t="s">
        <v>459</v>
      </c>
      <c r="D472" t="s">
        <v>325</v>
      </c>
      <c r="E472" t="s">
        <v>806</v>
      </c>
      <c r="F472" s="139" t="s">
        <v>294</v>
      </c>
      <c r="G472" s="139" t="s">
        <v>808</v>
      </c>
      <c r="H472" t="s">
        <v>289</v>
      </c>
      <c r="I472" s="140">
        <v>41974</v>
      </c>
    </row>
    <row r="473" spans="1:9" x14ac:dyDescent="0.25">
      <c r="A473" t="s">
        <v>285</v>
      </c>
      <c r="B473" t="s">
        <v>653</v>
      </c>
      <c r="C473" t="s">
        <v>723</v>
      </c>
      <c r="D473" t="s">
        <v>290</v>
      </c>
      <c r="E473" t="s">
        <v>255</v>
      </c>
      <c r="F473" s="139" t="s">
        <v>294</v>
      </c>
      <c r="G473" s="139" t="s">
        <v>811</v>
      </c>
      <c r="H473" t="s">
        <v>289</v>
      </c>
      <c r="I473" s="140">
        <v>42009</v>
      </c>
    </row>
    <row r="474" spans="1:9" x14ac:dyDescent="0.25">
      <c r="A474" t="s">
        <v>285</v>
      </c>
      <c r="B474" t="s">
        <v>653</v>
      </c>
      <c r="C474" t="s">
        <v>723</v>
      </c>
      <c r="D474" t="s">
        <v>290</v>
      </c>
      <c r="E474" t="s">
        <v>255</v>
      </c>
      <c r="F474" s="139" t="s">
        <v>294</v>
      </c>
      <c r="G474" s="139" t="s">
        <v>812</v>
      </c>
      <c r="H474" t="s">
        <v>450</v>
      </c>
      <c r="I474" s="140">
        <v>41644</v>
      </c>
    </row>
    <row r="475" spans="1:9" x14ac:dyDescent="0.25">
      <c r="A475" t="s">
        <v>285</v>
      </c>
      <c r="B475" t="s">
        <v>653</v>
      </c>
      <c r="C475" t="s">
        <v>723</v>
      </c>
      <c r="D475" t="s">
        <v>290</v>
      </c>
      <c r="E475" t="s">
        <v>255</v>
      </c>
      <c r="F475" s="139" t="s">
        <v>294</v>
      </c>
      <c r="G475" s="139" t="s">
        <v>813</v>
      </c>
      <c r="H475" t="s">
        <v>289</v>
      </c>
      <c r="I475" s="140">
        <v>42009</v>
      </c>
    </row>
    <row r="476" spans="1:9" x14ac:dyDescent="0.25">
      <c r="A476" t="s">
        <v>285</v>
      </c>
      <c r="B476" t="s">
        <v>653</v>
      </c>
      <c r="C476" t="s">
        <v>723</v>
      </c>
      <c r="D476" t="s">
        <v>290</v>
      </c>
      <c r="E476" t="s">
        <v>255</v>
      </c>
      <c r="F476" s="139" t="s">
        <v>294</v>
      </c>
      <c r="G476" s="139" t="s">
        <v>814</v>
      </c>
      <c r="H476" t="s">
        <v>450</v>
      </c>
      <c r="I476" s="140">
        <v>41644</v>
      </c>
    </row>
    <row r="477" spans="1:9" x14ac:dyDescent="0.25">
      <c r="A477" t="s">
        <v>296</v>
      </c>
      <c r="B477" t="s">
        <v>297</v>
      </c>
      <c r="C477" t="s">
        <v>298</v>
      </c>
      <c r="D477" t="s">
        <v>290</v>
      </c>
      <c r="E477" t="s">
        <v>255</v>
      </c>
      <c r="F477" s="139" t="s">
        <v>294</v>
      </c>
      <c r="G477" s="139" t="s">
        <v>832</v>
      </c>
      <c r="H477" t="s">
        <v>450</v>
      </c>
      <c r="I477" s="140">
        <v>42023</v>
      </c>
    </row>
    <row r="478" spans="1:9" x14ac:dyDescent="0.25">
      <c r="A478" t="s">
        <v>392</v>
      </c>
      <c r="B478" t="s">
        <v>400</v>
      </c>
      <c r="C478" t="s">
        <v>401</v>
      </c>
      <c r="D478" t="s">
        <v>290</v>
      </c>
      <c r="E478" t="s">
        <v>255</v>
      </c>
      <c r="F478" s="139" t="s">
        <v>294</v>
      </c>
      <c r="G478" s="139" t="s">
        <v>839</v>
      </c>
      <c r="H478" t="s">
        <v>289</v>
      </c>
      <c r="I478" s="140">
        <v>42009</v>
      </c>
    </row>
    <row r="479" spans="1:9" x14ac:dyDescent="0.25">
      <c r="A479" t="s">
        <v>296</v>
      </c>
      <c r="B479" t="s">
        <v>320</v>
      </c>
      <c r="C479" t="s">
        <v>321</v>
      </c>
      <c r="D479" t="s">
        <v>290</v>
      </c>
      <c r="E479" t="s">
        <v>255</v>
      </c>
      <c r="F479" s="139" t="s">
        <v>294</v>
      </c>
      <c r="G479" s="139" t="s">
        <v>841</v>
      </c>
      <c r="H479" t="s">
        <v>289</v>
      </c>
      <c r="I479" s="140">
        <v>42006</v>
      </c>
    </row>
    <row r="480" spans="1:9" x14ac:dyDescent="0.25">
      <c r="A480" t="s">
        <v>422</v>
      </c>
      <c r="B480" t="s">
        <v>707</v>
      </c>
      <c r="C480" t="s">
        <v>849</v>
      </c>
      <c r="D480" t="s">
        <v>290</v>
      </c>
      <c r="E480" t="s">
        <v>255</v>
      </c>
      <c r="F480" s="139" t="s">
        <v>294</v>
      </c>
      <c r="G480" s="139" t="s">
        <v>851</v>
      </c>
      <c r="H480" t="s">
        <v>450</v>
      </c>
      <c r="I480" s="140">
        <v>42006</v>
      </c>
    </row>
    <row r="481" spans="1:9" x14ac:dyDescent="0.25">
      <c r="A481" t="s">
        <v>328</v>
      </c>
      <c r="B481" t="s">
        <v>329</v>
      </c>
      <c r="C481" t="s">
        <v>330</v>
      </c>
      <c r="D481" t="s">
        <v>290</v>
      </c>
      <c r="E481" t="s">
        <v>255</v>
      </c>
      <c r="F481" s="139" t="s">
        <v>294</v>
      </c>
      <c r="G481" s="139" t="s">
        <v>862</v>
      </c>
      <c r="H481" t="s">
        <v>450</v>
      </c>
      <c r="I481" s="140">
        <v>42016</v>
      </c>
    </row>
    <row r="482" spans="1:9" x14ac:dyDescent="0.25">
      <c r="A482" t="s">
        <v>328</v>
      </c>
      <c r="B482" t="s">
        <v>329</v>
      </c>
      <c r="C482" t="s">
        <v>330</v>
      </c>
      <c r="D482" t="s">
        <v>325</v>
      </c>
      <c r="E482" t="s">
        <v>255</v>
      </c>
      <c r="F482" s="139" t="s">
        <v>577</v>
      </c>
      <c r="G482" s="139" t="s">
        <v>578</v>
      </c>
      <c r="H482" t="s">
        <v>289</v>
      </c>
      <c r="I482" s="140">
        <v>41841</v>
      </c>
    </row>
    <row r="483" spans="1:9" x14ac:dyDescent="0.25">
      <c r="A483" t="s">
        <v>285</v>
      </c>
      <c r="B483" t="s">
        <v>286</v>
      </c>
      <c r="C483" t="s">
        <v>287</v>
      </c>
      <c r="D483" t="s">
        <v>227</v>
      </c>
      <c r="E483" t="s">
        <v>255</v>
      </c>
      <c r="F483" s="139" t="s">
        <v>292</v>
      </c>
      <c r="G483" s="139" t="s">
        <v>293</v>
      </c>
      <c r="H483" t="s">
        <v>289</v>
      </c>
      <c r="I483" s="140">
        <v>41701</v>
      </c>
    </row>
    <row r="484" spans="1:9" x14ac:dyDescent="0.25">
      <c r="A484" t="s">
        <v>328</v>
      </c>
      <c r="B484" t="s">
        <v>329</v>
      </c>
      <c r="C484" t="s">
        <v>330</v>
      </c>
      <c r="D484" t="s">
        <v>227</v>
      </c>
      <c r="E484" t="s">
        <v>326</v>
      </c>
      <c r="F484" s="139" t="s">
        <v>292</v>
      </c>
      <c r="G484" s="139" t="s">
        <v>359</v>
      </c>
      <c r="H484" t="s">
        <v>360</v>
      </c>
      <c r="I484" s="140">
        <v>41701</v>
      </c>
    </row>
    <row r="485" spans="1:9" x14ac:dyDescent="0.25">
      <c r="A485" t="s">
        <v>285</v>
      </c>
      <c r="B485" t="s">
        <v>366</v>
      </c>
      <c r="C485" t="s">
        <v>367</v>
      </c>
      <c r="D485" t="s">
        <v>227</v>
      </c>
      <c r="E485" t="s">
        <v>255</v>
      </c>
      <c r="F485" s="139" t="s">
        <v>292</v>
      </c>
      <c r="G485" s="139" t="s">
        <v>368</v>
      </c>
      <c r="H485" t="s">
        <v>289</v>
      </c>
      <c r="I485" s="140">
        <v>41730</v>
      </c>
    </row>
    <row r="486" spans="1:9" x14ac:dyDescent="0.25">
      <c r="A486" t="s">
        <v>285</v>
      </c>
      <c r="B486" t="s">
        <v>307</v>
      </c>
      <c r="C486" t="s">
        <v>308</v>
      </c>
      <c r="D486" t="s">
        <v>227</v>
      </c>
      <c r="E486" t="s">
        <v>255</v>
      </c>
      <c r="F486" s="139" t="s">
        <v>292</v>
      </c>
      <c r="G486" s="139" t="s">
        <v>378</v>
      </c>
      <c r="H486" t="s">
        <v>289</v>
      </c>
      <c r="I486" s="140">
        <v>41736</v>
      </c>
    </row>
    <row r="487" spans="1:9" x14ac:dyDescent="0.25">
      <c r="A487" t="s">
        <v>328</v>
      </c>
      <c r="B487" t="s">
        <v>329</v>
      </c>
      <c r="C487" t="s">
        <v>330</v>
      </c>
      <c r="D487" t="s">
        <v>227</v>
      </c>
      <c r="E487" t="s">
        <v>255</v>
      </c>
      <c r="F487" s="139" t="s">
        <v>292</v>
      </c>
      <c r="G487" s="139" t="s">
        <v>389</v>
      </c>
      <c r="H487" t="s">
        <v>289</v>
      </c>
      <c r="I487" s="140">
        <v>41736</v>
      </c>
    </row>
    <row r="488" spans="1:9" x14ac:dyDescent="0.25">
      <c r="A488" t="s">
        <v>328</v>
      </c>
      <c r="B488" t="s">
        <v>329</v>
      </c>
      <c r="C488" t="s">
        <v>330</v>
      </c>
      <c r="D488" t="s">
        <v>227</v>
      </c>
      <c r="E488" t="s">
        <v>255</v>
      </c>
      <c r="F488" s="139" t="s">
        <v>292</v>
      </c>
      <c r="G488" s="139" t="s">
        <v>390</v>
      </c>
      <c r="H488" t="s">
        <v>289</v>
      </c>
      <c r="I488" s="140">
        <v>41736</v>
      </c>
    </row>
    <row r="489" spans="1:9" x14ac:dyDescent="0.25">
      <c r="A489" t="s">
        <v>328</v>
      </c>
      <c r="B489" t="s">
        <v>329</v>
      </c>
      <c r="C489" t="s">
        <v>330</v>
      </c>
      <c r="D489" t="s">
        <v>227</v>
      </c>
      <c r="E489" t="s">
        <v>255</v>
      </c>
      <c r="F489" s="139" t="s">
        <v>292</v>
      </c>
      <c r="G489" s="139" t="s">
        <v>391</v>
      </c>
      <c r="H489" t="s">
        <v>289</v>
      </c>
      <c r="I489" s="140">
        <v>41730</v>
      </c>
    </row>
    <row r="490" spans="1:9" x14ac:dyDescent="0.25">
      <c r="A490" t="s">
        <v>296</v>
      </c>
      <c r="B490" t="s">
        <v>409</v>
      </c>
      <c r="C490" t="s">
        <v>410</v>
      </c>
      <c r="D490" t="s">
        <v>227</v>
      </c>
      <c r="E490" t="s">
        <v>326</v>
      </c>
      <c r="F490" s="139" t="s">
        <v>292</v>
      </c>
      <c r="G490" s="139" t="s">
        <v>419</v>
      </c>
      <c r="H490" t="s">
        <v>289</v>
      </c>
      <c r="I490" s="140">
        <v>41761</v>
      </c>
    </row>
    <row r="491" spans="1:9" x14ac:dyDescent="0.25">
      <c r="A491" t="s">
        <v>422</v>
      </c>
      <c r="B491" t="s">
        <v>423</v>
      </c>
      <c r="C491" t="s">
        <v>424</v>
      </c>
      <c r="D491" t="s">
        <v>227</v>
      </c>
      <c r="E491" t="s">
        <v>255</v>
      </c>
      <c r="F491" s="139" t="s">
        <v>292</v>
      </c>
      <c r="G491" s="139" t="s">
        <v>434</v>
      </c>
      <c r="H491" t="s">
        <v>289</v>
      </c>
      <c r="I491" s="140">
        <v>41771</v>
      </c>
    </row>
    <row r="492" spans="1:9" x14ac:dyDescent="0.25">
      <c r="A492" t="s">
        <v>442</v>
      </c>
      <c r="B492" t="s">
        <v>443</v>
      </c>
      <c r="C492" t="s">
        <v>444</v>
      </c>
      <c r="D492" t="s">
        <v>227</v>
      </c>
      <c r="E492" t="s">
        <v>255</v>
      </c>
      <c r="F492" s="139" t="s">
        <v>292</v>
      </c>
      <c r="G492" s="139" t="s">
        <v>446</v>
      </c>
      <c r="H492" t="s">
        <v>289</v>
      </c>
      <c r="I492" s="140">
        <v>41761</v>
      </c>
    </row>
    <row r="493" spans="1:9" x14ac:dyDescent="0.25">
      <c r="A493" t="s">
        <v>296</v>
      </c>
      <c r="B493" t="s">
        <v>470</v>
      </c>
      <c r="C493" t="s">
        <v>475</v>
      </c>
      <c r="D493" t="s">
        <v>227</v>
      </c>
      <c r="E493" t="s">
        <v>326</v>
      </c>
      <c r="F493" s="139" t="s">
        <v>292</v>
      </c>
      <c r="G493" s="139" t="s">
        <v>481</v>
      </c>
      <c r="H493" t="s">
        <v>289</v>
      </c>
      <c r="I493" s="140">
        <v>41806</v>
      </c>
    </row>
    <row r="494" spans="1:9" x14ac:dyDescent="0.25">
      <c r="A494" t="s">
        <v>328</v>
      </c>
      <c r="B494" t="s">
        <v>329</v>
      </c>
      <c r="C494" t="s">
        <v>330</v>
      </c>
      <c r="D494" t="s">
        <v>227</v>
      </c>
      <c r="E494" t="s">
        <v>255</v>
      </c>
      <c r="F494" s="139" t="s">
        <v>292</v>
      </c>
      <c r="G494" s="139" t="s">
        <v>514</v>
      </c>
      <c r="H494" t="s">
        <v>289</v>
      </c>
      <c r="I494" s="140">
        <v>41799</v>
      </c>
    </row>
    <row r="495" spans="1:9" x14ac:dyDescent="0.25">
      <c r="A495" t="s">
        <v>328</v>
      </c>
      <c r="B495" t="s">
        <v>329</v>
      </c>
      <c r="C495" t="s">
        <v>330</v>
      </c>
      <c r="D495" t="s">
        <v>227</v>
      </c>
      <c r="E495" t="s">
        <v>255</v>
      </c>
      <c r="F495" s="139" t="s">
        <v>292</v>
      </c>
      <c r="G495" s="139" t="s">
        <v>515</v>
      </c>
      <c r="H495" t="s">
        <v>516</v>
      </c>
      <c r="I495" s="140">
        <v>41799</v>
      </c>
    </row>
    <row r="496" spans="1:9" x14ac:dyDescent="0.25">
      <c r="A496" t="s">
        <v>422</v>
      </c>
      <c r="B496" t="s">
        <v>521</v>
      </c>
      <c r="C496" t="s">
        <v>522</v>
      </c>
      <c r="D496" t="s">
        <v>304</v>
      </c>
      <c r="E496" t="s">
        <v>326</v>
      </c>
      <c r="F496" s="139" t="s">
        <v>292</v>
      </c>
      <c r="G496" s="139" t="s">
        <v>524</v>
      </c>
      <c r="H496" t="s">
        <v>289</v>
      </c>
      <c r="I496" s="140">
        <v>41844</v>
      </c>
    </row>
    <row r="497" spans="1:9" x14ac:dyDescent="0.25">
      <c r="A497" t="s">
        <v>328</v>
      </c>
      <c r="B497" t="s">
        <v>329</v>
      </c>
      <c r="C497" t="s">
        <v>330</v>
      </c>
      <c r="D497" t="s">
        <v>227</v>
      </c>
      <c r="E497" t="s">
        <v>255</v>
      </c>
      <c r="F497" s="139" t="s">
        <v>292</v>
      </c>
      <c r="G497" s="139" t="s">
        <v>590</v>
      </c>
      <c r="H497" t="s">
        <v>289</v>
      </c>
      <c r="I497" s="140">
        <v>41827</v>
      </c>
    </row>
    <row r="498" spans="1:9" x14ac:dyDescent="0.25">
      <c r="A498" t="s">
        <v>422</v>
      </c>
      <c r="B498" t="s">
        <v>519</v>
      </c>
      <c r="C498" t="s">
        <v>520</v>
      </c>
      <c r="D498" t="s">
        <v>227</v>
      </c>
      <c r="E498" t="s">
        <v>255</v>
      </c>
      <c r="F498" s="139" t="s">
        <v>292</v>
      </c>
      <c r="G498" s="139" t="s">
        <v>600</v>
      </c>
      <c r="H498" t="s">
        <v>289</v>
      </c>
      <c r="I498" s="140">
        <v>41855</v>
      </c>
    </row>
    <row r="499" spans="1:9" x14ac:dyDescent="0.25">
      <c r="A499" t="s">
        <v>296</v>
      </c>
      <c r="B499" t="s">
        <v>297</v>
      </c>
      <c r="C499" t="s">
        <v>298</v>
      </c>
      <c r="D499" t="s">
        <v>227</v>
      </c>
      <c r="E499" t="s">
        <v>255</v>
      </c>
      <c r="F499" s="139" t="s">
        <v>292</v>
      </c>
      <c r="G499" s="139" t="s">
        <v>605</v>
      </c>
      <c r="H499" t="s">
        <v>289</v>
      </c>
      <c r="I499" s="140">
        <v>41876</v>
      </c>
    </row>
    <row r="500" spans="1:9" x14ac:dyDescent="0.25">
      <c r="A500" t="s">
        <v>422</v>
      </c>
      <c r="B500" t="s">
        <v>607</v>
      </c>
      <c r="C500" t="s">
        <v>608</v>
      </c>
      <c r="D500" t="s">
        <v>227</v>
      </c>
      <c r="E500" t="s">
        <v>255</v>
      </c>
      <c r="F500" s="139" t="s">
        <v>292</v>
      </c>
      <c r="G500" s="139" t="s">
        <v>611</v>
      </c>
      <c r="H500" t="s">
        <v>289</v>
      </c>
      <c r="I500" s="140">
        <v>41862</v>
      </c>
    </row>
    <row r="501" spans="1:9" x14ac:dyDescent="0.25">
      <c r="A501" t="s">
        <v>442</v>
      </c>
      <c r="B501" t="s">
        <v>493</v>
      </c>
      <c r="C501" t="s">
        <v>494</v>
      </c>
      <c r="D501" t="s">
        <v>227</v>
      </c>
      <c r="E501" t="s">
        <v>255</v>
      </c>
      <c r="F501" s="139" t="s">
        <v>292</v>
      </c>
      <c r="G501" s="139" t="s">
        <v>636</v>
      </c>
      <c r="H501" t="s">
        <v>289</v>
      </c>
      <c r="I501" s="140">
        <v>41869</v>
      </c>
    </row>
    <row r="502" spans="1:9" x14ac:dyDescent="0.25">
      <c r="A502" t="s">
        <v>296</v>
      </c>
      <c r="B502" t="s">
        <v>320</v>
      </c>
      <c r="C502" t="s">
        <v>639</v>
      </c>
      <c r="D502" t="s">
        <v>227</v>
      </c>
      <c r="E502" t="s">
        <v>255</v>
      </c>
      <c r="F502" s="139" t="s">
        <v>292</v>
      </c>
      <c r="G502" s="139" t="s">
        <v>642</v>
      </c>
      <c r="H502" t="s">
        <v>289</v>
      </c>
      <c r="I502" s="140">
        <v>41893</v>
      </c>
    </row>
    <row r="503" spans="1:9" x14ac:dyDescent="0.25">
      <c r="A503" t="s">
        <v>392</v>
      </c>
      <c r="B503" t="s">
        <v>566</v>
      </c>
      <c r="C503" t="s">
        <v>643</v>
      </c>
      <c r="D503" t="s">
        <v>227</v>
      </c>
      <c r="E503" t="s">
        <v>255</v>
      </c>
      <c r="F503" s="139" t="s">
        <v>292</v>
      </c>
      <c r="G503" s="139" t="s">
        <v>652</v>
      </c>
      <c r="H503" t="s">
        <v>289</v>
      </c>
      <c r="I503" s="140">
        <v>41890</v>
      </c>
    </row>
    <row r="504" spans="1:9" x14ac:dyDescent="0.25">
      <c r="A504" t="s">
        <v>442</v>
      </c>
      <c r="B504" t="s">
        <v>443</v>
      </c>
      <c r="C504" t="s">
        <v>693</v>
      </c>
      <c r="D504" t="s">
        <v>227</v>
      </c>
      <c r="E504" t="s">
        <v>255</v>
      </c>
      <c r="F504" s="139" t="s">
        <v>292</v>
      </c>
      <c r="G504" s="139" t="s">
        <v>697</v>
      </c>
      <c r="H504" t="s">
        <v>289</v>
      </c>
      <c r="I504" s="140">
        <v>41925</v>
      </c>
    </row>
    <row r="505" spans="1:9" x14ac:dyDescent="0.25">
      <c r="A505" t="s">
        <v>296</v>
      </c>
      <c r="B505" t="s">
        <v>470</v>
      </c>
      <c r="C505" t="s">
        <v>698</v>
      </c>
      <c r="D505" t="s">
        <v>304</v>
      </c>
      <c r="E505" t="s">
        <v>255</v>
      </c>
      <c r="F505" s="139" t="s">
        <v>292</v>
      </c>
      <c r="G505" s="139" t="s">
        <v>706</v>
      </c>
      <c r="H505" t="s">
        <v>289</v>
      </c>
      <c r="I505" s="140">
        <v>41932</v>
      </c>
    </row>
    <row r="506" spans="1:9" x14ac:dyDescent="0.25">
      <c r="A506" t="s">
        <v>422</v>
      </c>
      <c r="B506" t="s">
        <v>707</v>
      </c>
      <c r="C506" t="s">
        <v>708</v>
      </c>
      <c r="D506" t="s">
        <v>227</v>
      </c>
      <c r="E506" t="s">
        <v>255</v>
      </c>
      <c r="F506" s="139" t="s">
        <v>292</v>
      </c>
      <c r="G506" s="139" t="s">
        <v>721</v>
      </c>
      <c r="H506" t="s">
        <v>289</v>
      </c>
      <c r="I506" s="140">
        <v>41918</v>
      </c>
    </row>
    <row r="507" spans="1:9" x14ac:dyDescent="0.25">
      <c r="A507" t="s">
        <v>285</v>
      </c>
      <c r="B507" t="s">
        <v>286</v>
      </c>
      <c r="C507" t="s">
        <v>287</v>
      </c>
      <c r="D507" t="s">
        <v>227</v>
      </c>
      <c r="E507" t="s">
        <v>255</v>
      </c>
      <c r="F507" s="139" t="s">
        <v>292</v>
      </c>
      <c r="G507" s="139" t="s">
        <v>754</v>
      </c>
      <c r="H507" t="s">
        <v>289</v>
      </c>
      <c r="I507" s="140">
        <v>41953</v>
      </c>
    </row>
    <row r="508" spans="1:9" x14ac:dyDescent="0.25">
      <c r="A508" t="s">
        <v>296</v>
      </c>
      <c r="B508" t="s">
        <v>297</v>
      </c>
      <c r="C508" t="s">
        <v>298</v>
      </c>
      <c r="D508" t="s">
        <v>227</v>
      </c>
      <c r="E508" t="s">
        <v>255</v>
      </c>
      <c r="F508" s="139" t="s">
        <v>292</v>
      </c>
      <c r="G508" s="139" t="s">
        <v>756</v>
      </c>
      <c r="H508" t="s">
        <v>289</v>
      </c>
      <c r="I508" s="140">
        <v>41967</v>
      </c>
    </row>
    <row r="509" spans="1:9" x14ac:dyDescent="0.25">
      <c r="A509" t="s">
        <v>296</v>
      </c>
      <c r="B509" t="s">
        <v>297</v>
      </c>
      <c r="C509" t="s">
        <v>298</v>
      </c>
      <c r="D509" t="s">
        <v>227</v>
      </c>
      <c r="E509" t="s">
        <v>255</v>
      </c>
      <c r="F509" s="139" t="s">
        <v>292</v>
      </c>
      <c r="G509" s="139" t="s">
        <v>758</v>
      </c>
      <c r="H509" t="s">
        <v>730</v>
      </c>
      <c r="I509" s="140">
        <v>41967</v>
      </c>
    </row>
    <row r="510" spans="1:9" x14ac:dyDescent="0.25">
      <c r="A510" t="s">
        <v>285</v>
      </c>
      <c r="B510" t="s">
        <v>653</v>
      </c>
      <c r="C510" t="s">
        <v>786</v>
      </c>
      <c r="D510" t="s">
        <v>227</v>
      </c>
      <c r="E510" t="s">
        <v>255</v>
      </c>
      <c r="F510" s="139" t="s">
        <v>292</v>
      </c>
      <c r="G510" s="139" t="s">
        <v>787</v>
      </c>
      <c r="H510" t="s">
        <v>289</v>
      </c>
      <c r="I510" s="140">
        <v>41988</v>
      </c>
    </row>
    <row r="511" spans="1:9" x14ac:dyDescent="0.25">
      <c r="A511" t="s">
        <v>296</v>
      </c>
      <c r="B511" t="s">
        <v>297</v>
      </c>
      <c r="C511" t="s">
        <v>298</v>
      </c>
      <c r="D511" t="s">
        <v>304</v>
      </c>
      <c r="E511" t="s">
        <v>255</v>
      </c>
      <c r="F511" s="139" t="s">
        <v>292</v>
      </c>
      <c r="G511" s="139" t="s">
        <v>794</v>
      </c>
      <c r="H511" t="s">
        <v>450</v>
      </c>
      <c r="I511" s="140">
        <v>41974</v>
      </c>
    </row>
    <row r="512" spans="1:9" x14ac:dyDescent="0.25">
      <c r="A512" t="s">
        <v>442</v>
      </c>
      <c r="B512" t="s">
        <v>458</v>
      </c>
      <c r="C512" t="s">
        <v>459</v>
      </c>
      <c r="D512" t="s">
        <v>227</v>
      </c>
      <c r="E512" t="s">
        <v>806</v>
      </c>
      <c r="F512" s="139" t="s">
        <v>292</v>
      </c>
      <c r="G512" s="139" t="s">
        <v>807</v>
      </c>
      <c r="H512" t="s">
        <v>289</v>
      </c>
      <c r="I512" s="140">
        <v>41974</v>
      </c>
    </row>
    <row r="513" spans="1:9" x14ac:dyDescent="0.25">
      <c r="A513" t="s">
        <v>285</v>
      </c>
      <c r="B513" t="s">
        <v>653</v>
      </c>
      <c r="C513" t="s">
        <v>723</v>
      </c>
      <c r="D513" t="s">
        <v>227</v>
      </c>
      <c r="E513" t="s">
        <v>255</v>
      </c>
      <c r="F513" s="139" t="s">
        <v>292</v>
      </c>
      <c r="G513" s="139" t="s">
        <v>831</v>
      </c>
      <c r="H513" t="s">
        <v>289</v>
      </c>
      <c r="I513" s="140">
        <v>42009</v>
      </c>
    </row>
    <row r="514" spans="1:9" x14ac:dyDescent="0.25">
      <c r="A514" t="s">
        <v>392</v>
      </c>
      <c r="B514" t="s">
        <v>400</v>
      </c>
      <c r="C514" t="s">
        <v>401</v>
      </c>
      <c r="D514" t="s">
        <v>227</v>
      </c>
      <c r="E514" t="s">
        <v>255</v>
      </c>
      <c r="F514" s="139" t="s">
        <v>292</v>
      </c>
      <c r="G514" s="139" t="s">
        <v>840</v>
      </c>
      <c r="H514" t="s">
        <v>289</v>
      </c>
      <c r="I514" s="140">
        <v>42009</v>
      </c>
    </row>
    <row r="515" spans="1:9" x14ac:dyDescent="0.25">
      <c r="A515" t="s">
        <v>296</v>
      </c>
      <c r="B515" t="s">
        <v>320</v>
      </c>
      <c r="C515" t="s">
        <v>321</v>
      </c>
      <c r="D515" t="s">
        <v>227</v>
      </c>
      <c r="E515" t="s">
        <v>255</v>
      </c>
      <c r="F515" s="139" t="s">
        <v>292</v>
      </c>
      <c r="G515" s="139" t="s">
        <v>846</v>
      </c>
      <c r="H515" t="s">
        <v>289</v>
      </c>
      <c r="I515" s="140">
        <v>42006</v>
      </c>
    </row>
    <row r="516" spans="1:9" x14ac:dyDescent="0.25">
      <c r="A516" t="s">
        <v>328</v>
      </c>
      <c r="B516" t="s">
        <v>329</v>
      </c>
      <c r="C516" t="s">
        <v>330</v>
      </c>
      <c r="D516" t="s">
        <v>227</v>
      </c>
      <c r="E516" t="s">
        <v>255</v>
      </c>
      <c r="F516" s="139" t="s">
        <v>292</v>
      </c>
      <c r="G516" s="139" t="s">
        <v>863</v>
      </c>
      <c r="H516" t="s">
        <v>450</v>
      </c>
      <c r="I516" s="140">
        <v>42016</v>
      </c>
    </row>
    <row r="517" spans="1:9" x14ac:dyDescent="0.25">
      <c r="A517" t="s">
        <v>296</v>
      </c>
      <c r="B517" t="s">
        <v>370</v>
      </c>
      <c r="C517" t="s">
        <v>371</v>
      </c>
      <c r="D517" t="s">
        <v>228</v>
      </c>
      <c r="E517" t="s">
        <v>256</v>
      </c>
      <c r="F517" s="139" t="s">
        <v>267</v>
      </c>
      <c r="G517" s="139">
        <v>27871</v>
      </c>
      <c r="H517" t="s">
        <v>289</v>
      </c>
      <c r="I517" s="140">
        <v>41813</v>
      </c>
    </row>
    <row r="518" spans="1:9" x14ac:dyDescent="0.25">
      <c r="A518" t="s">
        <v>296</v>
      </c>
      <c r="B518" t="s">
        <v>370</v>
      </c>
      <c r="C518" t="s">
        <v>371</v>
      </c>
      <c r="D518" t="s">
        <v>228</v>
      </c>
      <c r="E518" t="s">
        <v>256</v>
      </c>
      <c r="F518" s="139" t="s">
        <v>267</v>
      </c>
      <c r="G518" s="139">
        <v>27877</v>
      </c>
      <c r="H518" t="s">
        <v>450</v>
      </c>
      <c r="I518" s="140">
        <v>41813</v>
      </c>
    </row>
    <row r="519" spans="1:9" x14ac:dyDescent="0.25">
      <c r="A519" t="s">
        <v>296</v>
      </c>
      <c r="B519" t="s">
        <v>370</v>
      </c>
      <c r="C519" t="s">
        <v>371</v>
      </c>
      <c r="D519" t="s">
        <v>228</v>
      </c>
      <c r="E519" t="s">
        <v>256</v>
      </c>
      <c r="F519" s="139" t="s">
        <v>267</v>
      </c>
      <c r="G519" s="139">
        <v>27878</v>
      </c>
      <c r="H519" t="s">
        <v>450</v>
      </c>
      <c r="I519" s="140">
        <v>41813</v>
      </c>
    </row>
    <row r="520" spans="1:9" x14ac:dyDescent="0.25">
      <c r="A520" t="s">
        <v>296</v>
      </c>
      <c r="B520" t="s">
        <v>370</v>
      </c>
      <c r="C520" t="s">
        <v>371</v>
      </c>
      <c r="D520" t="s">
        <v>228</v>
      </c>
      <c r="E520" t="s">
        <v>256</v>
      </c>
      <c r="F520" s="139" t="s">
        <v>267</v>
      </c>
      <c r="G520" s="139">
        <v>27885</v>
      </c>
      <c r="H520" t="s">
        <v>450</v>
      </c>
      <c r="I520" s="140">
        <v>41813</v>
      </c>
    </row>
    <row r="521" spans="1:9" x14ac:dyDescent="0.25">
      <c r="A521" t="s">
        <v>296</v>
      </c>
      <c r="B521" t="s">
        <v>370</v>
      </c>
      <c r="C521" t="s">
        <v>371</v>
      </c>
      <c r="D521" t="s">
        <v>228</v>
      </c>
      <c r="E521" t="s">
        <v>256</v>
      </c>
      <c r="F521" s="139" t="s">
        <v>267</v>
      </c>
      <c r="G521" s="139">
        <v>27887</v>
      </c>
      <c r="H521" t="s">
        <v>289</v>
      </c>
      <c r="I521" s="140">
        <v>41813</v>
      </c>
    </row>
    <row r="522" spans="1:9" x14ac:dyDescent="0.25">
      <c r="A522" t="s">
        <v>296</v>
      </c>
      <c r="B522" t="s">
        <v>297</v>
      </c>
      <c r="C522" t="s">
        <v>298</v>
      </c>
      <c r="D522" t="s">
        <v>228</v>
      </c>
      <c r="E522" t="s">
        <v>256</v>
      </c>
      <c r="F522" s="139" t="s">
        <v>267</v>
      </c>
      <c r="G522" s="139">
        <v>27872</v>
      </c>
      <c r="H522" t="s">
        <v>289</v>
      </c>
      <c r="I522" s="140">
        <v>41855</v>
      </c>
    </row>
    <row r="523" spans="1:9" x14ac:dyDescent="0.25">
      <c r="A523" t="s">
        <v>296</v>
      </c>
      <c r="B523" t="s">
        <v>297</v>
      </c>
      <c r="C523" t="s">
        <v>298</v>
      </c>
      <c r="D523" t="s">
        <v>228</v>
      </c>
      <c r="E523" t="s">
        <v>256</v>
      </c>
      <c r="F523" s="139" t="s">
        <v>267</v>
      </c>
      <c r="G523" s="139">
        <v>27890</v>
      </c>
      <c r="H523" t="s">
        <v>450</v>
      </c>
      <c r="I523" s="140">
        <v>41855</v>
      </c>
    </row>
    <row r="524" spans="1:9" x14ac:dyDescent="0.25">
      <c r="A524" t="s">
        <v>296</v>
      </c>
      <c r="B524" t="s">
        <v>297</v>
      </c>
      <c r="C524" t="s">
        <v>298</v>
      </c>
      <c r="D524" t="s">
        <v>228</v>
      </c>
      <c r="E524" t="s">
        <v>256</v>
      </c>
      <c r="F524" s="139" t="s">
        <v>267</v>
      </c>
      <c r="G524" s="139">
        <v>27882</v>
      </c>
      <c r="H524" t="s">
        <v>450</v>
      </c>
      <c r="I524" s="140">
        <v>41855</v>
      </c>
    </row>
    <row r="525" spans="1:9" x14ac:dyDescent="0.25">
      <c r="A525" t="s">
        <v>296</v>
      </c>
      <c r="B525" t="s">
        <v>297</v>
      </c>
      <c r="C525" t="s">
        <v>298</v>
      </c>
      <c r="D525" t="s">
        <v>228</v>
      </c>
      <c r="E525" t="s">
        <v>256</v>
      </c>
      <c r="F525" s="139" t="s">
        <v>267</v>
      </c>
      <c r="G525" s="139">
        <v>27888</v>
      </c>
      <c r="H525" t="s">
        <v>289</v>
      </c>
      <c r="I525" s="140">
        <v>41855</v>
      </c>
    </row>
    <row r="526" spans="1:9" x14ac:dyDescent="0.25">
      <c r="A526" t="s">
        <v>296</v>
      </c>
      <c r="B526" t="s">
        <v>297</v>
      </c>
      <c r="C526" t="s">
        <v>298</v>
      </c>
      <c r="D526" t="s">
        <v>228</v>
      </c>
      <c r="E526" t="s">
        <v>256</v>
      </c>
      <c r="F526" s="139" t="s">
        <v>267</v>
      </c>
      <c r="G526" s="139">
        <v>27889</v>
      </c>
      <c r="H526" t="s">
        <v>450</v>
      </c>
      <c r="I526" s="140">
        <v>41855</v>
      </c>
    </row>
    <row r="527" spans="1:9" x14ac:dyDescent="0.25">
      <c r="A527" t="s">
        <v>296</v>
      </c>
      <c r="B527" t="s">
        <v>670</v>
      </c>
      <c r="C527" t="s">
        <v>671</v>
      </c>
      <c r="D527" t="s">
        <v>228</v>
      </c>
      <c r="E527" t="s">
        <v>256</v>
      </c>
      <c r="F527" s="139" t="s">
        <v>267</v>
      </c>
      <c r="G527" s="139">
        <v>27884</v>
      </c>
      <c r="H527" t="s">
        <v>450</v>
      </c>
      <c r="I527" s="140">
        <v>41913</v>
      </c>
    </row>
    <row r="528" spans="1:9" x14ac:dyDescent="0.25">
      <c r="A528" t="s">
        <v>296</v>
      </c>
      <c r="B528" t="s">
        <v>670</v>
      </c>
      <c r="C528" t="s">
        <v>671</v>
      </c>
      <c r="D528" t="s">
        <v>228</v>
      </c>
      <c r="E528" t="s">
        <v>256</v>
      </c>
      <c r="F528" s="139" t="s">
        <v>267</v>
      </c>
      <c r="G528" s="139">
        <v>27874</v>
      </c>
      <c r="H528" t="s">
        <v>450</v>
      </c>
      <c r="I528" s="140">
        <v>41913</v>
      </c>
    </row>
    <row r="529" spans="1:9" x14ac:dyDescent="0.25">
      <c r="A529" t="s">
        <v>296</v>
      </c>
      <c r="B529" t="s">
        <v>670</v>
      </c>
      <c r="C529" t="s">
        <v>671</v>
      </c>
      <c r="D529" t="s">
        <v>228</v>
      </c>
      <c r="E529" t="s">
        <v>256</v>
      </c>
      <c r="F529" s="139" t="s">
        <v>267</v>
      </c>
      <c r="G529" s="139">
        <v>27880</v>
      </c>
      <c r="H529" t="s">
        <v>450</v>
      </c>
      <c r="I529" s="140">
        <v>41913</v>
      </c>
    </row>
    <row r="530" spans="1:9" x14ac:dyDescent="0.25">
      <c r="A530" t="s">
        <v>296</v>
      </c>
      <c r="B530" t="s">
        <v>670</v>
      </c>
      <c r="C530" t="s">
        <v>671</v>
      </c>
      <c r="D530" t="s">
        <v>228</v>
      </c>
      <c r="E530" t="s">
        <v>256</v>
      </c>
      <c r="F530" s="139" t="s">
        <v>267</v>
      </c>
      <c r="G530" s="139">
        <v>27886</v>
      </c>
      <c r="H530" t="s">
        <v>450</v>
      </c>
      <c r="I530" s="140">
        <v>41913</v>
      </c>
    </row>
    <row r="531" spans="1:9" x14ac:dyDescent="0.25">
      <c r="A531" t="s">
        <v>296</v>
      </c>
      <c r="B531" t="s">
        <v>670</v>
      </c>
      <c r="C531" t="s">
        <v>671</v>
      </c>
      <c r="D531" t="s">
        <v>228</v>
      </c>
      <c r="E531" t="s">
        <v>256</v>
      </c>
      <c r="F531" s="139" t="s">
        <v>267</v>
      </c>
      <c r="G531" s="139">
        <v>27891</v>
      </c>
      <c r="H531" t="s">
        <v>450</v>
      </c>
      <c r="I531" s="140">
        <v>41913</v>
      </c>
    </row>
    <row r="532" spans="1:9" x14ac:dyDescent="0.25">
      <c r="A532" t="s">
        <v>422</v>
      </c>
      <c r="B532" t="s">
        <v>707</v>
      </c>
      <c r="C532" t="s">
        <v>708</v>
      </c>
      <c r="D532" t="s">
        <v>228</v>
      </c>
      <c r="E532" t="s">
        <v>256</v>
      </c>
      <c r="F532" s="139" t="s">
        <v>267</v>
      </c>
      <c r="G532" s="139">
        <v>27883</v>
      </c>
      <c r="H532" t="s">
        <v>450</v>
      </c>
      <c r="I532" s="140">
        <v>41918</v>
      </c>
    </row>
    <row r="533" spans="1:9" x14ac:dyDescent="0.25">
      <c r="A533" t="s">
        <v>422</v>
      </c>
      <c r="B533" t="s">
        <v>707</v>
      </c>
      <c r="C533" t="s">
        <v>708</v>
      </c>
      <c r="D533" t="s">
        <v>228</v>
      </c>
      <c r="E533" t="s">
        <v>256</v>
      </c>
      <c r="F533" s="139" t="s">
        <v>267</v>
      </c>
      <c r="G533" s="139">
        <v>27879</v>
      </c>
      <c r="H533" t="s">
        <v>450</v>
      </c>
      <c r="I533" s="140">
        <v>41918</v>
      </c>
    </row>
    <row r="534" spans="1:9" x14ac:dyDescent="0.25">
      <c r="A534" t="s">
        <v>422</v>
      </c>
      <c r="B534" t="s">
        <v>707</v>
      </c>
      <c r="C534" t="s">
        <v>708</v>
      </c>
      <c r="D534" t="s">
        <v>228</v>
      </c>
      <c r="E534" t="s">
        <v>256</v>
      </c>
      <c r="F534" s="139" t="s">
        <v>267</v>
      </c>
      <c r="G534" s="139">
        <v>27875</v>
      </c>
      <c r="H534" t="s">
        <v>450</v>
      </c>
      <c r="I534" s="140">
        <v>41918</v>
      </c>
    </row>
    <row r="535" spans="1:9" x14ac:dyDescent="0.25">
      <c r="A535" t="s">
        <v>422</v>
      </c>
      <c r="B535" t="s">
        <v>707</v>
      </c>
      <c r="C535" t="s">
        <v>708</v>
      </c>
      <c r="D535" t="s">
        <v>228</v>
      </c>
      <c r="E535" t="s">
        <v>256</v>
      </c>
      <c r="F535" s="139" t="s">
        <v>267</v>
      </c>
      <c r="G535" s="139">
        <v>27876</v>
      </c>
      <c r="H535" t="s">
        <v>450</v>
      </c>
      <c r="I535" s="140">
        <v>41918</v>
      </c>
    </row>
    <row r="536" spans="1:9" x14ac:dyDescent="0.25">
      <c r="A536" t="s">
        <v>422</v>
      </c>
      <c r="B536" t="s">
        <v>707</v>
      </c>
      <c r="C536" t="s">
        <v>708</v>
      </c>
      <c r="D536" t="s">
        <v>228</v>
      </c>
      <c r="E536" t="s">
        <v>256</v>
      </c>
      <c r="F536" s="139" t="s">
        <v>267</v>
      </c>
      <c r="G536" s="139">
        <v>27873</v>
      </c>
      <c r="H536" t="s">
        <v>450</v>
      </c>
      <c r="I536" s="140">
        <v>41918</v>
      </c>
    </row>
    <row r="537" spans="1:9" x14ac:dyDescent="0.25">
      <c r="A537" t="s">
        <v>328</v>
      </c>
      <c r="B537" t="s">
        <v>380</v>
      </c>
      <c r="C537" t="s">
        <v>381</v>
      </c>
      <c r="D537" t="s">
        <v>228</v>
      </c>
      <c r="E537" t="s">
        <v>256</v>
      </c>
      <c r="F537" s="139" t="s">
        <v>268</v>
      </c>
      <c r="G537" s="139">
        <v>37297</v>
      </c>
      <c r="H537" t="s">
        <v>289</v>
      </c>
      <c r="I537" s="140">
        <v>41967</v>
      </c>
    </row>
    <row r="538" spans="1:9" x14ac:dyDescent="0.25">
      <c r="A538" t="s">
        <v>328</v>
      </c>
      <c r="B538" t="s">
        <v>380</v>
      </c>
      <c r="C538" t="s">
        <v>381</v>
      </c>
      <c r="D538" t="s">
        <v>228</v>
      </c>
      <c r="E538" t="s">
        <v>256</v>
      </c>
      <c r="F538" s="139" t="s">
        <v>268</v>
      </c>
      <c r="G538" s="139">
        <v>37348</v>
      </c>
      <c r="H538" t="s">
        <v>289</v>
      </c>
      <c r="I538" s="140">
        <v>41967</v>
      </c>
    </row>
    <row r="539" spans="1:9" x14ac:dyDescent="0.25">
      <c r="A539" t="s">
        <v>328</v>
      </c>
      <c r="B539" t="s">
        <v>380</v>
      </c>
      <c r="C539" t="s">
        <v>381</v>
      </c>
      <c r="D539" t="s">
        <v>228</v>
      </c>
      <c r="E539" t="s">
        <v>256</v>
      </c>
      <c r="F539" s="139" t="s">
        <v>268</v>
      </c>
      <c r="G539" s="139">
        <v>37356</v>
      </c>
      <c r="H539" t="s">
        <v>289</v>
      </c>
      <c r="I539" s="140">
        <v>41967</v>
      </c>
    </row>
    <row r="540" spans="1:9" x14ac:dyDescent="0.25">
      <c r="A540" t="s">
        <v>328</v>
      </c>
      <c r="B540" t="s">
        <v>518</v>
      </c>
      <c r="C540" t="s">
        <v>381</v>
      </c>
      <c r="D540" t="s">
        <v>228</v>
      </c>
      <c r="E540" t="s">
        <v>256</v>
      </c>
      <c r="F540" s="139" t="s">
        <v>268</v>
      </c>
      <c r="G540" s="139">
        <v>37338</v>
      </c>
      <c r="H540" t="s">
        <v>289</v>
      </c>
      <c r="I540" s="140">
        <v>41967</v>
      </c>
    </row>
    <row r="541" spans="1:9" x14ac:dyDescent="0.25">
      <c r="A541" t="s">
        <v>328</v>
      </c>
      <c r="B541" t="s">
        <v>380</v>
      </c>
      <c r="C541" t="s">
        <v>381</v>
      </c>
      <c r="D541" t="s">
        <v>228</v>
      </c>
      <c r="E541" t="s">
        <v>256</v>
      </c>
      <c r="F541" s="139" t="s">
        <v>268</v>
      </c>
      <c r="G541" s="139">
        <v>37359</v>
      </c>
      <c r="H541" t="s">
        <v>289</v>
      </c>
      <c r="I541" s="140">
        <v>41967</v>
      </c>
    </row>
    <row r="542" spans="1:9" x14ac:dyDescent="0.25">
      <c r="A542" t="s">
        <v>328</v>
      </c>
      <c r="B542" t="s">
        <v>380</v>
      </c>
      <c r="C542" t="s">
        <v>381</v>
      </c>
      <c r="D542" t="s">
        <v>325</v>
      </c>
      <c r="E542" t="s">
        <v>256</v>
      </c>
      <c r="F542" s="139" t="s">
        <v>777</v>
      </c>
      <c r="G542" s="139">
        <v>33171</v>
      </c>
      <c r="H542" t="s">
        <v>289</v>
      </c>
      <c r="I542" s="140">
        <v>41967</v>
      </c>
    </row>
    <row r="543" spans="1:9" x14ac:dyDescent="0.25">
      <c r="A543" t="s">
        <v>296</v>
      </c>
      <c r="B543" t="s">
        <v>409</v>
      </c>
      <c r="C543" t="s">
        <v>420</v>
      </c>
      <c r="D543" t="s">
        <v>227</v>
      </c>
      <c r="E543" t="s">
        <v>256</v>
      </c>
      <c r="F543" s="139" t="s">
        <v>421</v>
      </c>
      <c r="G543" s="139">
        <v>21586</v>
      </c>
      <c r="H543" t="s">
        <v>289</v>
      </c>
      <c r="I543" s="140">
        <v>41761</v>
      </c>
    </row>
    <row r="544" spans="1:9" x14ac:dyDescent="0.25">
      <c r="A544" t="s">
        <v>296</v>
      </c>
      <c r="B544" t="s">
        <v>370</v>
      </c>
      <c r="C544" t="s">
        <v>371</v>
      </c>
      <c r="D544" t="s">
        <v>227</v>
      </c>
      <c r="E544" t="s">
        <v>256</v>
      </c>
      <c r="F544" s="139" t="s">
        <v>421</v>
      </c>
      <c r="G544" s="139">
        <v>21578</v>
      </c>
      <c r="H544" t="s">
        <v>289</v>
      </c>
      <c r="I544" s="140">
        <v>41813</v>
      </c>
    </row>
    <row r="545" spans="1:9" x14ac:dyDescent="0.25">
      <c r="A545" t="s">
        <v>296</v>
      </c>
      <c r="B545" t="s">
        <v>370</v>
      </c>
      <c r="C545" t="s">
        <v>371</v>
      </c>
      <c r="D545" t="s">
        <v>227</v>
      </c>
      <c r="E545" t="s">
        <v>256</v>
      </c>
      <c r="F545" s="139" t="s">
        <v>421</v>
      </c>
      <c r="G545" s="139">
        <v>27241</v>
      </c>
      <c r="H545" t="s">
        <v>450</v>
      </c>
      <c r="I545" s="140">
        <v>41813</v>
      </c>
    </row>
    <row r="546" spans="1:9" x14ac:dyDescent="0.25">
      <c r="A546" t="s">
        <v>422</v>
      </c>
      <c r="B546" t="s">
        <v>519</v>
      </c>
      <c r="C546" t="s">
        <v>520</v>
      </c>
      <c r="D546" t="s">
        <v>227</v>
      </c>
      <c r="E546" t="s">
        <v>256</v>
      </c>
      <c r="F546" s="139" t="s">
        <v>421</v>
      </c>
      <c r="G546" s="139">
        <v>21552</v>
      </c>
      <c r="H546" t="s">
        <v>289</v>
      </c>
      <c r="I546" s="140">
        <v>41841</v>
      </c>
    </row>
    <row r="547" spans="1:9" x14ac:dyDescent="0.25">
      <c r="A547" t="s">
        <v>296</v>
      </c>
      <c r="B547" t="s">
        <v>592</v>
      </c>
      <c r="C547" t="s">
        <v>593</v>
      </c>
      <c r="D547" t="s">
        <v>227</v>
      </c>
      <c r="E547" t="s">
        <v>256</v>
      </c>
      <c r="F547" s="139" t="s">
        <v>421</v>
      </c>
      <c r="G547" s="139">
        <v>15780</v>
      </c>
      <c r="H547" t="s">
        <v>450</v>
      </c>
      <c r="I547" s="140">
        <v>41855</v>
      </c>
    </row>
    <row r="548" spans="1:9" x14ac:dyDescent="0.25">
      <c r="A548" t="s">
        <v>442</v>
      </c>
      <c r="B548" t="s">
        <v>443</v>
      </c>
      <c r="C548" t="s">
        <v>693</v>
      </c>
      <c r="D548" t="s">
        <v>227</v>
      </c>
      <c r="E548" t="s">
        <v>256</v>
      </c>
      <c r="F548" s="139" t="s">
        <v>421</v>
      </c>
      <c r="G548" s="139">
        <v>21550</v>
      </c>
      <c r="H548" t="s">
        <v>289</v>
      </c>
      <c r="I548" s="140">
        <v>41925</v>
      </c>
    </row>
    <row r="549" spans="1:9" x14ac:dyDescent="0.25">
      <c r="A549" t="s">
        <v>296</v>
      </c>
      <c r="B549" t="s">
        <v>468</v>
      </c>
      <c r="C549" t="s">
        <v>298</v>
      </c>
      <c r="D549" t="s">
        <v>228</v>
      </c>
      <c r="E549" t="s">
        <v>257</v>
      </c>
      <c r="F549" s="139" t="s">
        <v>288</v>
      </c>
      <c r="G549" s="139">
        <v>12451</v>
      </c>
      <c r="H549" t="s">
        <v>289</v>
      </c>
      <c r="I549" s="140">
        <v>41761</v>
      </c>
    </row>
    <row r="550" spans="1:9" x14ac:dyDescent="0.25">
      <c r="A550" t="s">
        <v>296</v>
      </c>
      <c r="B550" t="s">
        <v>468</v>
      </c>
      <c r="C550" t="s">
        <v>298</v>
      </c>
      <c r="D550" t="s">
        <v>228</v>
      </c>
      <c r="E550" t="s">
        <v>257</v>
      </c>
      <c r="F550" s="139" t="s">
        <v>288</v>
      </c>
      <c r="G550" s="139">
        <v>12458</v>
      </c>
      <c r="H550" t="s">
        <v>289</v>
      </c>
      <c r="I550" s="140">
        <v>41761</v>
      </c>
    </row>
    <row r="551" spans="1:9" x14ac:dyDescent="0.25">
      <c r="A551" t="s">
        <v>296</v>
      </c>
      <c r="B551" t="s">
        <v>468</v>
      </c>
      <c r="C551" t="s">
        <v>298</v>
      </c>
      <c r="D551" t="s">
        <v>228</v>
      </c>
      <c r="E551" t="s">
        <v>257</v>
      </c>
      <c r="F551" s="139" t="s">
        <v>288</v>
      </c>
      <c r="G551" s="139">
        <v>12461</v>
      </c>
      <c r="H551" t="s">
        <v>289</v>
      </c>
      <c r="I551" s="140">
        <v>41761</v>
      </c>
    </row>
    <row r="552" spans="1:9" x14ac:dyDescent="0.25">
      <c r="A552" t="s">
        <v>392</v>
      </c>
      <c r="B552" t="s">
        <v>400</v>
      </c>
      <c r="C552" t="s">
        <v>401</v>
      </c>
      <c r="D552" t="s">
        <v>228</v>
      </c>
      <c r="E552" t="s">
        <v>257</v>
      </c>
      <c r="F552" s="139" t="s">
        <v>288</v>
      </c>
      <c r="G552" s="139">
        <v>13102</v>
      </c>
      <c r="H552" t="s">
        <v>289</v>
      </c>
      <c r="I552" s="140">
        <v>41764</v>
      </c>
    </row>
    <row r="553" spans="1:9" x14ac:dyDescent="0.25">
      <c r="A553" t="s">
        <v>392</v>
      </c>
      <c r="B553" t="s">
        <v>400</v>
      </c>
      <c r="C553" t="s">
        <v>401</v>
      </c>
      <c r="D553" t="s">
        <v>228</v>
      </c>
      <c r="E553" t="s">
        <v>257</v>
      </c>
      <c r="F553" s="139" t="s">
        <v>288</v>
      </c>
      <c r="G553" s="139">
        <v>13103</v>
      </c>
      <c r="H553" t="s">
        <v>289</v>
      </c>
      <c r="I553" s="140">
        <v>41764</v>
      </c>
    </row>
    <row r="554" spans="1:9" x14ac:dyDescent="0.25">
      <c r="A554" t="s">
        <v>392</v>
      </c>
      <c r="B554" t="s">
        <v>400</v>
      </c>
      <c r="C554" t="s">
        <v>401</v>
      </c>
      <c r="D554" t="s">
        <v>228</v>
      </c>
      <c r="E554" t="s">
        <v>257</v>
      </c>
      <c r="F554" s="139" t="s">
        <v>288</v>
      </c>
      <c r="G554" s="139">
        <v>13104</v>
      </c>
      <c r="H554" t="s">
        <v>289</v>
      </c>
      <c r="I554" s="140">
        <v>41764</v>
      </c>
    </row>
    <row r="555" spans="1:9" x14ac:dyDescent="0.25">
      <c r="A555" t="s">
        <v>392</v>
      </c>
      <c r="B555" t="s">
        <v>400</v>
      </c>
      <c r="C555" t="s">
        <v>401</v>
      </c>
      <c r="D555" t="s">
        <v>228</v>
      </c>
      <c r="E555" t="s">
        <v>257</v>
      </c>
      <c r="F555" s="139" t="s">
        <v>288</v>
      </c>
      <c r="G555" s="139">
        <v>13105</v>
      </c>
      <c r="H555" t="s">
        <v>289</v>
      </c>
      <c r="I555" s="140">
        <v>41764</v>
      </c>
    </row>
    <row r="556" spans="1:9" x14ac:dyDescent="0.25">
      <c r="A556" t="s">
        <v>392</v>
      </c>
      <c r="B556" t="s">
        <v>400</v>
      </c>
      <c r="C556" t="s">
        <v>401</v>
      </c>
      <c r="D556" t="s">
        <v>228</v>
      </c>
      <c r="E556" t="s">
        <v>257</v>
      </c>
      <c r="F556" s="139" t="s">
        <v>288</v>
      </c>
      <c r="G556" s="139">
        <v>13106</v>
      </c>
      <c r="H556" t="s">
        <v>289</v>
      </c>
      <c r="I556" s="140">
        <v>41764</v>
      </c>
    </row>
    <row r="557" spans="1:9" x14ac:dyDescent="0.25">
      <c r="A557" t="s">
        <v>422</v>
      </c>
      <c r="B557" t="s">
        <v>423</v>
      </c>
      <c r="C557" t="s">
        <v>424</v>
      </c>
      <c r="D557" t="s">
        <v>228</v>
      </c>
      <c r="E557" t="s">
        <v>257</v>
      </c>
      <c r="F557" s="139" t="s">
        <v>288</v>
      </c>
      <c r="G557" s="139">
        <v>13107</v>
      </c>
      <c r="H557" t="s">
        <v>289</v>
      </c>
      <c r="I557" s="140">
        <v>41771</v>
      </c>
    </row>
    <row r="558" spans="1:9" x14ac:dyDescent="0.25">
      <c r="A558" t="s">
        <v>422</v>
      </c>
      <c r="B558" t="s">
        <v>423</v>
      </c>
      <c r="C558" t="s">
        <v>424</v>
      </c>
      <c r="D558" t="s">
        <v>228</v>
      </c>
      <c r="E558" t="s">
        <v>257</v>
      </c>
      <c r="F558" s="139" t="s">
        <v>288</v>
      </c>
      <c r="G558" s="139">
        <v>13108</v>
      </c>
      <c r="H558" t="s">
        <v>289</v>
      </c>
      <c r="I558" s="140">
        <v>41771</v>
      </c>
    </row>
    <row r="559" spans="1:9" x14ac:dyDescent="0.25">
      <c r="A559" t="s">
        <v>422</v>
      </c>
      <c r="B559" t="s">
        <v>423</v>
      </c>
      <c r="C559" t="s">
        <v>424</v>
      </c>
      <c r="D559" t="s">
        <v>228</v>
      </c>
      <c r="E559" t="s">
        <v>257</v>
      </c>
      <c r="F559" s="139" t="s">
        <v>288</v>
      </c>
      <c r="G559" s="139">
        <v>13109</v>
      </c>
      <c r="H559" t="s">
        <v>289</v>
      </c>
      <c r="I559" s="140">
        <v>41771</v>
      </c>
    </row>
    <row r="560" spans="1:9" x14ac:dyDescent="0.25">
      <c r="A560" t="s">
        <v>422</v>
      </c>
      <c r="B560" t="s">
        <v>423</v>
      </c>
      <c r="C560" t="s">
        <v>424</v>
      </c>
      <c r="D560" t="s">
        <v>228</v>
      </c>
      <c r="E560" t="s">
        <v>257</v>
      </c>
      <c r="F560" s="139" t="s">
        <v>288</v>
      </c>
      <c r="G560" s="139">
        <v>13110</v>
      </c>
      <c r="H560" t="s">
        <v>289</v>
      </c>
      <c r="I560" s="140">
        <v>41771</v>
      </c>
    </row>
    <row r="561" spans="1:9" x14ac:dyDescent="0.25">
      <c r="A561" t="s">
        <v>422</v>
      </c>
      <c r="B561" t="s">
        <v>423</v>
      </c>
      <c r="C561" t="s">
        <v>424</v>
      </c>
      <c r="D561" t="s">
        <v>228</v>
      </c>
      <c r="E561" t="s">
        <v>257</v>
      </c>
      <c r="F561" s="139" t="s">
        <v>288</v>
      </c>
      <c r="G561" s="139">
        <v>13111</v>
      </c>
      <c r="H561" t="s">
        <v>289</v>
      </c>
      <c r="I561" s="140">
        <v>41771</v>
      </c>
    </row>
    <row r="562" spans="1:9" x14ac:dyDescent="0.25">
      <c r="A562" t="s">
        <v>422</v>
      </c>
      <c r="B562" t="s">
        <v>607</v>
      </c>
      <c r="C562" t="s">
        <v>608</v>
      </c>
      <c r="D562" t="s">
        <v>228</v>
      </c>
      <c r="E562" t="s">
        <v>257</v>
      </c>
      <c r="F562" s="139" t="s">
        <v>288</v>
      </c>
      <c r="G562" s="139">
        <v>13112</v>
      </c>
      <c r="H562" t="s">
        <v>289</v>
      </c>
      <c r="I562" s="140">
        <v>41862</v>
      </c>
    </row>
    <row r="563" spans="1:9" x14ac:dyDescent="0.25">
      <c r="A563" t="s">
        <v>422</v>
      </c>
      <c r="B563" t="s">
        <v>607</v>
      </c>
      <c r="C563" t="s">
        <v>608</v>
      </c>
      <c r="D563" t="s">
        <v>228</v>
      </c>
      <c r="E563" t="s">
        <v>257</v>
      </c>
      <c r="F563" s="139" t="s">
        <v>288</v>
      </c>
      <c r="G563" s="139">
        <v>13113</v>
      </c>
      <c r="H563" t="s">
        <v>289</v>
      </c>
      <c r="I563" s="140">
        <v>41862</v>
      </c>
    </row>
    <row r="564" spans="1:9" x14ac:dyDescent="0.25">
      <c r="A564" t="s">
        <v>422</v>
      </c>
      <c r="B564" t="s">
        <v>607</v>
      </c>
      <c r="C564" t="s">
        <v>608</v>
      </c>
      <c r="D564" t="s">
        <v>228</v>
      </c>
      <c r="E564" t="s">
        <v>257</v>
      </c>
      <c r="F564" s="139" t="s">
        <v>288</v>
      </c>
      <c r="G564" s="139">
        <v>13114</v>
      </c>
      <c r="H564" t="s">
        <v>289</v>
      </c>
      <c r="I564" s="140">
        <v>41862</v>
      </c>
    </row>
    <row r="565" spans="1:9" x14ac:dyDescent="0.25">
      <c r="A565" t="s">
        <v>422</v>
      </c>
      <c r="B565" t="s">
        <v>607</v>
      </c>
      <c r="C565" t="s">
        <v>608</v>
      </c>
      <c r="D565" t="s">
        <v>228</v>
      </c>
      <c r="E565" t="s">
        <v>257</v>
      </c>
      <c r="F565" s="139" t="s">
        <v>288</v>
      </c>
      <c r="G565" s="139">
        <v>13115</v>
      </c>
      <c r="H565" t="s">
        <v>289</v>
      </c>
      <c r="I565" s="140">
        <v>41862</v>
      </c>
    </row>
    <row r="566" spans="1:9" x14ac:dyDescent="0.25">
      <c r="A566" t="s">
        <v>422</v>
      </c>
      <c r="B566" t="s">
        <v>607</v>
      </c>
      <c r="C566" t="s">
        <v>608</v>
      </c>
      <c r="D566" t="s">
        <v>228</v>
      </c>
      <c r="E566" t="s">
        <v>257</v>
      </c>
      <c r="F566" s="139" t="s">
        <v>288</v>
      </c>
      <c r="G566" s="139">
        <v>13116</v>
      </c>
      <c r="H566" t="s">
        <v>289</v>
      </c>
      <c r="I566" s="140">
        <v>41862</v>
      </c>
    </row>
    <row r="567" spans="1:9" x14ac:dyDescent="0.25">
      <c r="A567" t="s">
        <v>442</v>
      </c>
      <c r="B567" t="s">
        <v>493</v>
      </c>
      <c r="C567" t="s">
        <v>494</v>
      </c>
      <c r="D567" t="s">
        <v>228</v>
      </c>
      <c r="E567" t="s">
        <v>257</v>
      </c>
      <c r="F567" s="139" t="s">
        <v>288</v>
      </c>
      <c r="G567" s="139">
        <v>13117</v>
      </c>
      <c r="H567" t="s">
        <v>289</v>
      </c>
      <c r="I567" s="140">
        <v>41869</v>
      </c>
    </row>
    <row r="568" spans="1:9" x14ac:dyDescent="0.25">
      <c r="A568" t="s">
        <v>442</v>
      </c>
      <c r="B568" t="s">
        <v>493</v>
      </c>
      <c r="C568" t="s">
        <v>494</v>
      </c>
      <c r="D568" t="s">
        <v>228</v>
      </c>
      <c r="E568" t="s">
        <v>257</v>
      </c>
      <c r="F568" s="139" t="s">
        <v>288</v>
      </c>
      <c r="G568" s="139">
        <v>13118</v>
      </c>
      <c r="H568" t="s">
        <v>289</v>
      </c>
      <c r="I568" s="140">
        <v>41869</v>
      </c>
    </row>
    <row r="569" spans="1:9" x14ac:dyDescent="0.25">
      <c r="A569" t="s">
        <v>442</v>
      </c>
      <c r="B569" t="s">
        <v>493</v>
      </c>
      <c r="C569" t="s">
        <v>494</v>
      </c>
      <c r="D569" t="s">
        <v>228</v>
      </c>
      <c r="E569" t="s">
        <v>257</v>
      </c>
      <c r="F569" s="139" t="s">
        <v>288</v>
      </c>
      <c r="G569" s="139">
        <v>13119</v>
      </c>
      <c r="H569" t="s">
        <v>289</v>
      </c>
      <c r="I569" s="140">
        <v>41869</v>
      </c>
    </row>
    <row r="570" spans="1:9" x14ac:dyDescent="0.25">
      <c r="A570" t="s">
        <v>442</v>
      </c>
      <c r="B570" t="s">
        <v>493</v>
      </c>
      <c r="C570" t="s">
        <v>494</v>
      </c>
      <c r="D570" t="s">
        <v>228</v>
      </c>
      <c r="E570" t="s">
        <v>257</v>
      </c>
      <c r="F570" s="139" t="s">
        <v>288</v>
      </c>
      <c r="G570" s="139">
        <v>13120</v>
      </c>
      <c r="H570" t="s">
        <v>289</v>
      </c>
      <c r="I570" s="140">
        <v>41869</v>
      </c>
    </row>
    <row r="571" spans="1:9" x14ac:dyDescent="0.25">
      <c r="A571" t="s">
        <v>442</v>
      </c>
      <c r="B571" t="s">
        <v>493</v>
      </c>
      <c r="C571" t="s">
        <v>494</v>
      </c>
      <c r="D571" t="s">
        <v>228</v>
      </c>
      <c r="E571" t="s">
        <v>257</v>
      </c>
      <c r="F571" s="139" t="s">
        <v>288</v>
      </c>
      <c r="G571" s="139">
        <v>13121</v>
      </c>
      <c r="H571" t="s">
        <v>289</v>
      </c>
      <c r="I571" s="140">
        <v>41869</v>
      </c>
    </row>
    <row r="572" spans="1:9" x14ac:dyDescent="0.25">
      <c r="A572" t="s">
        <v>392</v>
      </c>
      <c r="B572" t="s">
        <v>566</v>
      </c>
      <c r="C572" t="s">
        <v>643</v>
      </c>
      <c r="D572" t="s">
        <v>228</v>
      </c>
      <c r="E572" t="s">
        <v>257</v>
      </c>
      <c r="F572" s="139" t="s">
        <v>288</v>
      </c>
      <c r="G572" s="139">
        <v>13122</v>
      </c>
      <c r="H572" t="s">
        <v>289</v>
      </c>
      <c r="I572" s="140">
        <v>41890</v>
      </c>
    </row>
    <row r="573" spans="1:9" x14ac:dyDescent="0.25">
      <c r="A573" t="s">
        <v>392</v>
      </c>
      <c r="B573" t="s">
        <v>566</v>
      </c>
      <c r="C573" t="s">
        <v>643</v>
      </c>
      <c r="D573" t="s">
        <v>228</v>
      </c>
      <c r="E573" t="s">
        <v>257</v>
      </c>
      <c r="F573" s="139" t="s">
        <v>288</v>
      </c>
      <c r="G573" s="139">
        <v>13123</v>
      </c>
      <c r="H573" t="s">
        <v>289</v>
      </c>
      <c r="I573" s="140">
        <v>41890</v>
      </c>
    </row>
    <row r="574" spans="1:9" x14ac:dyDescent="0.25">
      <c r="A574" t="s">
        <v>392</v>
      </c>
      <c r="B574" t="s">
        <v>566</v>
      </c>
      <c r="C574" t="s">
        <v>643</v>
      </c>
      <c r="D574" t="s">
        <v>228</v>
      </c>
      <c r="E574" t="s">
        <v>257</v>
      </c>
      <c r="F574" s="139" t="s">
        <v>288</v>
      </c>
      <c r="G574" s="139">
        <v>13124</v>
      </c>
      <c r="H574" t="s">
        <v>289</v>
      </c>
      <c r="I574" s="140">
        <v>41890</v>
      </c>
    </row>
    <row r="575" spans="1:9" x14ac:dyDescent="0.25">
      <c r="A575" t="s">
        <v>392</v>
      </c>
      <c r="B575" t="s">
        <v>566</v>
      </c>
      <c r="C575" t="s">
        <v>643</v>
      </c>
      <c r="D575" t="s">
        <v>228</v>
      </c>
      <c r="E575" t="s">
        <v>257</v>
      </c>
      <c r="F575" s="139" t="s">
        <v>288</v>
      </c>
      <c r="G575" s="139">
        <v>13125</v>
      </c>
      <c r="H575" t="s">
        <v>289</v>
      </c>
      <c r="I575" s="140">
        <v>41890</v>
      </c>
    </row>
    <row r="576" spans="1:9" x14ac:dyDescent="0.25">
      <c r="A576" t="s">
        <v>392</v>
      </c>
      <c r="B576" t="s">
        <v>566</v>
      </c>
      <c r="C576" t="s">
        <v>643</v>
      </c>
      <c r="D576" t="s">
        <v>228</v>
      </c>
      <c r="E576" t="s">
        <v>257</v>
      </c>
      <c r="F576" s="139" t="s">
        <v>288</v>
      </c>
      <c r="G576" s="139">
        <v>13126</v>
      </c>
      <c r="H576" t="s">
        <v>289</v>
      </c>
      <c r="I576" s="140">
        <v>41890</v>
      </c>
    </row>
    <row r="577" spans="1:9" x14ac:dyDescent="0.25">
      <c r="A577" t="s">
        <v>296</v>
      </c>
      <c r="B577" t="s">
        <v>297</v>
      </c>
      <c r="C577" t="s">
        <v>298</v>
      </c>
      <c r="D577" t="s">
        <v>228</v>
      </c>
      <c r="E577" t="s">
        <v>257</v>
      </c>
      <c r="F577" s="139" t="s">
        <v>288</v>
      </c>
      <c r="G577" s="139">
        <v>13133</v>
      </c>
      <c r="H577" t="s">
        <v>289</v>
      </c>
      <c r="I577" s="140">
        <v>42002</v>
      </c>
    </row>
    <row r="578" spans="1:9" x14ac:dyDescent="0.25">
      <c r="A578" t="s">
        <v>296</v>
      </c>
      <c r="B578" t="s">
        <v>297</v>
      </c>
      <c r="C578" t="s">
        <v>298</v>
      </c>
      <c r="D578" t="s">
        <v>228</v>
      </c>
      <c r="E578" t="s">
        <v>257</v>
      </c>
      <c r="F578" s="139" t="s">
        <v>288</v>
      </c>
      <c r="G578" s="139">
        <v>13134</v>
      </c>
      <c r="H578" t="s">
        <v>289</v>
      </c>
      <c r="I578" s="140">
        <v>42002</v>
      </c>
    </row>
    <row r="579" spans="1:9" x14ac:dyDescent="0.25">
      <c r="A579" t="s">
        <v>296</v>
      </c>
      <c r="B579" t="s">
        <v>297</v>
      </c>
      <c r="C579" t="s">
        <v>298</v>
      </c>
      <c r="D579" t="s">
        <v>228</v>
      </c>
      <c r="E579" t="s">
        <v>257</v>
      </c>
      <c r="F579" s="139" t="s">
        <v>288</v>
      </c>
      <c r="G579" s="139">
        <v>13135</v>
      </c>
      <c r="H579" t="s">
        <v>289</v>
      </c>
      <c r="I579" s="140">
        <v>42002</v>
      </c>
    </row>
    <row r="580" spans="1:9" x14ac:dyDescent="0.25">
      <c r="A580" t="s">
        <v>296</v>
      </c>
      <c r="B580" t="s">
        <v>297</v>
      </c>
      <c r="C580" t="s">
        <v>298</v>
      </c>
      <c r="D580" t="s">
        <v>228</v>
      </c>
      <c r="E580" t="s">
        <v>257</v>
      </c>
      <c r="F580" s="139" t="s">
        <v>288</v>
      </c>
      <c r="G580" s="139">
        <v>13136</v>
      </c>
      <c r="H580" t="s">
        <v>289</v>
      </c>
      <c r="I580" s="140">
        <v>42002</v>
      </c>
    </row>
    <row r="581" spans="1:9" x14ac:dyDescent="0.25">
      <c r="A581" t="s">
        <v>296</v>
      </c>
      <c r="B581" t="s">
        <v>297</v>
      </c>
      <c r="C581" t="s">
        <v>298</v>
      </c>
      <c r="D581" t="s">
        <v>228</v>
      </c>
      <c r="E581" t="s">
        <v>257</v>
      </c>
      <c r="F581" s="139" t="s">
        <v>288</v>
      </c>
      <c r="G581" s="139">
        <v>13137</v>
      </c>
      <c r="H581" t="s">
        <v>289</v>
      </c>
      <c r="I581" s="140">
        <v>42002</v>
      </c>
    </row>
    <row r="582" spans="1:9" x14ac:dyDescent="0.25">
      <c r="A582" t="s">
        <v>328</v>
      </c>
      <c r="B582" t="s">
        <v>329</v>
      </c>
      <c r="C582" t="s">
        <v>330</v>
      </c>
      <c r="D582" t="s">
        <v>228</v>
      </c>
      <c r="E582" t="s">
        <v>257</v>
      </c>
      <c r="F582" s="139" t="s">
        <v>288</v>
      </c>
      <c r="G582" s="139">
        <v>13138</v>
      </c>
      <c r="H582" t="s">
        <v>289</v>
      </c>
      <c r="I582" s="140">
        <v>41904</v>
      </c>
    </row>
    <row r="583" spans="1:9" x14ac:dyDescent="0.25">
      <c r="A583" t="s">
        <v>328</v>
      </c>
      <c r="B583" t="s">
        <v>329</v>
      </c>
      <c r="C583" t="s">
        <v>330</v>
      </c>
      <c r="D583" t="s">
        <v>228</v>
      </c>
      <c r="E583" t="s">
        <v>257</v>
      </c>
      <c r="F583" s="139" t="s">
        <v>288</v>
      </c>
      <c r="G583" s="139">
        <v>13139</v>
      </c>
      <c r="H583" t="s">
        <v>289</v>
      </c>
      <c r="I583" s="140">
        <v>41904</v>
      </c>
    </row>
    <row r="584" spans="1:9" x14ac:dyDescent="0.25">
      <c r="A584" t="s">
        <v>328</v>
      </c>
      <c r="B584" t="s">
        <v>329</v>
      </c>
      <c r="C584" t="s">
        <v>330</v>
      </c>
      <c r="D584" t="s">
        <v>228</v>
      </c>
      <c r="E584" t="s">
        <v>257</v>
      </c>
      <c r="F584" s="139" t="s">
        <v>288</v>
      </c>
      <c r="G584" s="139">
        <v>13140</v>
      </c>
      <c r="H584" t="s">
        <v>289</v>
      </c>
      <c r="I584" s="140">
        <v>41904</v>
      </c>
    </row>
    <row r="585" spans="1:9" x14ac:dyDescent="0.25">
      <c r="A585" t="s">
        <v>328</v>
      </c>
      <c r="B585" t="s">
        <v>329</v>
      </c>
      <c r="C585" t="s">
        <v>330</v>
      </c>
      <c r="D585" t="s">
        <v>228</v>
      </c>
      <c r="E585" t="s">
        <v>257</v>
      </c>
      <c r="F585" s="139" t="s">
        <v>288</v>
      </c>
      <c r="G585" s="139">
        <v>13141</v>
      </c>
      <c r="H585" t="s">
        <v>289</v>
      </c>
      <c r="I585" s="140">
        <v>41904</v>
      </c>
    </row>
    <row r="586" spans="1:9" x14ac:dyDescent="0.25">
      <c r="A586" t="s">
        <v>328</v>
      </c>
      <c r="B586" t="s">
        <v>329</v>
      </c>
      <c r="C586" t="s">
        <v>330</v>
      </c>
      <c r="D586" t="s">
        <v>228</v>
      </c>
      <c r="E586" t="s">
        <v>257</v>
      </c>
      <c r="F586" s="139" t="s">
        <v>288</v>
      </c>
      <c r="G586" s="139">
        <v>13142</v>
      </c>
      <c r="H586" t="s">
        <v>289</v>
      </c>
      <c r="I586" s="140">
        <v>41904</v>
      </c>
    </row>
    <row r="587" spans="1:9" x14ac:dyDescent="0.25">
      <c r="A587" t="s">
        <v>296</v>
      </c>
      <c r="B587" t="s">
        <v>297</v>
      </c>
      <c r="C587" t="s">
        <v>298</v>
      </c>
      <c r="D587" t="s">
        <v>228</v>
      </c>
      <c r="E587" t="s">
        <v>257</v>
      </c>
      <c r="F587" s="139" t="s">
        <v>288</v>
      </c>
      <c r="G587" s="139">
        <v>13143</v>
      </c>
      <c r="H587" t="s">
        <v>289</v>
      </c>
      <c r="I587" s="140">
        <v>41974</v>
      </c>
    </row>
    <row r="588" spans="1:9" x14ac:dyDescent="0.25">
      <c r="A588" t="s">
        <v>296</v>
      </c>
      <c r="B588" t="s">
        <v>297</v>
      </c>
      <c r="C588" t="s">
        <v>298</v>
      </c>
      <c r="D588" t="s">
        <v>228</v>
      </c>
      <c r="E588" t="s">
        <v>257</v>
      </c>
      <c r="F588" s="139" t="s">
        <v>288</v>
      </c>
      <c r="G588" s="139">
        <v>13144</v>
      </c>
      <c r="H588" t="s">
        <v>289</v>
      </c>
      <c r="I588" s="140">
        <v>41974</v>
      </c>
    </row>
    <row r="589" spans="1:9" x14ac:dyDescent="0.25">
      <c r="A589" t="s">
        <v>296</v>
      </c>
      <c r="B589" t="s">
        <v>297</v>
      </c>
      <c r="C589" t="s">
        <v>298</v>
      </c>
      <c r="D589" t="s">
        <v>228</v>
      </c>
      <c r="E589" t="s">
        <v>257</v>
      </c>
      <c r="F589" s="139" t="s">
        <v>288</v>
      </c>
      <c r="G589" s="139">
        <v>13145</v>
      </c>
      <c r="H589" t="s">
        <v>289</v>
      </c>
      <c r="I589" s="140">
        <v>41974</v>
      </c>
    </row>
    <row r="590" spans="1:9" x14ac:dyDescent="0.25">
      <c r="A590" t="s">
        <v>296</v>
      </c>
      <c r="B590" t="s">
        <v>297</v>
      </c>
      <c r="C590" t="s">
        <v>298</v>
      </c>
      <c r="D590" t="s">
        <v>228</v>
      </c>
      <c r="E590" t="s">
        <v>257</v>
      </c>
      <c r="F590" s="139" t="s">
        <v>288</v>
      </c>
      <c r="G590" s="139">
        <v>13146</v>
      </c>
      <c r="H590" t="s">
        <v>289</v>
      </c>
      <c r="I590" s="140">
        <v>41974</v>
      </c>
    </row>
    <row r="591" spans="1:9" x14ac:dyDescent="0.25">
      <c r="A591" t="s">
        <v>296</v>
      </c>
      <c r="B591" t="s">
        <v>297</v>
      </c>
      <c r="C591" t="s">
        <v>298</v>
      </c>
      <c r="D591" t="s">
        <v>228</v>
      </c>
      <c r="E591" t="s">
        <v>257</v>
      </c>
      <c r="F591" s="139" t="s">
        <v>288</v>
      </c>
      <c r="G591" s="139">
        <v>13147</v>
      </c>
      <c r="H591" t="s">
        <v>289</v>
      </c>
      <c r="I591" s="140">
        <v>41974</v>
      </c>
    </row>
    <row r="592" spans="1:9" x14ac:dyDescent="0.25">
      <c r="A592" t="s">
        <v>285</v>
      </c>
      <c r="B592" t="s">
        <v>366</v>
      </c>
      <c r="C592" t="s">
        <v>367</v>
      </c>
      <c r="D592" t="s">
        <v>228</v>
      </c>
      <c r="E592" t="s">
        <v>257</v>
      </c>
      <c r="F592" s="139" t="s">
        <v>288</v>
      </c>
      <c r="G592" s="139">
        <v>13148</v>
      </c>
      <c r="H592" t="s">
        <v>289</v>
      </c>
      <c r="I592" s="140">
        <v>41730</v>
      </c>
    </row>
    <row r="593" spans="1:9" x14ac:dyDescent="0.25">
      <c r="A593" t="s">
        <v>285</v>
      </c>
      <c r="B593" t="s">
        <v>366</v>
      </c>
      <c r="C593" t="s">
        <v>367</v>
      </c>
      <c r="D593" t="s">
        <v>228</v>
      </c>
      <c r="E593" t="s">
        <v>257</v>
      </c>
      <c r="F593" s="139" t="s">
        <v>288</v>
      </c>
      <c r="G593" s="139">
        <v>13149</v>
      </c>
      <c r="H593" t="s">
        <v>289</v>
      </c>
      <c r="I593" s="140">
        <v>41730</v>
      </c>
    </row>
    <row r="594" spans="1:9" x14ac:dyDescent="0.25">
      <c r="A594" t="s">
        <v>285</v>
      </c>
      <c r="B594" t="s">
        <v>366</v>
      </c>
      <c r="C594" t="s">
        <v>367</v>
      </c>
      <c r="D594" t="s">
        <v>228</v>
      </c>
      <c r="E594" t="s">
        <v>257</v>
      </c>
      <c r="F594" s="139" t="s">
        <v>288</v>
      </c>
      <c r="G594" s="139">
        <v>13150</v>
      </c>
      <c r="H594" t="s">
        <v>289</v>
      </c>
      <c r="I594" s="140">
        <v>41730</v>
      </c>
    </row>
    <row r="595" spans="1:9" x14ac:dyDescent="0.25">
      <c r="A595" t="s">
        <v>285</v>
      </c>
      <c r="B595" t="s">
        <v>366</v>
      </c>
      <c r="C595" t="s">
        <v>367</v>
      </c>
      <c r="D595" t="s">
        <v>228</v>
      </c>
      <c r="E595" t="s">
        <v>257</v>
      </c>
      <c r="F595" s="139" t="s">
        <v>288</v>
      </c>
      <c r="G595" s="139">
        <v>13151</v>
      </c>
      <c r="H595" t="s">
        <v>289</v>
      </c>
      <c r="I595" s="140">
        <v>41730</v>
      </c>
    </row>
    <row r="596" spans="1:9" x14ac:dyDescent="0.25">
      <c r="A596" t="s">
        <v>285</v>
      </c>
      <c r="B596" t="s">
        <v>366</v>
      </c>
      <c r="C596" t="s">
        <v>367</v>
      </c>
      <c r="D596" t="s">
        <v>228</v>
      </c>
      <c r="E596" t="s">
        <v>257</v>
      </c>
      <c r="F596" s="139" t="s">
        <v>288</v>
      </c>
      <c r="G596" s="139">
        <v>13152</v>
      </c>
      <c r="H596" t="s">
        <v>289</v>
      </c>
      <c r="I596" s="140">
        <v>41730</v>
      </c>
    </row>
    <row r="597" spans="1:9" x14ac:dyDescent="0.25">
      <c r="A597" t="s">
        <v>285</v>
      </c>
      <c r="B597" t="s">
        <v>286</v>
      </c>
      <c r="C597" t="s">
        <v>287</v>
      </c>
      <c r="D597" t="s">
        <v>228</v>
      </c>
      <c r="E597" t="s">
        <v>257</v>
      </c>
      <c r="F597" s="139" t="s">
        <v>288</v>
      </c>
      <c r="G597" s="139">
        <v>13153</v>
      </c>
      <c r="H597" t="s">
        <v>289</v>
      </c>
      <c r="I597" s="140">
        <v>41701</v>
      </c>
    </row>
    <row r="598" spans="1:9" x14ac:dyDescent="0.25">
      <c r="A598" t="s">
        <v>285</v>
      </c>
      <c r="B598" t="s">
        <v>286</v>
      </c>
      <c r="C598" t="s">
        <v>287</v>
      </c>
      <c r="D598" t="s">
        <v>228</v>
      </c>
      <c r="E598" t="s">
        <v>257</v>
      </c>
      <c r="F598" s="139" t="s">
        <v>288</v>
      </c>
      <c r="G598" s="139">
        <v>13154</v>
      </c>
      <c r="H598" t="s">
        <v>289</v>
      </c>
      <c r="I598" s="140">
        <v>41701</v>
      </c>
    </row>
    <row r="599" spans="1:9" x14ac:dyDescent="0.25">
      <c r="A599" t="s">
        <v>285</v>
      </c>
      <c r="B599" t="s">
        <v>286</v>
      </c>
      <c r="C599" t="s">
        <v>287</v>
      </c>
      <c r="D599" t="s">
        <v>228</v>
      </c>
      <c r="E599" t="s">
        <v>257</v>
      </c>
      <c r="F599" s="139" t="s">
        <v>288</v>
      </c>
      <c r="G599" s="139">
        <v>13155</v>
      </c>
      <c r="H599" t="s">
        <v>289</v>
      </c>
      <c r="I599" s="140">
        <v>41701</v>
      </c>
    </row>
    <row r="600" spans="1:9" x14ac:dyDescent="0.25">
      <c r="A600" t="s">
        <v>285</v>
      </c>
      <c r="B600" t="s">
        <v>286</v>
      </c>
      <c r="C600" t="s">
        <v>287</v>
      </c>
      <c r="D600" t="s">
        <v>228</v>
      </c>
      <c r="E600" t="s">
        <v>257</v>
      </c>
      <c r="F600" s="139" t="s">
        <v>288</v>
      </c>
      <c r="G600" s="139">
        <v>13156</v>
      </c>
      <c r="H600" t="s">
        <v>289</v>
      </c>
      <c r="I600" s="140">
        <v>41701</v>
      </c>
    </row>
    <row r="601" spans="1:9" x14ac:dyDescent="0.25">
      <c r="A601" t="s">
        <v>285</v>
      </c>
      <c r="B601" t="s">
        <v>286</v>
      </c>
      <c r="C601" t="s">
        <v>287</v>
      </c>
      <c r="D601" t="s">
        <v>228</v>
      </c>
      <c r="E601" t="s">
        <v>257</v>
      </c>
      <c r="F601" s="139" t="s">
        <v>288</v>
      </c>
      <c r="G601" s="139">
        <v>13157</v>
      </c>
      <c r="H601" t="s">
        <v>289</v>
      </c>
      <c r="I601" s="140">
        <v>41701</v>
      </c>
    </row>
    <row r="602" spans="1:9" x14ac:dyDescent="0.25">
      <c r="A602" t="s">
        <v>328</v>
      </c>
      <c r="B602" t="s">
        <v>329</v>
      </c>
      <c r="C602" t="s">
        <v>330</v>
      </c>
      <c r="D602" t="s">
        <v>228</v>
      </c>
      <c r="E602" t="s">
        <v>257</v>
      </c>
      <c r="F602" s="139" t="s">
        <v>288</v>
      </c>
      <c r="G602" s="139">
        <v>13158</v>
      </c>
      <c r="H602" t="s">
        <v>289</v>
      </c>
      <c r="I602" s="140">
        <v>41995</v>
      </c>
    </row>
    <row r="603" spans="1:9" x14ac:dyDescent="0.25">
      <c r="A603" t="s">
        <v>328</v>
      </c>
      <c r="B603" t="s">
        <v>329</v>
      </c>
      <c r="C603" t="s">
        <v>330</v>
      </c>
      <c r="D603" t="s">
        <v>228</v>
      </c>
      <c r="E603" t="s">
        <v>257</v>
      </c>
      <c r="F603" s="139" t="s">
        <v>288</v>
      </c>
      <c r="G603" s="139">
        <v>13159</v>
      </c>
      <c r="H603" t="s">
        <v>289</v>
      </c>
      <c r="I603" s="140">
        <v>41995</v>
      </c>
    </row>
    <row r="604" spans="1:9" x14ac:dyDescent="0.25">
      <c r="A604" t="s">
        <v>328</v>
      </c>
      <c r="B604" t="s">
        <v>329</v>
      </c>
      <c r="C604" t="s">
        <v>330</v>
      </c>
      <c r="D604" t="s">
        <v>228</v>
      </c>
      <c r="E604" t="s">
        <v>257</v>
      </c>
      <c r="F604" s="139" t="s">
        <v>288</v>
      </c>
      <c r="G604" s="139">
        <v>13160</v>
      </c>
      <c r="H604" t="s">
        <v>289</v>
      </c>
      <c r="I604" s="140">
        <v>41995</v>
      </c>
    </row>
    <row r="605" spans="1:9" x14ac:dyDescent="0.25">
      <c r="A605" t="s">
        <v>328</v>
      </c>
      <c r="B605" t="s">
        <v>329</v>
      </c>
      <c r="C605" t="s">
        <v>330</v>
      </c>
      <c r="D605" t="s">
        <v>228</v>
      </c>
      <c r="E605" t="s">
        <v>257</v>
      </c>
      <c r="F605" s="139" t="s">
        <v>288</v>
      </c>
      <c r="G605" s="139">
        <v>13161</v>
      </c>
      <c r="H605" t="s">
        <v>289</v>
      </c>
      <c r="I605" s="140">
        <v>41995</v>
      </c>
    </row>
    <row r="606" spans="1:9" x14ac:dyDescent="0.25">
      <c r="A606" t="s">
        <v>328</v>
      </c>
      <c r="B606" t="s">
        <v>329</v>
      </c>
      <c r="C606" t="s">
        <v>330</v>
      </c>
      <c r="D606" t="s">
        <v>228</v>
      </c>
      <c r="E606" t="s">
        <v>257</v>
      </c>
      <c r="F606" s="139" t="s">
        <v>288</v>
      </c>
      <c r="G606" s="139">
        <v>13162</v>
      </c>
      <c r="H606" t="s">
        <v>289</v>
      </c>
      <c r="I606" s="140">
        <v>41995</v>
      </c>
    </row>
    <row r="607" spans="1:9" x14ac:dyDescent="0.25">
      <c r="A607" t="s">
        <v>285</v>
      </c>
      <c r="B607" t="s">
        <v>307</v>
      </c>
      <c r="C607" t="s">
        <v>308</v>
      </c>
      <c r="D607" t="s">
        <v>228</v>
      </c>
      <c r="E607" t="s">
        <v>257</v>
      </c>
      <c r="F607" s="139" t="s">
        <v>288</v>
      </c>
      <c r="G607" s="139">
        <v>13163</v>
      </c>
      <c r="H607" t="s">
        <v>289</v>
      </c>
      <c r="I607" s="140">
        <v>41736</v>
      </c>
    </row>
    <row r="608" spans="1:9" x14ac:dyDescent="0.25">
      <c r="A608" t="s">
        <v>285</v>
      </c>
      <c r="B608" t="s">
        <v>307</v>
      </c>
      <c r="C608" t="s">
        <v>308</v>
      </c>
      <c r="D608" t="s">
        <v>228</v>
      </c>
      <c r="E608" t="s">
        <v>257</v>
      </c>
      <c r="F608" s="139" t="s">
        <v>288</v>
      </c>
      <c r="G608" s="139">
        <v>13164</v>
      </c>
      <c r="H608" t="s">
        <v>289</v>
      </c>
      <c r="I608" s="140">
        <v>41736</v>
      </c>
    </row>
    <row r="609" spans="1:9" x14ac:dyDescent="0.25">
      <c r="A609" t="s">
        <v>285</v>
      </c>
      <c r="B609" t="s">
        <v>307</v>
      </c>
      <c r="C609" t="s">
        <v>308</v>
      </c>
      <c r="D609" t="s">
        <v>228</v>
      </c>
      <c r="E609" t="s">
        <v>257</v>
      </c>
      <c r="F609" s="139" t="s">
        <v>288</v>
      </c>
      <c r="G609" s="139">
        <v>13165</v>
      </c>
      <c r="H609" t="s">
        <v>289</v>
      </c>
      <c r="I609" s="140">
        <v>41736</v>
      </c>
    </row>
    <row r="610" spans="1:9" x14ac:dyDescent="0.25">
      <c r="A610" t="s">
        <v>285</v>
      </c>
      <c r="B610" t="s">
        <v>307</v>
      </c>
      <c r="C610" t="s">
        <v>308</v>
      </c>
      <c r="D610" t="s">
        <v>228</v>
      </c>
      <c r="E610" t="s">
        <v>257</v>
      </c>
      <c r="F610" s="139" t="s">
        <v>288</v>
      </c>
      <c r="G610" s="139">
        <v>13166</v>
      </c>
      <c r="H610" t="s">
        <v>289</v>
      </c>
      <c r="I610" s="140">
        <v>41736</v>
      </c>
    </row>
    <row r="611" spans="1:9" x14ac:dyDescent="0.25">
      <c r="A611" t="s">
        <v>285</v>
      </c>
      <c r="B611" t="s">
        <v>307</v>
      </c>
      <c r="C611" t="s">
        <v>308</v>
      </c>
      <c r="D611" t="s">
        <v>228</v>
      </c>
      <c r="E611" t="s">
        <v>257</v>
      </c>
      <c r="F611" s="139" t="s">
        <v>288</v>
      </c>
      <c r="G611" s="139">
        <v>13167</v>
      </c>
      <c r="H611" t="s">
        <v>289</v>
      </c>
      <c r="I611" s="140">
        <v>41736</v>
      </c>
    </row>
    <row r="612" spans="1:9" x14ac:dyDescent="0.25">
      <c r="A612" t="s">
        <v>285</v>
      </c>
      <c r="B612" t="s">
        <v>653</v>
      </c>
      <c r="C612" t="s">
        <v>654</v>
      </c>
      <c r="D612" t="s">
        <v>228</v>
      </c>
      <c r="E612" t="s">
        <v>257</v>
      </c>
      <c r="F612" s="139" t="s">
        <v>288</v>
      </c>
      <c r="G612" s="139">
        <v>13168</v>
      </c>
      <c r="H612" t="s">
        <v>289</v>
      </c>
      <c r="I612" s="140">
        <v>41904</v>
      </c>
    </row>
    <row r="613" spans="1:9" x14ac:dyDescent="0.25">
      <c r="A613" t="s">
        <v>285</v>
      </c>
      <c r="B613" t="s">
        <v>653</v>
      </c>
      <c r="C613" t="s">
        <v>654</v>
      </c>
      <c r="D613" t="s">
        <v>228</v>
      </c>
      <c r="E613" t="s">
        <v>257</v>
      </c>
      <c r="F613" s="139" t="s">
        <v>288</v>
      </c>
      <c r="G613" s="139">
        <v>13169</v>
      </c>
      <c r="H613" t="s">
        <v>289</v>
      </c>
      <c r="I613" s="140">
        <v>41904</v>
      </c>
    </row>
    <row r="614" spans="1:9" x14ac:dyDescent="0.25">
      <c r="A614" t="s">
        <v>285</v>
      </c>
      <c r="B614" t="s">
        <v>653</v>
      </c>
      <c r="C614" t="s">
        <v>654</v>
      </c>
      <c r="D614" t="s">
        <v>228</v>
      </c>
      <c r="E614" t="s">
        <v>257</v>
      </c>
      <c r="F614" s="139" t="s">
        <v>288</v>
      </c>
      <c r="G614" s="139">
        <v>13170</v>
      </c>
      <c r="H614" t="s">
        <v>289</v>
      </c>
      <c r="I614" s="140">
        <v>41904</v>
      </c>
    </row>
    <row r="615" spans="1:9" x14ac:dyDescent="0.25">
      <c r="A615" t="s">
        <v>285</v>
      </c>
      <c r="B615" t="s">
        <v>653</v>
      </c>
      <c r="C615" t="s">
        <v>654</v>
      </c>
      <c r="D615" t="s">
        <v>228</v>
      </c>
      <c r="E615" t="s">
        <v>257</v>
      </c>
      <c r="F615" s="139" t="s">
        <v>288</v>
      </c>
      <c r="G615" s="139">
        <v>13171</v>
      </c>
      <c r="H615" t="s">
        <v>289</v>
      </c>
      <c r="I615" s="140">
        <v>41904</v>
      </c>
    </row>
    <row r="616" spans="1:9" x14ac:dyDescent="0.25">
      <c r="A616" t="s">
        <v>285</v>
      </c>
      <c r="B616" t="s">
        <v>653</v>
      </c>
      <c r="C616" t="s">
        <v>654</v>
      </c>
      <c r="D616" t="s">
        <v>228</v>
      </c>
      <c r="E616" t="s">
        <v>257</v>
      </c>
      <c r="F616" s="139" t="s">
        <v>288</v>
      </c>
      <c r="G616" s="139">
        <v>13172</v>
      </c>
      <c r="H616" t="s">
        <v>289</v>
      </c>
      <c r="I616" s="140">
        <v>41904</v>
      </c>
    </row>
    <row r="617" spans="1:9" x14ac:dyDescent="0.25">
      <c r="A617" t="s">
        <v>328</v>
      </c>
      <c r="B617" t="s">
        <v>329</v>
      </c>
      <c r="C617" t="s">
        <v>330</v>
      </c>
      <c r="D617" t="s">
        <v>228</v>
      </c>
      <c r="E617" t="s">
        <v>257</v>
      </c>
      <c r="F617" s="139" t="s">
        <v>288</v>
      </c>
      <c r="G617" s="139">
        <v>13173</v>
      </c>
      <c r="H617" t="s">
        <v>289</v>
      </c>
      <c r="I617" s="140">
        <v>41904</v>
      </c>
    </row>
    <row r="618" spans="1:9" x14ac:dyDescent="0.25">
      <c r="A618" t="s">
        <v>328</v>
      </c>
      <c r="B618" t="s">
        <v>329</v>
      </c>
      <c r="C618" t="s">
        <v>330</v>
      </c>
      <c r="D618" t="s">
        <v>228</v>
      </c>
      <c r="E618" t="s">
        <v>257</v>
      </c>
      <c r="F618" s="139" t="s">
        <v>288</v>
      </c>
      <c r="G618" s="139">
        <v>13174</v>
      </c>
      <c r="H618" t="s">
        <v>289</v>
      </c>
      <c r="I618" s="140">
        <v>41904</v>
      </c>
    </row>
    <row r="619" spans="1:9" x14ac:dyDescent="0.25">
      <c r="A619" t="s">
        <v>328</v>
      </c>
      <c r="B619" t="s">
        <v>329</v>
      </c>
      <c r="C619" t="s">
        <v>330</v>
      </c>
      <c r="D619" t="s">
        <v>228</v>
      </c>
      <c r="E619" t="s">
        <v>257</v>
      </c>
      <c r="F619" s="139" t="s">
        <v>288</v>
      </c>
      <c r="G619" s="139">
        <v>13175</v>
      </c>
      <c r="H619" t="s">
        <v>289</v>
      </c>
      <c r="I619" s="140">
        <v>41904</v>
      </c>
    </row>
    <row r="620" spans="1:9" x14ac:dyDescent="0.25">
      <c r="A620" t="s">
        <v>328</v>
      </c>
      <c r="B620" t="s">
        <v>329</v>
      </c>
      <c r="C620" t="s">
        <v>330</v>
      </c>
      <c r="D620" t="s">
        <v>228</v>
      </c>
      <c r="E620" t="s">
        <v>257</v>
      </c>
      <c r="F620" s="139" t="s">
        <v>288</v>
      </c>
      <c r="G620" s="139">
        <v>13176</v>
      </c>
      <c r="H620" t="s">
        <v>289</v>
      </c>
      <c r="I620" s="140">
        <v>41904</v>
      </c>
    </row>
    <row r="621" spans="1:9" x14ac:dyDescent="0.25">
      <c r="A621" t="s">
        <v>328</v>
      </c>
      <c r="B621" t="s">
        <v>329</v>
      </c>
      <c r="C621" t="s">
        <v>330</v>
      </c>
      <c r="D621" t="s">
        <v>228</v>
      </c>
      <c r="E621" t="s">
        <v>257</v>
      </c>
      <c r="F621" s="139" t="s">
        <v>288</v>
      </c>
      <c r="G621" s="139">
        <v>13177</v>
      </c>
      <c r="H621" t="s">
        <v>289</v>
      </c>
      <c r="I621" s="140">
        <v>41904</v>
      </c>
    </row>
    <row r="622" spans="1:9" x14ac:dyDescent="0.25">
      <c r="A622" t="s">
        <v>296</v>
      </c>
      <c r="B622" t="s">
        <v>297</v>
      </c>
      <c r="C622" t="s">
        <v>298</v>
      </c>
      <c r="D622" t="s">
        <v>228</v>
      </c>
      <c r="E622" t="s">
        <v>257</v>
      </c>
      <c r="F622" s="139" t="s">
        <v>288</v>
      </c>
      <c r="G622" s="139">
        <v>13178</v>
      </c>
      <c r="H622" t="s">
        <v>289</v>
      </c>
      <c r="I622" s="140">
        <v>41946</v>
      </c>
    </row>
    <row r="623" spans="1:9" x14ac:dyDescent="0.25">
      <c r="A623" t="s">
        <v>296</v>
      </c>
      <c r="B623" t="s">
        <v>297</v>
      </c>
      <c r="C623" t="s">
        <v>298</v>
      </c>
      <c r="D623" t="s">
        <v>228</v>
      </c>
      <c r="E623" t="s">
        <v>257</v>
      </c>
      <c r="F623" s="139" t="s">
        <v>288</v>
      </c>
      <c r="G623" s="139">
        <v>13179</v>
      </c>
      <c r="H623" t="s">
        <v>289</v>
      </c>
      <c r="I623" s="140">
        <v>41946</v>
      </c>
    </row>
    <row r="624" spans="1:9" x14ac:dyDescent="0.25">
      <c r="A624" t="s">
        <v>296</v>
      </c>
      <c r="B624" t="s">
        <v>297</v>
      </c>
      <c r="C624" t="s">
        <v>298</v>
      </c>
      <c r="D624" t="s">
        <v>228</v>
      </c>
      <c r="E624" t="s">
        <v>257</v>
      </c>
      <c r="F624" s="139" t="s">
        <v>288</v>
      </c>
      <c r="G624" s="139">
        <v>13180</v>
      </c>
      <c r="H624" t="s">
        <v>289</v>
      </c>
      <c r="I624" s="140">
        <v>41946</v>
      </c>
    </row>
    <row r="625" spans="1:9" x14ac:dyDescent="0.25">
      <c r="A625" t="s">
        <v>296</v>
      </c>
      <c r="B625" t="s">
        <v>297</v>
      </c>
      <c r="C625" t="s">
        <v>298</v>
      </c>
      <c r="D625" t="s">
        <v>228</v>
      </c>
      <c r="E625" t="s">
        <v>257</v>
      </c>
      <c r="F625" s="139" t="s">
        <v>288</v>
      </c>
      <c r="G625" s="139">
        <v>13182</v>
      </c>
      <c r="H625" t="s">
        <v>289</v>
      </c>
      <c r="I625" s="140">
        <v>41946</v>
      </c>
    </row>
    <row r="626" spans="1:9" x14ac:dyDescent="0.25">
      <c r="A626" t="s">
        <v>296</v>
      </c>
      <c r="B626" t="s">
        <v>297</v>
      </c>
      <c r="C626" t="s">
        <v>298</v>
      </c>
      <c r="D626" t="s">
        <v>228</v>
      </c>
      <c r="E626" t="s">
        <v>257</v>
      </c>
      <c r="F626" s="139" t="s">
        <v>288</v>
      </c>
      <c r="G626" s="139">
        <v>13183</v>
      </c>
      <c r="H626" t="s">
        <v>289</v>
      </c>
      <c r="I626" s="140">
        <v>41946</v>
      </c>
    </row>
    <row r="627" spans="1:9" x14ac:dyDescent="0.25">
      <c r="A627" t="s">
        <v>422</v>
      </c>
      <c r="B627" t="s">
        <v>620</v>
      </c>
      <c r="C627" t="s">
        <v>621</v>
      </c>
      <c r="D627" t="s">
        <v>228</v>
      </c>
      <c r="E627" t="s">
        <v>257</v>
      </c>
      <c r="F627" s="139" t="s">
        <v>288</v>
      </c>
      <c r="G627" s="139">
        <v>13184</v>
      </c>
      <c r="H627" t="s">
        <v>289</v>
      </c>
      <c r="I627" s="140">
        <v>41995</v>
      </c>
    </row>
    <row r="628" spans="1:9" x14ac:dyDescent="0.25">
      <c r="A628" t="s">
        <v>422</v>
      </c>
      <c r="B628" t="s">
        <v>620</v>
      </c>
      <c r="C628" t="s">
        <v>621</v>
      </c>
      <c r="D628" t="s">
        <v>228</v>
      </c>
      <c r="E628" t="s">
        <v>257</v>
      </c>
      <c r="F628" s="139" t="s">
        <v>288</v>
      </c>
      <c r="G628" s="139">
        <v>13185</v>
      </c>
      <c r="H628" t="s">
        <v>289</v>
      </c>
      <c r="I628" s="140">
        <v>41995</v>
      </c>
    </row>
    <row r="629" spans="1:9" x14ac:dyDescent="0.25">
      <c r="A629" t="s">
        <v>422</v>
      </c>
      <c r="B629" t="s">
        <v>620</v>
      </c>
      <c r="C629" t="s">
        <v>621</v>
      </c>
      <c r="D629" t="s">
        <v>228</v>
      </c>
      <c r="E629" t="s">
        <v>257</v>
      </c>
      <c r="F629" s="139" t="s">
        <v>288</v>
      </c>
      <c r="G629" s="139">
        <v>13186</v>
      </c>
      <c r="H629" t="s">
        <v>289</v>
      </c>
      <c r="I629" s="140">
        <v>41995</v>
      </c>
    </row>
    <row r="630" spans="1:9" x14ac:dyDescent="0.25">
      <c r="A630" t="s">
        <v>422</v>
      </c>
      <c r="B630" t="s">
        <v>620</v>
      </c>
      <c r="C630" t="s">
        <v>621</v>
      </c>
      <c r="D630" t="s">
        <v>228</v>
      </c>
      <c r="E630" t="s">
        <v>257</v>
      </c>
      <c r="F630" s="139" t="s">
        <v>288</v>
      </c>
      <c r="G630" s="139">
        <v>13187</v>
      </c>
      <c r="H630" t="s">
        <v>289</v>
      </c>
      <c r="I630" s="140">
        <v>41995</v>
      </c>
    </row>
    <row r="631" spans="1:9" x14ac:dyDescent="0.25">
      <c r="A631" t="s">
        <v>422</v>
      </c>
      <c r="B631" t="s">
        <v>620</v>
      </c>
      <c r="C631" t="s">
        <v>621</v>
      </c>
      <c r="D631" t="s">
        <v>228</v>
      </c>
      <c r="E631" t="s">
        <v>257</v>
      </c>
      <c r="F631" s="139" t="s">
        <v>288</v>
      </c>
      <c r="G631" s="139">
        <v>13188</v>
      </c>
      <c r="H631" t="s">
        <v>289</v>
      </c>
      <c r="I631" s="140">
        <v>41995</v>
      </c>
    </row>
    <row r="632" spans="1:9" x14ac:dyDescent="0.25">
      <c r="A632" t="s">
        <v>285</v>
      </c>
      <c r="B632" t="s">
        <v>286</v>
      </c>
      <c r="C632" t="s">
        <v>287</v>
      </c>
      <c r="D632" t="s">
        <v>228</v>
      </c>
      <c r="E632" t="s">
        <v>257</v>
      </c>
      <c r="F632" s="139" t="s">
        <v>288</v>
      </c>
      <c r="G632" s="139">
        <v>13189</v>
      </c>
      <c r="H632" t="s">
        <v>289</v>
      </c>
      <c r="I632" s="140">
        <v>41736</v>
      </c>
    </row>
    <row r="633" spans="1:9" x14ac:dyDescent="0.25">
      <c r="A633" t="s">
        <v>285</v>
      </c>
      <c r="B633" t="s">
        <v>286</v>
      </c>
      <c r="C633" t="s">
        <v>287</v>
      </c>
      <c r="D633" t="s">
        <v>228</v>
      </c>
      <c r="E633" t="s">
        <v>257</v>
      </c>
      <c r="F633" s="139" t="s">
        <v>288</v>
      </c>
      <c r="G633" s="139">
        <v>13190</v>
      </c>
      <c r="H633" t="s">
        <v>289</v>
      </c>
      <c r="I633" s="140">
        <v>41736</v>
      </c>
    </row>
    <row r="634" spans="1:9" x14ac:dyDescent="0.25">
      <c r="A634" t="s">
        <v>285</v>
      </c>
      <c r="B634" t="s">
        <v>286</v>
      </c>
      <c r="C634" t="s">
        <v>287</v>
      </c>
      <c r="D634" t="s">
        <v>228</v>
      </c>
      <c r="E634" t="s">
        <v>257</v>
      </c>
      <c r="F634" s="139" t="s">
        <v>288</v>
      </c>
      <c r="G634" s="139">
        <v>13191</v>
      </c>
      <c r="H634" t="s">
        <v>289</v>
      </c>
      <c r="I634" s="140">
        <v>41736</v>
      </c>
    </row>
    <row r="635" spans="1:9" x14ac:dyDescent="0.25">
      <c r="A635" t="s">
        <v>285</v>
      </c>
      <c r="B635" t="s">
        <v>286</v>
      </c>
      <c r="C635" t="s">
        <v>287</v>
      </c>
      <c r="D635" t="s">
        <v>228</v>
      </c>
      <c r="E635" t="s">
        <v>257</v>
      </c>
      <c r="F635" s="139" t="s">
        <v>288</v>
      </c>
      <c r="G635" s="139">
        <v>13192</v>
      </c>
      <c r="H635" t="s">
        <v>289</v>
      </c>
      <c r="I635" s="140">
        <v>41736</v>
      </c>
    </row>
    <row r="636" spans="1:9" x14ac:dyDescent="0.25">
      <c r="A636" t="s">
        <v>285</v>
      </c>
      <c r="B636" t="s">
        <v>286</v>
      </c>
      <c r="C636" t="s">
        <v>287</v>
      </c>
      <c r="D636" t="s">
        <v>228</v>
      </c>
      <c r="E636" t="s">
        <v>257</v>
      </c>
      <c r="F636" s="139" t="s">
        <v>288</v>
      </c>
      <c r="G636" s="139">
        <v>13193</v>
      </c>
      <c r="H636" t="s">
        <v>289</v>
      </c>
      <c r="I636" s="140">
        <v>41736</v>
      </c>
    </row>
    <row r="637" spans="1:9" x14ac:dyDescent="0.25">
      <c r="A637" t="s">
        <v>285</v>
      </c>
      <c r="B637" t="s">
        <v>653</v>
      </c>
      <c r="C637" t="s">
        <v>654</v>
      </c>
      <c r="D637" t="s">
        <v>228</v>
      </c>
      <c r="E637" t="s">
        <v>257</v>
      </c>
      <c r="F637" s="139" t="s">
        <v>288</v>
      </c>
      <c r="G637" s="139">
        <v>13194</v>
      </c>
      <c r="H637" t="s">
        <v>289</v>
      </c>
      <c r="I637" s="140">
        <v>41904</v>
      </c>
    </row>
    <row r="638" spans="1:9" x14ac:dyDescent="0.25">
      <c r="A638" t="s">
        <v>285</v>
      </c>
      <c r="B638" t="s">
        <v>653</v>
      </c>
      <c r="C638" t="s">
        <v>654</v>
      </c>
      <c r="D638" t="s">
        <v>228</v>
      </c>
      <c r="E638" t="s">
        <v>257</v>
      </c>
      <c r="F638" s="139" t="s">
        <v>288</v>
      </c>
      <c r="G638" s="139">
        <v>13195</v>
      </c>
      <c r="H638" t="s">
        <v>289</v>
      </c>
      <c r="I638" s="140">
        <v>41904</v>
      </c>
    </row>
    <row r="639" spans="1:9" x14ac:dyDescent="0.25">
      <c r="A639" t="s">
        <v>285</v>
      </c>
      <c r="B639" t="s">
        <v>653</v>
      </c>
      <c r="C639" t="s">
        <v>654</v>
      </c>
      <c r="D639" t="s">
        <v>228</v>
      </c>
      <c r="E639" t="s">
        <v>257</v>
      </c>
      <c r="F639" s="139" t="s">
        <v>288</v>
      </c>
      <c r="G639" s="139">
        <v>13196</v>
      </c>
      <c r="H639" t="s">
        <v>289</v>
      </c>
      <c r="I639" s="140">
        <v>41904</v>
      </c>
    </row>
    <row r="640" spans="1:9" x14ac:dyDescent="0.25">
      <c r="A640" t="s">
        <v>285</v>
      </c>
      <c r="B640" t="s">
        <v>653</v>
      </c>
      <c r="C640" t="s">
        <v>654</v>
      </c>
      <c r="D640" t="s">
        <v>228</v>
      </c>
      <c r="E640" t="s">
        <v>257</v>
      </c>
      <c r="F640" s="139" t="s">
        <v>288</v>
      </c>
      <c r="G640" s="139">
        <v>13197</v>
      </c>
      <c r="H640" t="s">
        <v>289</v>
      </c>
      <c r="I640" s="140">
        <v>41904</v>
      </c>
    </row>
    <row r="641" spans="1:9" x14ac:dyDescent="0.25">
      <c r="A641" t="s">
        <v>285</v>
      </c>
      <c r="B641" t="s">
        <v>653</v>
      </c>
      <c r="C641" t="s">
        <v>654</v>
      </c>
      <c r="D641" t="s">
        <v>228</v>
      </c>
      <c r="E641" t="s">
        <v>257</v>
      </c>
      <c r="F641" s="139" t="s">
        <v>288</v>
      </c>
      <c r="G641" s="139">
        <v>13198</v>
      </c>
      <c r="H641" t="s">
        <v>289</v>
      </c>
      <c r="I641" s="140">
        <v>41904</v>
      </c>
    </row>
    <row r="642" spans="1:9" x14ac:dyDescent="0.25">
      <c r="A642" t="s">
        <v>328</v>
      </c>
      <c r="B642" t="s">
        <v>329</v>
      </c>
      <c r="C642" t="s">
        <v>330</v>
      </c>
      <c r="D642" t="s">
        <v>228</v>
      </c>
      <c r="E642" t="s">
        <v>257</v>
      </c>
      <c r="F642" s="139" t="s">
        <v>288</v>
      </c>
      <c r="G642" s="139">
        <v>13199</v>
      </c>
      <c r="H642" t="s">
        <v>289</v>
      </c>
      <c r="I642" s="140">
        <v>41995</v>
      </c>
    </row>
    <row r="643" spans="1:9" x14ac:dyDescent="0.25">
      <c r="A643" t="s">
        <v>328</v>
      </c>
      <c r="B643" t="s">
        <v>329</v>
      </c>
      <c r="C643" t="s">
        <v>330</v>
      </c>
      <c r="D643" t="s">
        <v>228</v>
      </c>
      <c r="E643" t="s">
        <v>257</v>
      </c>
      <c r="F643" s="139" t="s">
        <v>288</v>
      </c>
      <c r="G643" s="139">
        <v>13200</v>
      </c>
      <c r="H643" t="s">
        <v>289</v>
      </c>
      <c r="I643" s="140">
        <v>41995</v>
      </c>
    </row>
    <row r="644" spans="1:9" x14ac:dyDescent="0.25">
      <c r="A644" t="s">
        <v>328</v>
      </c>
      <c r="B644" t="s">
        <v>329</v>
      </c>
      <c r="C644" t="s">
        <v>330</v>
      </c>
      <c r="D644" t="s">
        <v>228</v>
      </c>
      <c r="E644" t="s">
        <v>257</v>
      </c>
      <c r="F644" s="139" t="s">
        <v>288</v>
      </c>
      <c r="G644" s="139">
        <v>13201</v>
      </c>
      <c r="H644" t="s">
        <v>289</v>
      </c>
      <c r="I644" s="140">
        <v>41995</v>
      </c>
    </row>
    <row r="645" spans="1:9" x14ac:dyDescent="0.25">
      <c r="A645" t="s">
        <v>328</v>
      </c>
      <c r="B645" t="s">
        <v>329</v>
      </c>
      <c r="C645" t="s">
        <v>330</v>
      </c>
      <c r="D645" t="s">
        <v>228</v>
      </c>
      <c r="E645" t="s">
        <v>257</v>
      </c>
      <c r="F645" s="139" t="s">
        <v>288</v>
      </c>
      <c r="G645" s="139">
        <v>13202</v>
      </c>
      <c r="H645" t="s">
        <v>289</v>
      </c>
      <c r="I645" s="140">
        <v>41995</v>
      </c>
    </row>
    <row r="646" spans="1:9" x14ac:dyDescent="0.25">
      <c r="A646" t="s">
        <v>328</v>
      </c>
      <c r="B646" t="s">
        <v>329</v>
      </c>
      <c r="C646" t="s">
        <v>330</v>
      </c>
      <c r="D646" t="s">
        <v>228</v>
      </c>
      <c r="E646" t="s">
        <v>257</v>
      </c>
      <c r="F646" s="139" t="s">
        <v>288</v>
      </c>
      <c r="G646" s="139">
        <v>13203</v>
      </c>
      <c r="H646" t="s">
        <v>289</v>
      </c>
      <c r="I646" s="140">
        <v>41995</v>
      </c>
    </row>
    <row r="647" spans="1:9" x14ac:dyDescent="0.25">
      <c r="A647" t="s">
        <v>296</v>
      </c>
      <c r="B647" t="s">
        <v>320</v>
      </c>
      <c r="C647" t="s">
        <v>321</v>
      </c>
      <c r="D647" t="s">
        <v>228</v>
      </c>
      <c r="E647" t="s">
        <v>257</v>
      </c>
      <c r="F647" s="139" t="s">
        <v>288</v>
      </c>
      <c r="G647" s="139">
        <v>13204</v>
      </c>
      <c r="H647" t="s">
        <v>289</v>
      </c>
      <c r="I647" s="140">
        <v>41715</v>
      </c>
    </row>
    <row r="648" spans="1:9" x14ac:dyDescent="0.25">
      <c r="A648" t="s">
        <v>296</v>
      </c>
      <c r="B648" t="s">
        <v>320</v>
      </c>
      <c r="C648" t="s">
        <v>321</v>
      </c>
      <c r="D648" t="s">
        <v>228</v>
      </c>
      <c r="E648" t="s">
        <v>257</v>
      </c>
      <c r="F648" s="139" t="s">
        <v>288</v>
      </c>
      <c r="G648" s="139">
        <v>13205</v>
      </c>
      <c r="H648" t="s">
        <v>289</v>
      </c>
      <c r="I648" s="140">
        <v>41715</v>
      </c>
    </row>
    <row r="649" spans="1:9" x14ac:dyDescent="0.25">
      <c r="A649" t="s">
        <v>296</v>
      </c>
      <c r="B649" t="s">
        <v>320</v>
      </c>
      <c r="C649" t="s">
        <v>321</v>
      </c>
      <c r="D649" t="s">
        <v>228</v>
      </c>
      <c r="E649" t="s">
        <v>257</v>
      </c>
      <c r="F649" s="139" t="s">
        <v>288</v>
      </c>
      <c r="G649" s="139">
        <v>13207</v>
      </c>
      <c r="H649" t="s">
        <v>289</v>
      </c>
      <c r="I649" s="140">
        <v>41715</v>
      </c>
    </row>
    <row r="650" spans="1:9" x14ac:dyDescent="0.25">
      <c r="A650" t="s">
        <v>296</v>
      </c>
      <c r="B650" t="s">
        <v>320</v>
      </c>
      <c r="C650" t="s">
        <v>321</v>
      </c>
      <c r="D650" t="s">
        <v>228</v>
      </c>
      <c r="E650" t="s">
        <v>257</v>
      </c>
      <c r="F650" s="139" t="s">
        <v>288</v>
      </c>
      <c r="G650" s="139">
        <v>13208</v>
      </c>
      <c r="H650" t="s">
        <v>289</v>
      </c>
      <c r="I650" s="140">
        <v>41715</v>
      </c>
    </row>
    <row r="651" spans="1:9" x14ac:dyDescent="0.25">
      <c r="A651" t="s">
        <v>296</v>
      </c>
      <c r="B651" t="s">
        <v>320</v>
      </c>
      <c r="C651" t="s">
        <v>321</v>
      </c>
      <c r="D651" t="s">
        <v>228</v>
      </c>
      <c r="E651" t="s">
        <v>257</v>
      </c>
      <c r="F651" s="139" t="s">
        <v>288</v>
      </c>
      <c r="G651" s="139">
        <v>13209</v>
      </c>
      <c r="H651" t="s">
        <v>289</v>
      </c>
      <c r="I651" s="140">
        <v>41715</v>
      </c>
    </row>
    <row r="652" spans="1:9" x14ac:dyDescent="0.25">
      <c r="A652" t="s">
        <v>296</v>
      </c>
      <c r="B652" t="s">
        <v>297</v>
      </c>
      <c r="C652" t="s">
        <v>298</v>
      </c>
      <c r="D652" t="s">
        <v>228</v>
      </c>
      <c r="E652" t="s">
        <v>257</v>
      </c>
      <c r="F652" s="139" t="s">
        <v>288</v>
      </c>
      <c r="G652" s="139">
        <v>13210</v>
      </c>
      <c r="H652" t="s">
        <v>289</v>
      </c>
      <c r="I652" s="140">
        <v>41701</v>
      </c>
    </row>
    <row r="653" spans="1:9" x14ac:dyDescent="0.25">
      <c r="A653" t="s">
        <v>296</v>
      </c>
      <c r="B653" t="s">
        <v>297</v>
      </c>
      <c r="C653" t="s">
        <v>298</v>
      </c>
      <c r="D653" t="s">
        <v>228</v>
      </c>
      <c r="E653" t="s">
        <v>257</v>
      </c>
      <c r="F653" s="139" t="s">
        <v>288</v>
      </c>
      <c r="G653" s="139">
        <v>13211</v>
      </c>
      <c r="H653" t="s">
        <v>289</v>
      </c>
      <c r="I653" s="140">
        <v>41701</v>
      </c>
    </row>
    <row r="654" spans="1:9" x14ac:dyDescent="0.25">
      <c r="A654" t="s">
        <v>296</v>
      </c>
      <c r="B654" t="s">
        <v>297</v>
      </c>
      <c r="C654" t="s">
        <v>298</v>
      </c>
      <c r="D654" t="s">
        <v>228</v>
      </c>
      <c r="E654" t="s">
        <v>257</v>
      </c>
      <c r="F654" s="139" t="s">
        <v>288</v>
      </c>
      <c r="G654" s="139">
        <v>13212</v>
      </c>
      <c r="H654" t="s">
        <v>289</v>
      </c>
      <c r="I654" s="140">
        <v>41701</v>
      </c>
    </row>
    <row r="655" spans="1:9" x14ac:dyDescent="0.25">
      <c r="A655" t="s">
        <v>296</v>
      </c>
      <c r="B655" t="s">
        <v>297</v>
      </c>
      <c r="C655" t="s">
        <v>298</v>
      </c>
      <c r="D655" t="s">
        <v>228</v>
      </c>
      <c r="E655" t="s">
        <v>257</v>
      </c>
      <c r="F655" s="139" t="s">
        <v>288</v>
      </c>
      <c r="G655" s="139">
        <v>13213</v>
      </c>
      <c r="H655" t="s">
        <v>289</v>
      </c>
      <c r="I655" s="140">
        <v>41701</v>
      </c>
    </row>
    <row r="656" spans="1:9" x14ac:dyDescent="0.25">
      <c r="A656" t="s">
        <v>296</v>
      </c>
      <c r="B656" t="s">
        <v>297</v>
      </c>
      <c r="C656" t="s">
        <v>298</v>
      </c>
      <c r="D656" t="s">
        <v>228</v>
      </c>
      <c r="E656" t="s">
        <v>257</v>
      </c>
      <c r="F656" s="139" t="s">
        <v>288</v>
      </c>
      <c r="G656" s="139">
        <v>13214</v>
      </c>
      <c r="H656" t="s">
        <v>289</v>
      </c>
      <c r="I656" s="140">
        <v>41701</v>
      </c>
    </row>
    <row r="657" spans="1:9" x14ac:dyDescent="0.25">
      <c r="A657" t="s">
        <v>328</v>
      </c>
      <c r="B657" t="s">
        <v>380</v>
      </c>
      <c r="C657" t="s">
        <v>381</v>
      </c>
      <c r="D657" t="s">
        <v>228</v>
      </c>
      <c r="E657" t="s">
        <v>257</v>
      </c>
      <c r="F657" s="139" t="s">
        <v>288</v>
      </c>
      <c r="G657" s="139">
        <v>13383</v>
      </c>
      <c r="H657" t="s">
        <v>289</v>
      </c>
      <c r="I657" s="140">
        <v>41792</v>
      </c>
    </row>
    <row r="658" spans="1:9" x14ac:dyDescent="0.25">
      <c r="A658" t="s">
        <v>328</v>
      </c>
      <c r="B658" t="s">
        <v>518</v>
      </c>
      <c r="C658" t="s">
        <v>381</v>
      </c>
      <c r="D658" t="s">
        <v>228</v>
      </c>
      <c r="E658" t="s">
        <v>257</v>
      </c>
      <c r="F658" s="139" t="s">
        <v>288</v>
      </c>
      <c r="G658" s="139">
        <v>13384</v>
      </c>
      <c r="H658" t="s">
        <v>289</v>
      </c>
      <c r="I658" s="140">
        <v>41792</v>
      </c>
    </row>
    <row r="659" spans="1:9" x14ac:dyDescent="0.25">
      <c r="A659" t="s">
        <v>328</v>
      </c>
      <c r="B659" t="s">
        <v>380</v>
      </c>
      <c r="C659" t="s">
        <v>381</v>
      </c>
      <c r="D659" t="s">
        <v>228</v>
      </c>
      <c r="E659" t="s">
        <v>257</v>
      </c>
      <c r="F659" s="139" t="s">
        <v>288</v>
      </c>
      <c r="G659" s="139">
        <v>13385</v>
      </c>
      <c r="H659" t="s">
        <v>289</v>
      </c>
      <c r="I659" s="140">
        <v>41792</v>
      </c>
    </row>
    <row r="660" spans="1:9" x14ac:dyDescent="0.25">
      <c r="A660" t="s">
        <v>328</v>
      </c>
      <c r="B660" t="s">
        <v>380</v>
      </c>
      <c r="C660" t="s">
        <v>381</v>
      </c>
      <c r="D660" t="s">
        <v>228</v>
      </c>
      <c r="E660" t="s">
        <v>257</v>
      </c>
      <c r="F660" s="139" t="s">
        <v>288</v>
      </c>
      <c r="G660" s="139">
        <v>13386</v>
      </c>
      <c r="H660" t="s">
        <v>289</v>
      </c>
      <c r="I660" s="140">
        <v>41792</v>
      </c>
    </row>
    <row r="661" spans="1:9" x14ac:dyDescent="0.25">
      <c r="A661" t="s">
        <v>328</v>
      </c>
      <c r="B661" t="s">
        <v>380</v>
      </c>
      <c r="C661" t="s">
        <v>381</v>
      </c>
      <c r="D661" t="s">
        <v>228</v>
      </c>
      <c r="E661" t="s">
        <v>257</v>
      </c>
      <c r="F661" s="139" t="s">
        <v>288</v>
      </c>
      <c r="G661" s="139">
        <v>13387</v>
      </c>
      <c r="H661" t="s">
        <v>289</v>
      </c>
      <c r="I661" s="140">
        <v>41792</v>
      </c>
    </row>
    <row r="662" spans="1:9" x14ac:dyDescent="0.25">
      <c r="A662" t="s">
        <v>328</v>
      </c>
      <c r="B662" t="s">
        <v>518</v>
      </c>
      <c r="C662" t="s">
        <v>381</v>
      </c>
      <c r="D662" t="s">
        <v>228</v>
      </c>
      <c r="E662" t="s">
        <v>257</v>
      </c>
      <c r="F662" s="139" t="s">
        <v>288</v>
      </c>
      <c r="G662" s="139">
        <v>13389</v>
      </c>
      <c r="H662" t="s">
        <v>289</v>
      </c>
      <c r="I662" s="140">
        <v>41792</v>
      </c>
    </row>
    <row r="663" spans="1:9" x14ac:dyDescent="0.25">
      <c r="A663" t="s">
        <v>328</v>
      </c>
      <c r="B663" t="s">
        <v>380</v>
      </c>
      <c r="C663" t="s">
        <v>381</v>
      </c>
      <c r="D663" t="s">
        <v>228</v>
      </c>
      <c r="E663" t="s">
        <v>257</v>
      </c>
      <c r="F663" s="139" t="s">
        <v>288</v>
      </c>
      <c r="G663" s="139">
        <v>13390</v>
      </c>
      <c r="H663" t="s">
        <v>289</v>
      </c>
      <c r="I663" s="140">
        <v>41792</v>
      </c>
    </row>
    <row r="664" spans="1:9" x14ac:dyDescent="0.25">
      <c r="A664" t="s">
        <v>328</v>
      </c>
      <c r="B664" t="s">
        <v>380</v>
      </c>
      <c r="C664" t="s">
        <v>381</v>
      </c>
      <c r="D664" t="s">
        <v>228</v>
      </c>
      <c r="E664" t="s">
        <v>257</v>
      </c>
      <c r="F664" s="139" t="s">
        <v>288</v>
      </c>
      <c r="G664" s="139">
        <v>13391</v>
      </c>
      <c r="H664" t="s">
        <v>289</v>
      </c>
      <c r="I664" s="140">
        <v>41792</v>
      </c>
    </row>
    <row r="665" spans="1:9" x14ac:dyDescent="0.25">
      <c r="A665" t="s">
        <v>328</v>
      </c>
      <c r="B665" t="s">
        <v>380</v>
      </c>
      <c r="C665" t="s">
        <v>381</v>
      </c>
      <c r="D665" t="s">
        <v>228</v>
      </c>
      <c r="E665" t="s">
        <v>257</v>
      </c>
      <c r="F665" s="139" t="s">
        <v>288</v>
      </c>
      <c r="G665" s="139">
        <v>13392</v>
      </c>
      <c r="H665" t="s">
        <v>289</v>
      </c>
      <c r="I665" s="140">
        <v>41792</v>
      </c>
    </row>
    <row r="666" spans="1:9" x14ac:dyDescent="0.25">
      <c r="A666" t="s">
        <v>328</v>
      </c>
      <c r="B666" t="s">
        <v>380</v>
      </c>
      <c r="C666" t="s">
        <v>381</v>
      </c>
      <c r="D666" t="s">
        <v>228</v>
      </c>
      <c r="E666" t="s">
        <v>257</v>
      </c>
      <c r="F666" s="139" t="s">
        <v>288</v>
      </c>
      <c r="G666" s="139">
        <v>13393</v>
      </c>
      <c r="H666" t="s">
        <v>289</v>
      </c>
      <c r="I666" s="140">
        <v>41792</v>
      </c>
    </row>
    <row r="667" spans="1:9" x14ac:dyDescent="0.25">
      <c r="A667" t="s">
        <v>296</v>
      </c>
      <c r="B667" t="s">
        <v>297</v>
      </c>
      <c r="C667" t="s">
        <v>298</v>
      </c>
      <c r="D667" t="s">
        <v>228</v>
      </c>
      <c r="E667" t="s">
        <v>257</v>
      </c>
      <c r="F667" s="139" t="s">
        <v>288</v>
      </c>
      <c r="G667" s="139">
        <v>13394</v>
      </c>
      <c r="H667" t="s">
        <v>289</v>
      </c>
      <c r="I667" s="140">
        <v>41876</v>
      </c>
    </row>
    <row r="668" spans="1:9" x14ac:dyDescent="0.25">
      <c r="A668" t="s">
        <v>296</v>
      </c>
      <c r="B668" t="s">
        <v>297</v>
      </c>
      <c r="C668" t="s">
        <v>298</v>
      </c>
      <c r="D668" t="s">
        <v>228</v>
      </c>
      <c r="E668" t="s">
        <v>257</v>
      </c>
      <c r="F668" s="139" t="s">
        <v>288</v>
      </c>
      <c r="G668" s="139">
        <v>13396</v>
      </c>
      <c r="H668" t="s">
        <v>289</v>
      </c>
      <c r="I668" s="140">
        <v>41876</v>
      </c>
    </row>
    <row r="669" spans="1:9" x14ac:dyDescent="0.25">
      <c r="A669" t="s">
        <v>296</v>
      </c>
      <c r="B669" t="s">
        <v>297</v>
      </c>
      <c r="C669" t="s">
        <v>298</v>
      </c>
      <c r="D669" t="s">
        <v>228</v>
      </c>
      <c r="E669" t="s">
        <v>257</v>
      </c>
      <c r="F669" s="139" t="s">
        <v>288</v>
      </c>
      <c r="G669" s="139">
        <v>13397</v>
      </c>
      <c r="H669" t="s">
        <v>289</v>
      </c>
      <c r="I669" s="140">
        <v>41876</v>
      </c>
    </row>
    <row r="670" spans="1:9" x14ac:dyDescent="0.25">
      <c r="A670" t="s">
        <v>296</v>
      </c>
      <c r="B670" t="s">
        <v>297</v>
      </c>
      <c r="C670" t="s">
        <v>298</v>
      </c>
      <c r="D670" t="s">
        <v>228</v>
      </c>
      <c r="E670" t="s">
        <v>257</v>
      </c>
      <c r="F670" s="139" t="s">
        <v>288</v>
      </c>
      <c r="G670" s="139">
        <v>13398</v>
      </c>
      <c r="H670" t="s">
        <v>289</v>
      </c>
      <c r="I670" s="140">
        <v>41876</v>
      </c>
    </row>
    <row r="671" spans="1:9" x14ac:dyDescent="0.25">
      <c r="A671" t="s">
        <v>296</v>
      </c>
      <c r="B671" t="s">
        <v>297</v>
      </c>
      <c r="C671" t="s">
        <v>298</v>
      </c>
      <c r="D671" t="s">
        <v>228</v>
      </c>
      <c r="E671" t="s">
        <v>257</v>
      </c>
      <c r="F671" s="139" t="s">
        <v>288</v>
      </c>
      <c r="G671" s="139">
        <v>13399</v>
      </c>
      <c r="H671" t="s">
        <v>289</v>
      </c>
      <c r="I671" s="140">
        <v>41876</v>
      </c>
    </row>
    <row r="672" spans="1:9" x14ac:dyDescent="0.25">
      <c r="A672" t="s">
        <v>296</v>
      </c>
      <c r="B672" t="s">
        <v>297</v>
      </c>
      <c r="C672" t="s">
        <v>298</v>
      </c>
      <c r="D672" t="s">
        <v>228</v>
      </c>
      <c r="E672" t="s">
        <v>257</v>
      </c>
      <c r="F672" s="139" t="s">
        <v>288</v>
      </c>
      <c r="G672" s="139">
        <v>13400</v>
      </c>
      <c r="H672" t="s">
        <v>289</v>
      </c>
      <c r="I672" s="140">
        <v>41730</v>
      </c>
    </row>
    <row r="673" spans="1:9" x14ac:dyDescent="0.25">
      <c r="A673" t="s">
        <v>296</v>
      </c>
      <c r="B673" t="s">
        <v>297</v>
      </c>
      <c r="C673" t="s">
        <v>298</v>
      </c>
      <c r="D673" t="s">
        <v>228</v>
      </c>
      <c r="E673" t="s">
        <v>257</v>
      </c>
      <c r="F673" s="139" t="s">
        <v>288</v>
      </c>
      <c r="G673" s="139">
        <v>13401</v>
      </c>
      <c r="H673" t="s">
        <v>289</v>
      </c>
      <c r="I673" s="140">
        <v>41730</v>
      </c>
    </row>
    <row r="674" spans="1:9" x14ac:dyDescent="0.25">
      <c r="A674" t="s">
        <v>296</v>
      </c>
      <c r="B674" t="s">
        <v>297</v>
      </c>
      <c r="C674" t="s">
        <v>298</v>
      </c>
      <c r="D674" t="s">
        <v>228</v>
      </c>
      <c r="E674" t="s">
        <v>257</v>
      </c>
      <c r="F674" s="139" t="s">
        <v>288</v>
      </c>
      <c r="G674" s="139">
        <v>13402</v>
      </c>
      <c r="H674" t="s">
        <v>289</v>
      </c>
      <c r="I674" s="140">
        <v>41730</v>
      </c>
    </row>
    <row r="675" spans="1:9" x14ac:dyDescent="0.25">
      <c r="A675" t="s">
        <v>296</v>
      </c>
      <c r="B675" t="s">
        <v>297</v>
      </c>
      <c r="C675" t="s">
        <v>298</v>
      </c>
      <c r="D675" t="s">
        <v>228</v>
      </c>
      <c r="E675" t="s">
        <v>257</v>
      </c>
      <c r="F675" s="139" t="s">
        <v>288</v>
      </c>
      <c r="G675" s="139">
        <v>13403</v>
      </c>
      <c r="H675" t="s">
        <v>289</v>
      </c>
      <c r="I675" s="140">
        <v>41730</v>
      </c>
    </row>
    <row r="676" spans="1:9" x14ac:dyDescent="0.25">
      <c r="A676" t="s">
        <v>296</v>
      </c>
      <c r="B676" t="s">
        <v>297</v>
      </c>
      <c r="C676" t="s">
        <v>298</v>
      </c>
      <c r="D676" t="s">
        <v>228</v>
      </c>
      <c r="E676" t="s">
        <v>257</v>
      </c>
      <c r="F676" s="139" t="s">
        <v>288</v>
      </c>
      <c r="G676" s="139">
        <v>13404</v>
      </c>
      <c r="H676" t="s">
        <v>289</v>
      </c>
      <c r="I676" s="140">
        <v>41730</v>
      </c>
    </row>
    <row r="677" spans="1:9" x14ac:dyDescent="0.25">
      <c r="A677" t="s">
        <v>296</v>
      </c>
      <c r="B677" t="s">
        <v>297</v>
      </c>
      <c r="C677" t="s">
        <v>298</v>
      </c>
      <c r="D677" t="s">
        <v>228</v>
      </c>
      <c r="E677" t="s">
        <v>257</v>
      </c>
      <c r="F677" s="139" t="s">
        <v>288</v>
      </c>
      <c r="G677" s="139">
        <v>13405</v>
      </c>
      <c r="H677" t="s">
        <v>289</v>
      </c>
      <c r="I677" s="140">
        <v>41835</v>
      </c>
    </row>
    <row r="678" spans="1:9" x14ac:dyDescent="0.25">
      <c r="A678" t="s">
        <v>296</v>
      </c>
      <c r="B678" t="s">
        <v>297</v>
      </c>
      <c r="C678" t="s">
        <v>298</v>
      </c>
      <c r="D678" t="s">
        <v>228</v>
      </c>
      <c r="E678" t="s">
        <v>257</v>
      </c>
      <c r="F678" s="139" t="s">
        <v>288</v>
      </c>
      <c r="G678" s="139">
        <v>13406</v>
      </c>
      <c r="H678" t="s">
        <v>289</v>
      </c>
      <c r="I678" s="140">
        <v>41835</v>
      </c>
    </row>
    <row r="679" spans="1:9" x14ac:dyDescent="0.25">
      <c r="A679" t="s">
        <v>296</v>
      </c>
      <c r="B679" t="s">
        <v>297</v>
      </c>
      <c r="C679" t="s">
        <v>298</v>
      </c>
      <c r="D679" t="s">
        <v>228</v>
      </c>
      <c r="E679" t="s">
        <v>257</v>
      </c>
      <c r="F679" s="139" t="s">
        <v>288</v>
      </c>
      <c r="G679" s="139">
        <v>13407</v>
      </c>
      <c r="H679" t="s">
        <v>289</v>
      </c>
      <c r="I679" s="140">
        <v>41835</v>
      </c>
    </row>
    <row r="680" spans="1:9" x14ac:dyDescent="0.25">
      <c r="A680" t="s">
        <v>296</v>
      </c>
      <c r="B680" t="s">
        <v>297</v>
      </c>
      <c r="C680" t="s">
        <v>298</v>
      </c>
      <c r="D680" t="s">
        <v>228</v>
      </c>
      <c r="E680" t="s">
        <v>257</v>
      </c>
      <c r="F680" s="139" t="s">
        <v>288</v>
      </c>
      <c r="G680" s="139">
        <v>13408</v>
      </c>
      <c r="H680" t="s">
        <v>289</v>
      </c>
      <c r="I680" s="140">
        <v>41835</v>
      </c>
    </row>
    <row r="681" spans="1:9" x14ac:dyDescent="0.25">
      <c r="A681" t="s">
        <v>296</v>
      </c>
      <c r="B681" t="s">
        <v>297</v>
      </c>
      <c r="C681" t="s">
        <v>298</v>
      </c>
      <c r="D681" t="s">
        <v>228</v>
      </c>
      <c r="E681" t="s">
        <v>257</v>
      </c>
      <c r="F681" s="139" t="s">
        <v>288</v>
      </c>
      <c r="G681" s="139">
        <v>13409</v>
      </c>
      <c r="H681" t="s">
        <v>289</v>
      </c>
      <c r="I681" s="140">
        <v>41835</v>
      </c>
    </row>
    <row r="682" spans="1:9" x14ac:dyDescent="0.25">
      <c r="A682" t="s">
        <v>296</v>
      </c>
      <c r="B682" t="s">
        <v>468</v>
      </c>
      <c r="C682" t="s">
        <v>298</v>
      </c>
      <c r="D682" t="s">
        <v>228</v>
      </c>
      <c r="E682" t="s">
        <v>257</v>
      </c>
      <c r="F682" s="139" t="s">
        <v>288</v>
      </c>
      <c r="G682" s="139">
        <v>14445</v>
      </c>
      <c r="H682" t="s">
        <v>289</v>
      </c>
      <c r="I682" s="140">
        <v>41761</v>
      </c>
    </row>
  </sheetData>
  <sortState ref="A119:I194">
    <sortCondition ref="G119:G194"/>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AgenteProtocolo xmlns="facb319e-742c-4f23-b8ce-92c5f547e7c9">2</AgenteProtocolo>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CB3E1028E3FC943998FF7AAE7F663D6" ma:contentTypeVersion="1" ma:contentTypeDescription="Crear nuevo documento." ma:contentTypeScope="" ma:versionID="00dbb6f1569b75c9e28a0b2b6abbdaac">
  <xsd:schema xmlns:xsd="http://www.w3.org/2001/XMLSchema" xmlns:xs="http://www.w3.org/2001/XMLSchema" xmlns:p="http://schemas.microsoft.com/office/2006/metadata/properties" xmlns:ns2="facb319e-742c-4f23-b8ce-92c5f547e7c9" targetNamespace="http://schemas.microsoft.com/office/2006/metadata/properties" ma:root="true" ma:fieldsID="5483aa4a0e3ce77110ba1b464324e62f" ns2:_="">
    <xsd:import namespace="facb319e-742c-4f23-b8ce-92c5f547e7c9"/>
    <xsd:element name="properties">
      <xsd:complexType>
        <xsd:sequence>
          <xsd:element name="documentManagement">
            <xsd:complexType>
              <xsd:all>
                <xsd:element ref="ns2:AgenteProtocol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cb319e-742c-4f23-b8ce-92c5f547e7c9" elementFormDefault="qualified">
    <xsd:import namespace="http://schemas.microsoft.com/office/2006/documentManagement/types"/>
    <xsd:import namespace="http://schemas.microsoft.com/office/infopath/2007/PartnerControls"/>
    <xsd:element name="AgenteProtocolo" ma:index="8" nillable="true" ma:displayName="AgenteProtocolo" ma:list="{a006c32d-5940-4f18-82e2-9dcbfb89a5d7}" ma:internalName="AgenteProtocolo" ma:showField="Title">
      <xsd:simpleType>
        <xsd:restriction base="dms:Lookup"/>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BEE7DA0-E0DE-4D99-94AE-BB8797749E4C}">
  <ds:schemaRefs>
    <ds:schemaRef ds:uri="http://schemas.microsoft.com/sharepoint/v3/contenttype/forms"/>
  </ds:schemaRefs>
</ds:datastoreItem>
</file>

<file path=customXml/itemProps2.xml><?xml version="1.0" encoding="utf-8"?>
<ds:datastoreItem xmlns:ds="http://schemas.openxmlformats.org/officeDocument/2006/customXml" ds:itemID="{E531A2FF-2E55-4C37-982A-57C2059BBAAC}">
  <ds:schemaRefs>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facb319e-742c-4f23-b8ce-92c5f547e7c9"/>
    <ds:schemaRef ds:uri="http://www.w3.org/XML/1998/namespace"/>
  </ds:schemaRefs>
</ds:datastoreItem>
</file>

<file path=customXml/itemProps3.xml><?xml version="1.0" encoding="utf-8"?>
<ds:datastoreItem xmlns:ds="http://schemas.openxmlformats.org/officeDocument/2006/customXml" ds:itemID="{85A3FBB5-530E-49FC-9151-DE135862C8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cb319e-742c-4f23-b8ce-92c5f547e7c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Instrucciones Empresa</vt:lpstr>
      <vt:lpstr>Empresa</vt:lpstr>
      <vt:lpstr>Puestos de Trabajo Emp</vt:lpstr>
      <vt:lpstr>Trab. por puesto</vt:lpstr>
      <vt:lpstr>Hoja1</vt:lpstr>
      <vt:lpstr>Contratistas</vt:lpstr>
      <vt:lpstr>Screening</vt:lpstr>
      <vt:lpstr>Tabla N°1 y Gráfico N°1</vt:lpstr>
      <vt:lpstr>Empresa!Área_de_impresión</vt:lpstr>
      <vt:lpstr>bdepa</vt:lpstr>
      <vt:lpstr>bdepa2</vt:lpstr>
      <vt:lpstr>bruel</vt:lpstr>
      <vt:lpstr>cirrus</vt:lpstr>
      <vt:lpstr>db</vt:lpstr>
      <vt:lpstr>Marcas</vt:lpstr>
      <vt:lpstr>quest</vt:lpstr>
      <vt:lpstr>svantek</vt:lpstr>
      <vt:lpstr>wed</vt:lpstr>
    </vt:vector>
  </TitlesOfParts>
  <Company>ACHS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ESTUDIO PREVIO</dc:title>
  <dc:creator>ACHS</dc:creator>
  <cp:lastModifiedBy>cristian rodriguez</cp:lastModifiedBy>
  <cp:lastPrinted>2019-04-04T20:05:34Z</cp:lastPrinted>
  <dcterms:created xsi:type="dcterms:W3CDTF">2014-01-14T20:29:25Z</dcterms:created>
  <dcterms:modified xsi:type="dcterms:W3CDTF">2019-04-04T22:22:14Z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0x010100ACB3E1028E3FC943998FF7AAE7F663D6</vt:lpwstr>
  </property>
</Properties>
</file>